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7.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8.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epaireland.sharepoint.com/sites/ClimateSecretariat505/Shared Documents/General/Carbon Budgets/Technical Report/"/>
    </mc:Choice>
  </mc:AlternateContent>
  <xr:revisionPtr revIDLastSave="2911" documentId="8_{DD1160A5-BCE0-4B5C-AC79-CDC92DCFB880}" xr6:coauthVersionLast="47" xr6:coauthVersionMax="47" xr10:uidLastSave="{25E057DC-3BD2-4275-9F68-381BA55F9847}"/>
  <bookViews>
    <workbookView xWindow="28680" yWindow="-120" windowWidth="29040" windowHeight="15720" xr2:uid="{00000000-000D-0000-FFFF-FFFF00000000}"/>
  </bookViews>
  <sheets>
    <sheet name="Cover Page" sheetId="23" r:id="rId1"/>
    <sheet name="Viewer" sheetId="19" r:id="rId2"/>
    <sheet name="15 ShortlistScenarios" sheetId="22" r:id="rId3"/>
    <sheet name="24 ShortlistScenarios" sheetId="24" r:id="rId4"/>
    <sheet name="Database" sheetId="3" r:id="rId5"/>
    <sheet name="Temp_peak" sheetId="20" r:id="rId6"/>
    <sheet name="SSP1 26" sheetId="1" r:id="rId7"/>
    <sheet name="SSP1 19" sheetId="17" r:id="rId8"/>
    <sheet name="DropDownList" sheetId="21" r:id="rId9"/>
  </sheets>
  <calcPr calcId="191028"/>
  <pivotCaches>
    <pivotCache cacheId="0" r:id="rId10"/>
    <pivotCache cacheId="1" r:id="rId11"/>
    <pivotCache cacheId="2"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20" l="1"/>
  <c r="G7" i="20"/>
  <c r="I21" i="20"/>
  <c r="I22" i="20" s="1"/>
  <c r="I23" i="20" s="1"/>
  <c r="I24" i="20" s="1"/>
  <c r="I25" i="20" s="1"/>
  <c r="I26" i="20" s="1"/>
  <c r="I27" i="20" s="1"/>
  <c r="I28" i="20" s="1"/>
  <c r="I29" i="20" s="1"/>
  <c r="I30" i="20" s="1"/>
  <c r="I31" i="20" s="1"/>
  <c r="I32" i="20" s="1"/>
  <c r="I33" i="20" s="1"/>
  <c r="I34" i="20" s="1"/>
  <c r="I35" i="20" s="1"/>
  <c r="I36" i="20" s="1"/>
  <c r="I37" i="20" s="1"/>
  <c r="I38" i="20" s="1"/>
  <c r="I39" i="20" s="1"/>
  <c r="I40" i="20" s="1"/>
  <c r="I41" i="20" s="1"/>
  <c r="I42" i="20" s="1"/>
  <c r="I43" i="20" s="1"/>
  <c r="I44" i="20" s="1"/>
  <c r="I45" i="20" s="1"/>
  <c r="I46" i="20" s="1"/>
  <c r="I47" i="20" s="1"/>
  <c r="I48" i="20" s="1"/>
  <c r="I49" i="20" s="1"/>
  <c r="I50" i="20" s="1"/>
  <c r="I51" i="20" s="1"/>
  <c r="I52" i="20" s="1"/>
  <c r="I53" i="20" s="1"/>
  <c r="I54" i="20" s="1"/>
  <c r="I55" i="20" s="1"/>
  <c r="I56" i="20" s="1"/>
  <c r="I57" i="20" s="1"/>
  <c r="I58" i="20" s="1"/>
  <c r="I59" i="20" s="1"/>
  <c r="I60" i="20" s="1"/>
  <c r="I61" i="20" s="1"/>
  <c r="I62" i="20" s="1"/>
  <c r="I63" i="20" s="1"/>
  <c r="I20" i="20"/>
  <c r="I19" i="20"/>
  <c r="H63" i="20"/>
  <c r="H62" i="20"/>
  <c r="H61" i="20"/>
  <c r="H60" i="20"/>
  <c r="H59" i="20"/>
  <c r="H58" i="20"/>
  <c r="H57" i="20"/>
  <c r="H56" i="20"/>
  <c r="H55" i="20"/>
  <c r="H54" i="20"/>
  <c r="H53" i="20"/>
  <c r="H52" i="20"/>
  <c r="H51" i="20"/>
  <c r="H50" i="20"/>
  <c r="H49" i="20"/>
  <c r="H48" i="20"/>
  <c r="H47" i="20"/>
  <c r="H46" i="20"/>
  <c r="H45" i="20"/>
  <c r="H44" i="20"/>
  <c r="H43" i="20"/>
  <c r="H42" i="20"/>
  <c r="H41" i="20"/>
  <c r="H40" i="20"/>
  <c r="H39" i="20"/>
  <c r="H38" i="20"/>
  <c r="H37" i="20"/>
  <c r="H36" i="20"/>
  <c r="H35" i="20"/>
  <c r="H34" i="20"/>
  <c r="H33" i="20"/>
  <c r="H32" i="20"/>
  <c r="H31" i="20"/>
  <c r="H30" i="20"/>
  <c r="H29" i="20"/>
  <c r="H28" i="20"/>
  <c r="H27" i="20"/>
  <c r="H26" i="20"/>
  <c r="H25" i="20"/>
  <c r="H24" i="20"/>
  <c r="H23" i="20"/>
  <c r="H22" i="20"/>
  <c r="H21" i="20"/>
  <c r="H20" i="20"/>
  <c r="H19" i="20"/>
  <c r="I36" i="22"/>
  <c r="H36" i="22"/>
  <c r="N41" i="22"/>
  <c r="E35" i="22"/>
  <c r="AA41" i="24"/>
  <c r="AB41" i="24" s="1"/>
  <c r="AC41" i="24" s="1"/>
  <c r="AD41" i="24" s="1"/>
  <c r="Z41" i="24"/>
  <c r="P39" i="24"/>
  <c r="Q39" i="24" s="1"/>
  <c r="R39" i="24" s="1"/>
  <c r="S39" i="24" s="1"/>
  <c r="T39" i="24" s="1"/>
  <c r="K38" i="24"/>
  <c r="L38" i="24" s="1"/>
  <c r="M38" i="24" s="1"/>
  <c r="N38" i="24" s="1"/>
  <c r="O38" i="24" s="1"/>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W12" i="19"/>
  <c r="X12" i="19"/>
  <c r="Y12" i="19"/>
  <c r="Z12" i="19"/>
  <c r="AA12" i="19"/>
  <c r="AB12" i="19"/>
  <c r="AC12" i="19"/>
  <c r="AD12" i="19"/>
  <c r="AE12" i="19"/>
  <c r="AF12" i="19"/>
  <c r="AG12" i="19"/>
  <c r="AH12" i="19"/>
  <c r="AI12" i="19"/>
  <c r="AJ12" i="19"/>
  <c r="AK12"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BO12" i="19"/>
  <c r="BP12" i="19"/>
  <c r="BQ12" i="19"/>
  <c r="BR12" i="19"/>
  <c r="BS12" i="19"/>
  <c r="BT12" i="19"/>
  <c r="BU12" i="19"/>
  <c r="BV12" i="19"/>
  <c r="BW12" i="19"/>
  <c r="W13" i="19"/>
  <c r="X13" i="19"/>
  <c r="Y13" i="19"/>
  <c r="Z13" i="19"/>
  <c r="AA13" i="19"/>
  <c r="AB13" i="19"/>
  <c r="AC13" i="19"/>
  <c r="AD13" i="19"/>
  <c r="AE13" i="19"/>
  <c r="AF13" i="19"/>
  <c r="AG13" i="19"/>
  <c r="AH13" i="19"/>
  <c r="AI13" i="19"/>
  <c r="AJ13" i="19"/>
  <c r="AK13"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BO13" i="19"/>
  <c r="BP13" i="19"/>
  <c r="BQ13" i="19"/>
  <c r="BR13" i="19"/>
  <c r="BS13" i="19"/>
  <c r="BT13" i="19"/>
  <c r="BU13" i="19"/>
  <c r="BV13" i="19"/>
  <c r="BW13" i="19"/>
  <c r="W14" i="19"/>
  <c r="X14" i="19"/>
  <c r="Y14" i="19"/>
  <c r="Z14" i="19"/>
  <c r="AA14" i="19"/>
  <c r="AB14" i="19"/>
  <c r="AC14" i="19"/>
  <c r="AD14" i="19"/>
  <c r="AE14" i="19"/>
  <c r="AF14" i="19"/>
  <c r="AG14" i="19"/>
  <c r="AH14" i="19"/>
  <c r="AI14" i="19"/>
  <c r="AJ14" i="19"/>
  <c r="AK14"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BO14" i="19"/>
  <c r="BP14" i="19"/>
  <c r="BQ14" i="19"/>
  <c r="BR14" i="19"/>
  <c r="BS14" i="19"/>
  <c r="BT14" i="19"/>
  <c r="BU14" i="19"/>
  <c r="BV14" i="19"/>
  <c r="BW14" i="19"/>
  <c r="W15" i="19"/>
  <c r="X15" i="19"/>
  <c r="Y15" i="19"/>
  <c r="Z15" i="19"/>
  <c r="AA15" i="19"/>
  <c r="AB15" i="19"/>
  <c r="AC15" i="19"/>
  <c r="AD15" i="19"/>
  <c r="AE15" i="19"/>
  <c r="AF15" i="19"/>
  <c r="AG15" i="19"/>
  <c r="AH15" i="19"/>
  <c r="AI15" i="19"/>
  <c r="AJ15" i="19"/>
  <c r="AK15"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BO15" i="19"/>
  <c r="BP15" i="19"/>
  <c r="BQ15" i="19"/>
  <c r="BR15" i="19"/>
  <c r="BS15" i="19"/>
  <c r="BT15" i="19"/>
  <c r="BU15" i="19"/>
  <c r="BV15" i="19"/>
  <c r="BW15" i="19"/>
  <c r="W16" i="19"/>
  <c r="X16" i="19"/>
  <c r="Y16" i="19"/>
  <c r="Z16" i="19"/>
  <c r="AA16" i="19"/>
  <c r="AB16" i="19"/>
  <c r="AC16" i="19"/>
  <c r="AD16" i="19"/>
  <c r="AE16" i="19"/>
  <c r="AF16" i="19"/>
  <c r="AG16" i="19"/>
  <c r="AH16" i="19"/>
  <c r="AI16" i="19"/>
  <c r="AJ16" i="19"/>
  <c r="AK16"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BO16" i="19"/>
  <c r="BP16" i="19"/>
  <c r="BQ16" i="19"/>
  <c r="BR16" i="19"/>
  <c r="BS16" i="19"/>
  <c r="BT16" i="19"/>
  <c r="BU16" i="19"/>
  <c r="BV16" i="19"/>
  <c r="BW16" i="19"/>
  <c r="W17" i="19"/>
  <c r="X17" i="19"/>
  <c r="Y17" i="19"/>
  <c r="Z17" i="19"/>
  <c r="AA17" i="19"/>
  <c r="AB17" i="19"/>
  <c r="AC17" i="19"/>
  <c r="AD17" i="19"/>
  <c r="AE17" i="19"/>
  <c r="AF17" i="19"/>
  <c r="AG17" i="19"/>
  <c r="AH17" i="19"/>
  <c r="AI17" i="19"/>
  <c r="AJ17" i="19"/>
  <c r="AK17"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BO17" i="19"/>
  <c r="BP17" i="19"/>
  <c r="BQ17" i="19"/>
  <c r="BR17" i="19"/>
  <c r="BS17" i="19"/>
  <c r="BT17" i="19"/>
  <c r="BU17" i="19"/>
  <c r="BV17" i="19"/>
  <c r="BW17" i="19"/>
  <c r="W18" i="19"/>
  <c r="X18" i="19"/>
  <c r="Y18" i="19"/>
  <c r="Z18" i="19"/>
  <c r="AA18" i="19"/>
  <c r="AB18" i="19"/>
  <c r="AC18" i="19"/>
  <c r="AD18" i="19"/>
  <c r="AE18" i="19"/>
  <c r="AF18" i="19"/>
  <c r="AG18" i="19"/>
  <c r="AH18" i="19"/>
  <c r="AI18" i="19"/>
  <c r="AJ18" i="19"/>
  <c r="AK18"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BO18" i="19"/>
  <c r="BP18" i="19"/>
  <c r="BQ18" i="19"/>
  <c r="BR18" i="19"/>
  <c r="BS18" i="19"/>
  <c r="BT18" i="19"/>
  <c r="BU18" i="19"/>
  <c r="BV18" i="19"/>
  <c r="BW18" i="19"/>
  <c r="W19" i="19"/>
  <c r="X19" i="19"/>
  <c r="Y19" i="19"/>
  <c r="Z19" i="19"/>
  <c r="AA19" i="19"/>
  <c r="AB19" i="19"/>
  <c r="AC19" i="19"/>
  <c r="AD19" i="19"/>
  <c r="AE19" i="19"/>
  <c r="AF19" i="19"/>
  <c r="AG19" i="19"/>
  <c r="AH19" i="19"/>
  <c r="AI19" i="19"/>
  <c r="AJ19" i="19"/>
  <c r="AK19"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BO19" i="19"/>
  <c r="BP19" i="19"/>
  <c r="BQ19" i="19"/>
  <c r="BR19" i="19"/>
  <c r="BS19" i="19"/>
  <c r="BT19" i="19"/>
  <c r="BU19" i="19"/>
  <c r="BV19" i="19"/>
  <c r="BW19" i="19"/>
  <c r="W20" i="19"/>
  <c r="X20" i="19"/>
  <c r="Y20" i="19"/>
  <c r="Z20" i="19"/>
  <c r="AA20" i="19"/>
  <c r="AB20" i="19"/>
  <c r="AC20" i="19"/>
  <c r="AD20" i="19"/>
  <c r="AE20" i="19"/>
  <c r="AF20" i="19"/>
  <c r="AG20" i="19"/>
  <c r="AH20" i="19"/>
  <c r="AI20" i="19"/>
  <c r="AJ20" i="19"/>
  <c r="AK20"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BO20" i="19"/>
  <c r="BP20" i="19"/>
  <c r="BQ20" i="19"/>
  <c r="BR20" i="19"/>
  <c r="BS20" i="19"/>
  <c r="BT20" i="19"/>
  <c r="BU20" i="19"/>
  <c r="BV20" i="19"/>
  <c r="BW20" i="19"/>
  <c r="W21" i="19"/>
  <c r="X21" i="19"/>
  <c r="Y21" i="19"/>
  <c r="Z21" i="19"/>
  <c r="AA21" i="19"/>
  <c r="AB21" i="19"/>
  <c r="AC21" i="19"/>
  <c r="AD21" i="19"/>
  <c r="AE21" i="19"/>
  <c r="AF21" i="19"/>
  <c r="AG21" i="19"/>
  <c r="AH21" i="19"/>
  <c r="AI21" i="19"/>
  <c r="AJ21" i="19"/>
  <c r="AK21"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BO21" i="19"/>
  <c r="BP21" i="19"/>
  <c r="BQ21" i="19"/>
  <c r="BR21" i="19"/>
  <c r="BS21" i="19"/>
  <c r="BT21" i="19"/>
  <c r="BU21" i="19"/>
  <c r="BV21" i="19"/>
  <c r="BW21" i="19"/>
  <c r="W22" i="19"/>
  <c r="X22" i="19"/>
  <c r="Y22" i="19"/>
  <c r="Z22" i="19"/>
  <c r="AA22" i="19"/>
  <c r="AB22" i="19"/>
  <c r="AC22" i="19"/>
  <c r="AD22" i="19"/>
  <c r="AE22" i="19"/>
  <c r="AF22" i="19"/>
  <c r="AG22" i="19"/>
  <c r="AH22" i="19"/>
  <c r="AI22" i="19"/>
  <c r="AJ22" i="19"/>
  <c r="AK22"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BO22" i="19"/>
  <c r="BP22" i="19"/>
  <c r="BQ22" i="19"/>
  <c r="BR22" i="19"/>
  <c r="BS22" i="19"/>
  <c r="BT22" i="19"/>
  <c r="BU22" i="19"/>
  <c r="BV22" i="19"/>
  <c r="BW22" i="19"/>
  <c r="W23" i="19"/>
  <c r="X23" i="19"/>
  <c r="Y23" i="19"/>
  <c r="Z23" i="19"/>
  <c r="AA23" i="19"/>
  <c r="AB23" i="19"/>
  <c r="AC23" i="19"/>
  <c r="AD23" i="19"/>
  <c r="AE23" i="19"/>
  <c r="AF23" i="19"/>
  <c r="AG23" i="19"/>
  <c r="AH23" i="19"/>
  <c r="AI23" i="19"/>
  <c r="AJ23" i="19"/>
  <c r="AK23"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BO23" i="19"/>
  <c r="BP23" i="19"/>
  <c r="BQ23" i="19"/>
  <c r="BR23" i="19"/>
  <c r="BS23" i="19"/>
  <c r="BT23" i="19"/>
  <c r="BU23" i="19"/>
  <c r="BV23" i="19"/>
  <c r="BW23" i="19"/>
  <c r="W24" i="19"/>
  <c r="X24" i="19"/>
  <c r="Y24" i="19"/>
  <c r="Z24" i="19"/>
  <c r="AA24" i="19"/>
  <c r="AB24" i="19"/>
  <c r="AC24" i="19"/>
  <c r="AD24" i="19"/>
  <c r="AE24" i="19"/>
  <c r="AF24" i="19"/>
  <c r="AG24" i="19"/>
  <c r="AH24" i="19"/>
  <c r="AI24" i="19"/>
  <c r="AJ24" i="19"/>
  <c r="AK24"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BO24" i="19"/>
  <c r="BP24" i="19"/>
  <c r="BQ24" i="19"/>
  <c r="BR24" i="19"/>
  <c r="BS24" i="19"/>
  <c r="BT24" i="19"/>
  <c r="BU24" i="19"/>
  <c r="BV24" i="19"/>
  <c r="BW24" i="19"/>
  <c r="W25" i="19"/>
  <c r="X25" i="19"/>
  <c r="Y25" i="19"/>
  <c r="Z25" i="19"/>
  <c r="AA25" i="19"/>
  <c r="AB25" i="19"/>
  <c r="AC25" i="19"/>
  <c r="AD25" i="19"/>
  <c r="AE25" i="19"/>
  <c r="AF25" i="19"/>
  <c r="AG25" i="19"/>
  <c r="AH25" i="19"/>
  <c r="AI25" i="19"/>
  <c r="AJ25" i="19"/>
  <c r="AK25"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BO25" i="19"/>
  <c r="BP25" i="19"/>
  <c r="BQ25" i="19"/>
  <c r="BR25" i="19"/>
  <c r="BS25" i="19"/>
  <c r="BT25" i="19"/>
  <c r="BU25" i="19"/>
  <c r="BV25" i="19"/>
  <c r="BW25" i="19"/>
  <c r="W26" i="19"/>
  <c r="X26" i="19"/>
  <c r="Y26" i="19"/>
  <c r="Z26" i="19"/>
  <c r="AA26" i="19"/>
  <c r="AB26" i="19"/>
  <c r="AC26" i="19"/>
  <c r="AD26" i="19"/>
  <c r="AE26" i="19"/>
  <c r="AF26" i="19"/>
  <c r="AG26" i="19"/>
  <c r="AH26" i="19"/>
  <c r="AI26" i="19"/>
  <c r="AJ26" i="19"/>
  <c r="AK26"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BO26" i="19"/>
  <c r="BP26" i="19"/>
  <c r="BQ26" i="19"/>
  <c r="BR26" i="19"/>
  <c r="BS26" i="19"/>
  <c r="BT26" i="19"/>
  <c r="BU26" i="19"/>
  <c r="BV26" i="19"/>
  <c r="BW26" i="19"/>
  <c r="W27" i="19"/>
  <c r="X27" i="19"/>
  <c r="Y27" i="19"/>
  <c r="Z27" i="19"/>
  <c r="AA27" i="19"/>
  <c r="AB27" i="19"/>
  <c r="AC27" i="19"/>
  <c r="AD27" i="19"/>
  <c r="AE27" i="19"/>
  <c r="AF27" i="19"/>
  <c r="AG27" i="19"/>
  <c r="AH27" i="19"/>
  <c r="AI27" i="19"/>
  <c r="AJ27" i="19"/>
  <c r="AK27"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BO27" i="19"/>
  <c r="BP27" i="19"/>
  <c r="BQ27" i="19"/>
  <c r="BR27" i="19"/>
  <c r="BS27" i="19"/>
  <c r="BT27" i="19"/>
  <c r="BU27" i="19"/>
  <c r="BV27" i="19"/>
  <c r="BW27" i="19"/>
  <c r="W28" i="19"/>
  <c r="X28" i="19"/>
  <c r="Y28" i="19"/>
  <c r="Z28" i="19"/>
  <c r="AA28" i="19"/>
  <c r="AB28" i="19"/>
  <c r="AC28" i="19"/>
  <c r="AD28" i="19"/>
  <c r="AE28" i="19"/>
  <c r="AF28" i="19"/>
  <c r="AG28" i="19"/>
  <c r="AH28" i="19"/>
  <c r="AI28" i="19"/>
  <c r="AJ28" i="19"/>
  <c r="AK28"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BO28" i="19"/>
  <c r="BP28" i="19"/>
  <c r="BQ28" i="19"/>
  <c r="BR28" i="19"/>
  <c r="BS28" i="19"/>
  <c r="BT28" i="19"/>
  <c r="BU28" i="19"/>
  <c r="BV28" i="19"/>
  <c r="BW28" i="19"/>
  <c r="W29" i="19"/>
  <c r="X29" i="19"/>
  <c r="Y29" i="19"/>
  <c r="Z29" i="19"/>
  <c r="AA29" i="19"/>
  <c r="AB29" i="19"/>
  <c r="AC29" i="19"/>
  <c r="AD29" i="19"/>
  <c r="AE29" i="19"/>
  <c r="AF29" i="19"/>
  <c r="AG29" i="19"/>
  <c r="AH29" i="19"/>
  <c r="AI29" i="19"/>
  <c r="AJ29" i="19"/>
  <c r="AK29"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BO29" i="19"/>
  <c r="BP29" i="19"/>
  <c r="BQ29" i="19"/>
  <c r="BR29" i="19"/>
  <c r="BS29" i="19"/>
  <c r="BT29" i="19"/>
  <c r="BU29" i="19"/>
  <c r="BV29" i="19"/>
  <c r="BW29" i="19"/>
  <c r="W30" i="19"/>
  <c r="X30" i="19"/>
  <c r="Y30" i="19"/>
  <c r="Z30" i="19"/>
  <c r="AA30" i="19"/>
  <c r="AB30" i="19"/>
  <c r="AC30" i="19"/>
  <c r="AD30" i="19"/>
  <c r="AE30" i="19"/>
  <c r="AF30" i="19"/>
  <c r="AG30" i="19"/>
  <c r="AH30" i="19"/>
  <c r="AI30" i="19"/>
  <c r="AJ30" i="19"/>
  <c r="AK30"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BO30" i="19"/>
  <c r="BP30" i="19"/>
  <c r="BQ30" i="19"/>
  <c r="BR30" i="19"/>
  <c r="BS30" i="19"/>
  <c r="BT30" i="19"/>
  <c r="BU30" i="19"/>
  <c r="BV30" i="19"/>
  <c r="BW30" i="19"/>
  <c r="W31" i="19"/>
  <c r="X31" i="19"/>
  <c r="Y31" i="19"/>
  <c r="Z31" i="19"/>
  <c r="AA31" i="19"/>
  <c r="AB31" i="19"/>
  <c r="AC31" i="19"/>
  <c r="AD31" i="19"/>
  <c r="AE31" i="19"/>
  <c r="AF31" i="19"/>
  <c r="AG31" i="19"/>
  <c r="AH31" i="19"/>
  <c r="AI31" i="19"/>
  <c r="AJ31" i="19"/>
  <c r="AK31"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BO31" i="19"/>
  <c r="BP31" i="19"/>
  <c r="BQ31" i="19"/>
  <c r="BR31" i="19"/>
  <c r="BS31" i="19"/>
  <c r="BT31" i="19"/>
  <c r="BU31" i="19"/>
  <c r="BV31" i="19"/>
  <c r="BW31" i="19"/>
  <c r="W32" i="19"/>
  <c r="X32" i="19"/>
  <c r="Y32" i="19"/>
  <c r="Z32" i="19"/>
  <c r="AA32" i="19"/>
  <c r="AB32" i="19"/>
  <c r="AC32" i="19"/>
  <c r="AD32" i="19"/>
  <c r="AE32" i="19"/>
  <c r="AF32" i="19"/>
  <c r="AG32" i="19"/>
  <c r="AH32" i="19"/>
  <c r="AI32" i="19"/>
  <c r="AJ32" i="19"/>
  <c r="AK32"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BO32" i="19"/>
  <c r="BP32" i="19"/>
  <c r="BQ32" i="19"/>
  <c r="BR32" i="19"/>
  <c r="BS32" i="19"/>
  <c r="BT32" i="19"/>
  <c r="BU32" i="19"/>
  <c r="BV32" i="19"/>
  <c r="BW32" i="19"/>
  <c r="E50" i="22"/>
  <c r="E49" i="22"/>
  <c r="E48" i="22"/>
  <c r="E47" i="22"/>
  <c r="E46" i="22"/>
  <c r="E45" i="22"/>
  <c r="H50" i="22"/>
  <c r="G50" i="22"/>
  <c r="F50" i="22"/>
  <c r="H49" i="22"/>
  <c r="G49" i="22"/>
  <c r="F49" i="22"/>
  <c r="H48" i="22"/>
  <c r="G48" i="22"/>
  <c r="F48" i="22"/>
  <c r="H47" i="22"/>
  <c r="G47" i="22"/>
  <c r="F47" i="22"/>
  <c r="H46" i="22"/>
  <c r="G46" i="22"/>
  <c r="F46" i="22"/>
  <c r="H45" i="22"/>
  <c r="G45" i="22"/>
  <c r="F45" i="22"/>
  <c r="E52" i="24"/>
  <c r="E51" i="24"/>
  <c r="E50" i="24"/>
  <c r="E49" i="24"/>
  <c r="E48" i="24"/>
  <c r="E47" i="24"/>
  <c r="J52" i="24"/>
  <c r="I52" i="24"/>
  <c r="H52" i="24"/>
  <c r="G52" i="24"/>
  <c r="F52" i="24"/>
  <c r="J51" i="24"/>
  <c r="I51" i="24"/>
  <c r="H51" i="24"/>
  <c r="G51" i="24"/>
  <c r="F51" i="24"/>
  <c r="J50" i="24"/>
  <c r="I50" i="24"/>
  <c r="H50" i="24"/>
  <c r="G50" i="24"/>
  <c r="F50" i="24"/>
  <c r="J49" i="24"/>
  <c r="I49" i="24"/>
  <c r="H49" i="24"/>
  <c r="G49" i="24"/>
  <c r="F49" i="24"/>
  <c r="J48" i="24"/>
  <c r="I48" i="24"/>
  <c r="H48" i="24"/>
  <c r="G48" i="24"/>
  <c r="F48" i="24"/>
  <c r="J47" i="24"/>
  <c r="I47" i="24"/>
  <c r="H47" i="24"/>
  <c r="G47" i="24"/>
  <c r="F47" i="24"/>
  <c r="J46" i="24"/>
  <c r="I46" i="24"/>
  <c r="H46" i="24"/>
  <c r="G46" i="24"/>
  <c r="F46" i="24"/>
  <c r="R42" i="24"/>
  <c r="M42" i="24"/>
  <c r="M43" i="24"/>
  <c r="N43" i="24" s="1"/>
  <c r="B31" i="24"/>
  <c r="B30" i="24"/>
  <c r="B29" i="24"/>
  <c r="B28" i="24"/>
  <c r="B27" i="24"/>
  <c r="B26" i="24"/>
  <c r="B25" i="24"/>
  <c r="B24" i="24"/>
  <c r="B23" i="24"/>
  <c r="B22" i="24"/>
  <c r="B21" i="24"/>
  <c r="B20" i="24"/>
  <c r="B19" i="24"/>
  <c r="B18" i="24"/>
  <c r="B17" i="24"/>
  <c r="B16" i="24"/>
  <c r="B15" i="24"/>
  <c r="B14" i="24"/>
  <c r="B13" i="24"/>
  <c r="B12" i="24"/>
  <c r="B11" i="24"/>
  <c r="B10" i="24"/>
  <c r="B9" i="24"/>
  <c r="B8" i="24"/>
  <c r="D31" i="24"/>
  <c r="E31" i="24"/>
  <c r="F31" i="24"/>
  <c r="G31" i="24"/>
  <c r="H31" i="24"/>
  <c r="I31" i="24"/>
  <c r="J31" i="24"/>
  <c r="K31" i="24"/>
  <c r="L31" i="24"/>
  <c r="M31" i="24"/>
  <c r="N31" i="24"/>
  <c r="O31" i="24"/>
  <c r="P31" i="24"/>
  <c r="Q31" i="24"/>
  <c r="R31" i="24"/>
  <c r="S31" i="24"/>
  <c r="T31" i="24"/>
  <c r="U31" i="24"/>
  <c r="V31" i="24"/>
  <c r="W31" i="24"/>
  <c r="X31" i="24"/>
  <c r="Y31" i="24"/>
  <c r="Z31" i="24"/>
  <c r="AA31" i="24"/>
  <c r="AB31" i="24"/>
  <c r="AC31" i="24"/>
  <c r="AD31" i="24"/>
  <c r="AE31" i="24"/>
  <c r="AF31" i="24"/>
  <c r="AG31" i="24"/>
  <c r="AH31" i="24"/>
  <c r="AI31" i="24"/>
  <c r="AJ31" i="24"/>
  <c r="AK31" i="24"/>
  <c r="AL31" i="24"/>
  <c r="AM31" i="24"/>
  <c r="AN31" i="24"/>
  <c r="F33" i="24"/>
  <c r="G33" i="24"/>
  <c r="H33" i="24"/>
  <c r="I33" i="24"/>
  <c r="J33" i="24"/>
  <c r="K33" i="24"/>
  <c r="L33" i="24"/>
  <c r="M33" i="24"/>
  <c r="N33" i="24"/>
  <c r="O33" i="24"/>
  <c r="P33" i="24"/>
  <c r="Q33" i="24"/>
  <c r="R33" i="24"/>
  <c r="S33" i="24"/>
  <c r="T33" i="24"/>
  <c r="U33" i="24"/>
  <c r="V33" i="24"/>
  <c r="W33" i="24"/>
  <c r="X33" i="24"/>
  <c r="Y33" i="24"/>
  <c r="Z33" i="24"/>
  <c r="AA33" i="24"/>
  <c r="AB33" i="24"/>
  <c r="AC33" i="24"/>
  <c r="AD33" i="24"/>
  <c r="AE33" i="24"/>
  <c r="AF33" i="24"/>
  <c r="AG33" i="24"/>
  <c r="AH33" i="24"/>
  <c r="AI33" i="24"/>
  <c r="AJ33" i="24"/>
  <c r="AK33" i="24"/>
  <c r="AL33" i="24"/>
  <c r="AM33" i="24"/>
  <c r="AN33" i="24"/>
  <c r="D34" i="24"/>
  <c r="F34" i="24"/>
  <c r="G34" i="24"/>
  <c r="H34" i="24"/>
  <c r="H41" i="24" s="1"/>
  <c r="I34" i="24"/>
  <c r="I41" i="24" s="1"/>
  <c r="AB42" i="24" s="1"/>
  <c r="J34" i="24"/>
  <c r="K34" i="24"/>
  <c r="K43" i="24" s="1"/>
  <c r="L34" i="24"/>
  <c r="L43" i="24" s="1"/>
  <c r="M34" i="24"/>
  <c r="N34" i="24"/>
  <c r="O34" i="24"/>
  <c r="P34" i="24"/>
  <c r="Q34" i="24"/>
  <c r="R34" i="24"/>
  <c r="S34" i="24"/>
  <c r="T34" i="24"/>
  <c r="U34" i="24"/>
  <c r="V34" i="24"/>
  <c r="W34" i="24"/>
  <c r="X34" i="24"/>
  <c r="Y34" i="24"/>
  <c r="Z34" i="24"/>
  <c r="AA34" i="24"/>
  <c r="AB34" i="24"/>
  <c r="AC34" i="24"/>
  <c r="AD34" i="24"/>
  <c r="AE34" i="24"/>
  <c r="AF34" i="24"/>
  <c r="AG34" i="24"/>
  <c r="AH34" i="24"/>
  <c r="AI34" i="24"/>
  <c r="AJ34" i="24"/>
  <c r="AK34" i="24"/>
  <c r="AL34" i="24"/>
  <c r="AM34" i="24"/>
  <c r="AN34" i="24"/>
  <c r="B35" i="24"/>
  <c r="D35" i="24"/>
  <c r="F35" i="24"/>
  <c r="G35" i="24"/>
  <c r="H35" i="24"/>
  <c r="I35" i="24"/>
  <c r="J35" i="24"/>
  <c r="K35" i="24"/>
  <c r="L35" i="24"/>
  <c r="M35" i="24"/>
  <c r="N35" i="24"/>
  <c r="O35" i="24"/>
  <c r="P35" i="24"/>
  <c r="Q35" i="24"/>
  <c r="R35" i="24"/>
  <c r="S35" i="24"/>
  <c r="T35" i="24"/>
  <c r="U35" i="24"/>
  <c r="V35" i="24"/>
  <c r="W35" i="24"/>
  <c r="X35" i="24"/>
  <c r="Y35" i="24"/>
  <c r="Z35" i="24"/>
  <c r="AA35" i="24"/>
  <c r="AB35" i="24"/>
  <c r="AC35" i="24"/>
  <c r="AD35" i="24"/>
  <c r="AE35" i="24"/>
  <c r="AF35" i="24"/>
  <c r="AG35" i="24"/>
  <c r="AH35" i="24"/>
  <c r="AI35" i="24"/>
  <c r="AJ35" i="24"/>
  <c r="AK35" i="24"/>
  <c r="AL35" i="24"/>
  <c r="AM35" i="24"/>
  <c r="AN35" i="24"/>
  <c r="B36" i="24"/>
  <c r="D36" i="24"/>
  <c r="F36" i="24"/>
  <c r="G36" i="24"/>
  <c r="H36" i="24"/>
  <c r="I36" i="24"/>
  <c r="J36" i="24"/>
  <c r="K36" i="24"/>
  <c r="L36" i="24"/>
  <c r="M36" i="24"/>
  <c r="N36" i="24"/>
  <c r="O36" i="24"/>
  <c r="P36" i="24"/>
  <c r="Q36" i="24"/>
  <c r="R36" i="24"/>
  <c r="S36" i="24"/>
  <c r="T36" i="24"/>
  <c r="U36" i="24"/>
  <c r="V36" i="24"/>
  <c r="W36" i="24"/>
  <c r="X36" i="24"/>
  <c r="Y36" i="24"/>
  <c r="Z36" i="24"/>
  <c r="AA36" i="24"/>
  <c r="AB36" i="24"/>
  <c r="AC36" i="24"/>
  <c r="AD36" i="24"/>
  <c r="AE36" i="24"/>
  <c r="AF36" i="24"/>
  <c r="AG36" i="24"/>
  <c r="AH36" i="24"/>
  <c r="AI36" i="24"/>
  <c r="AJ36" i="24"/>
  <c r="AK36" i="24"/>
  <c r="AL36" i="24"/>
  <c r="AM36" i="24"/>
  <c r="AN36" i="24"/>
  <c r="B37" i="24"/>
  <c r="D27" i="24"/>
  <c r="E27" i="24"/>
  <c r="F27" i="24"/>
  <c r="G27" i="24"/>
  <c r="H27" i="24"/>
  <c r="I27" i="24"/>
  <c r="J27" i="24"/>
  <c r="K27" i="24"/>
  <c r="L27" i="24"/>
  <c r="M27" i="24"/>
  <c r="N27" i="24"/>
  <c r="O27" i="24"/>
  <c r="P27" i="24"/>
  <c r="Q27" i="24"/>
  <c r="R27" i="24"/>
  <c r="S27" i="24"/>
  <c r="T27" i="24"/>
  <c r="U27" i="24"/>
  <c r="V27" i="24"/>
  <c r="W27" i="24"/>
  <c r="X27" i="24"/>
  <c r="Y27" i="24"/>
  <c r="Z27" i="24"/>
  <c r="AA27" i="24"/>
  <c r="AB27" i="24"/>
  <c r="AC27" i="24"/>
  <c r="AD27" i="24"/>
  <c r="AE27" i="24"/>
  <c r="AF27" i="24"/>
  <c r="AG27" i="24"/>
  <c r="AH27" i="24"/>
  <c r="AI27" i="24"/>
  <c r="AJ27" i="24"/>
  <c r="AK27" i="24"/>
  <c r="AL27" i="24"/>
  <c r="AM27" i="24"/>
  <c r="AN27" i="24"/>
  <c r="D28" i="24"/>
  <c r="E28" i="24"/>
  <c r="F28" i="24"/>
  <c r="G28" i="24"/>
  <c r="H28" i="24"/>
  <c r="I28" i="24"/>
  <c r="J28" i="24"/>
  <c r="K28" i="24"/>
  <c r="L28" i="24"/>
  <c r="M28" i="24"/>
  <c r="N28" i="24"/>
  <c r="O28" i="24"/>
  <c r="P28" i="24"/>
  <c r="Q28" i="24"/>
  <c r="R28" i="24"/>
  <c r="S28" i="24"/>
  <c r="T28" i="24"/>
  <c r="U28" i="24"/>
  <c r="V28" i="24"/>
  <c r="W28" i="24"/>
  <c r="X28" i="24"/>
  <c r="Y28" i="24"/>
  <c r="Z28" i="24"/>
  <c r="AA28" i="24"/>
  <c r="AB28" i="24"/>
  <c r="AC28" i="24"/>
  <c r="AD28" i="24"/>
  <c r="AE28" i="24"/>
  <c r="AF28" i="24"/>
  <c r="AG28" i="24"/>
  <c r="AH28" i="24"/>
  <c r="AI28" i="24"/>
  <c r="AJ28" i="24"/>
  <c r="AK28" i="24"/>
  <c r="AL28" i="24"/>
  <c r="AM28" i="24"/>
  <c r="AN28" i="24"/>
  <c r="D29" i="24"/>
  <c r="E29" i="24"/>
  <c r="F29" i="24"/>
  <c r="G29" i="24"/>
  <c r="H29" i="24"/>
  <c r="I29" i="24"/>
  <c r="J29" i="24"/>
  <c r="K29" i="24"/>
  <c r="L29" i="24"/>
  <c r="M29" i="24"/>
  <c r="N29" i="24"/>
  <c r="O29" i="24"/>
  <c r="P29" i="24"/>
  <c r="Q29" i="24"/>
  <c r="R29" i="24"/>
  <c r="S29" i="24"/>
  <c r="T29" i="24"/>
  <c r="U29" i="24"/>
  <c r="V29" i="24"/>
  <c r="W29" i="24"/>
  <c r="X29" i="24"/>
  <c r="Y29" i="24"/>
  <c r="Z29" i="24"/>
  <c r="AA29" i="24"/>
  <c r="AB29" i="24"/>
  <c r="AC29" i="24"/>
  <c r="AD29" i="24"/>
  <c r="AE29" i="24"/>
  <c r="AF29" i="24"/>
  <c r="AG29" i="24"/>
  <c r="AH29" i="24"/>
  <c r="AI29" i="24"/>
  <c r="AJ29" i="24"/>
  <c r="AK29" i="24"/>
  <c r="AL29" i="24"/>
  <c r="AM29" i="24"/>
  <c r="AN29" i="24"/>
  <c r="D30" i="24"/>
  <c r="E30" i="24"/>
  <c r="F30" i="24"/>
  <c r="G30" i="24"/>
  <c r="H30" i="24"/>
  <c r="I30" i="24"/>
  <c r="J30" i="24"/>
  <c r="K30" i="24"/>
  <c r="L30" i="24"/>
  <c r="M30" i="24"/>
  <c r="N30" i="24"/>
  <c r="O30" i="24"/>
  <c r="P30" i="24"/>
  <c r="Q30" i="24"/>
  <c r="R30" i="24"/>
  <c r="S30" i="24"/>
  <c r="T30" i="24"/>
  <c r="U30" i="24"/>
  <c r="V30" i="24"/>
  <c r="W30" i="24"/>
  <c r="X30" i="24"/>
  <c r="Y30" i="24"/>
  <c r="Z30" i="24"/>
  <c r="AA30" i="24"/>
  <c r="AB30" i="24"/>
  <c r="AC30" i="24"/>
  <c r="AD30" i="24"/>
  <c r="AE30" i="24"/>
  <c r="AF30" i="24"/>
  <c r="AG30" i="24"/>
  <c r="AH30" i="24"/>
  <c r="AI30" i="24"/>
  <c r="AJ30" i="24"/>
  <c r="AK30" i="24"/>
  <c r="AL30" i="24"/>
  <c r="AM30" i="24"/>
  <c r="AN30" i="24"/>
  <c r="A9" i="24"/>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D22" i="24"/>
  <c r="E22" i="24"/>
  <c r="F22" i="24"/>
  <c r="G22" i="24"/>
  <c r="H22" i="24"/>
  <c r="I22" i="24"/>
  <c r="J22" i="24"/>
  <c r="K22" i="24"/>
  <c r="L22" i="24"/>
  <c r="M22" i="24"/>
  <c r="N22" i="24"/>
  <c r="O22" i="24"/>
  <c r="P22" i="24"/>
  <c r="Q22" i="24"/>
  <c r="R22" i="24"/>
  <c r="S22" i="24"/>
  <c r="T22" i="24"/>
  <c r="U22" i="24"/>
  <c r="V22" i="24"/>
  <c r="W22" i="24"/>
  <c r="X22" i="24"/>
  <c r="Y22" i="24"/>
  <c r="Z22" i="24"/>
  <c r="AA22" i="24"/>
  <c r="AB22" i="24"/>
  <c r="AC22" i="24"/>
  <c r="AD22" i="24"/>
  <c r="AE22" i="24"/>
  <c r="AF22" i="24"/>
  <c r="AG22" i="24"/>
  <c r="AH22" i="24"/>
  <c r="AI22" i="24"/>
  <c r="AJ22" i="24"/>
  <c r="AK22" i="24"/>
  <c r="AL22" i="24"/>
  <c r="AM22" i="24"/>
  <c r="AN22" i="24"/>
  <c r="D23" i="24"/>
  <c r="E23" i="24"/>
  <c r="F23" i="24"/>
  <c r="G23" i="24"/>
  <c r="H23" i="24"/>
  <c r="I23" i="24"/>
  <c r="J23" i="24"/>
  <c r="K23" i="24"/>
  <c r="L23" i="24"/>
  <c r="M23" i="24"/>
  <c r="N23" i="24"/>
  <c r="O23" i="24"/>
  <c r="P23" i="24"/>
  <c r="Q23" i="24"/>
  <c r="R23" i="24"/>
  <c r="S23" i="24"/>
  <c r="T23" i="24"/>
  <c r="U23" i="24"/>
  <c r="V23" i="24"/>
  <c r="W23" i="24"/>
  <c r="X23" i="24"/>
  <c r="Y23" i="24"/>
  <c r="Z23" i="24"/>
  <c r="AA23" i="24"/>
  <c r="AB23" i="24"/>
  <c r="AC23" i="24"/>
  <c r="AD23" i="24"/>
  <c r="AE23" i="24"/>
  <c r="AF23" i="24"/>
  <c r="AG23" i="24"/>
  <c r="AH23" i="24"/>
  <c r="AI23" i="24"/>
  <c r="AJ23" i="24"/>
  <c r="AK23" i="24"/>
  <c r="AL23" i="24"/>
  <c r="AM23" i="24"/>
  <c r="AN23" i="24"/>
  <c r="D24" i="24"/>
  <c r="E24" i="24"/>
  <c r="F24" i="24"/>
  <c r="G24" i="24"/>
  <c r="H24" i="24"/>
  <c r="I24" i="24"/>
  <c r="J24" i="24"/>
  <c r="K24" i="24"/>
  <c r="L24" i="24"/>
  <c r="M24" i="24"/>
  <c r="N24" i="24"/>
  <c r="O24" i="24"/>
  <c r="P24" i="24"/>
  <c r="Q24" i="24"/>
  <c r="R24" i="24"/>
  <c r="S24" i="24"/>
  <c r="T24" i="24"/>
  <c r="U24" i="24"/>
  <c r="V24" i="24"/>
  <c r="W24" i="24"/>
  <c r="X24" i="24"/>
  <c r="Y24" i="24"/>
  <c r="Z24" i="24"/>
  <c r="AA24" i="24"/>
  <c r="AB24" i="24"/>
  <c r="AC24" i="24"/>
  <c r="AD24" i="24"/>
  <c r="AE24" i="24"/>
  <c r="AF24" i="24"/>
  <c r="AG24" i="24"/>
  <c r="AH24" i="24"/>
  <c r="AI24" i="24"/>
  <c r="AJ24" i="24"/>
  <c r="AK24" i="24"/>
  <c r="AL24" i="24"/>
  <c r="AM24" i="24"/>
  <c r="AN24" i="24"/>
  <c r="D25" i="24"/>
  <c r="E25" i="24"/>
  <c r="F25" i="24"/>
  <c r="G25" i="24"/>
  <c r="H25" i="24"/>
  <c r="I25" i="24"/>
  <c r="J25" i="24"/>
  <c r="K25" i="24"/>
  <c r="L25" i="24"/>
  <c r="M25" i="24"/>
  <c r="N25" i="24"/>
  <c r="O25" i="24"/>
  <c r="P25" i="24"/>
  <c r="Q25" i="24"/>
  <c r="R25" i="24"/>
  <c r="S25" i="24"/>
  <c r="T25" i="24"/>
  <c r="U25" i="24"/>
  <c r="V25" i="24"/>
  <c r="W25" i="24"/>
  <c r="X25" i="24"/>
  <c r="Y25" i="24"/>
  <c r="Z25" i="24"/>
  <c r="AA25" i="24"/>
  <c r="AB25" i="24"/>
  <c r="AC25" i="24"/>
  <c r="AD25" i="24"/>
  <c r="AE25" i="24"/>
  <c r="AF25" i="24"/>
  <c r="AG25" i="24"/>
  <c r="AH25" i="24"/>
  <c r="AI25" i="24"/>
  <c r="AJ25" i="24"/>
  <c r="AK25" i="24"/>
  <c r="AL25" i="24"/>
  <c r="AM25" i="24"/>
  <c r="AN25" i="24"/>
  <c r="D26" i="24"/>
  <c r="E26" i="24"/>
  <c r="F26" i="24"/>
  <c r="G26" i="24"/>
  <c r="H26" i="24"/>
  <c r="I26" i="24"/>
  <c r="J26" i="24"/>
  <c r="K26" i="24"/>
  <c r="L26" i="24"/>
  <c r="M26" i="24"/>
  <c r="N26" i="24"/>
  <c r="O26" i="24"/>
  <c r="P26" i="24"/>
  <c r="Q26" i="24"/>
  <c r="R26" i="24"/>
  <c r="S26" i="24"/>
  <c r="T26" i="24"/>
  <c r="U26" i="24"/>
  <c r="V26" i="24"/>
  <c r="W26" i="24"/>
  <c r="X26" i="24"/>
  <c r="Y26" i="24"/>
  <c r="Z26" i="24"/>
  <c r="AA26" i="24"/>
  <c r="AB26" i="24"/>
  <c r="AC26" i="24"/>
  <c r="AD26" i="24"/>
  <c r="AE26" i="24"/>
  <c r="AF26" i="24"/>
  <c r="AG26" i="24"/>
  <c r="AH26" i="24"/>
  <c r="AI26" i="24"/>
  <c r="AJ26" i="24"/>
  <c r="AK26" i="24"/>
  <c r="AL26" i="24"/>
  <c r="AM26" i="24"/>
  <c r="AN26" i="24"/>
  <c r="D8" i="24"/>
  <c r="E8" i="24"/>
  <c r="F8" i="24"/>
  <c r="G8" i="24"/>
  <c r="H8" i="24"/>
  <c r="I8" i="24"/>
  <c r="J8" i="24"/>
  <c r="K8" i="24"/>
  <c r="L8" i="24"/>
  <c r="M8" i="24"/>
  <c r="N8" i="24"/>
  <c r="O8" i="24"/>
  <c r="P8" i="24"/>
  <c r="Q8" i="24"/>
  <c r="R8" i="24"/>
  <c r="S8" i="24"/>
  <c r="T8" i="24"/>
  <c r="U8" i="24"/>
  <c r="V8" i="24"/>
  <c r="W8" i="24"/>
  <c r="X8" i="24"/>
  <c r="Y8" i="24"/>
  <c r="Z8" i="24"/>
  <c r="AA8" i="24"/>
  <c r="AB8" i="24"/>
  <c r="AC8" i="24"/>
  <c r="AD8" i="24"/>
  <c r="AE8" i="24"/>
  <c r="AF8" i="24"/>
  <c r="AG8" i="24"/>
  <c r="AH8" i="24"/>
  <c r="AI8" i="24"/>
  <c r="AJ8" i="24"/>
  <c r="AK8" i="24"/>
  <c r="AL8" i="24"/>
  <c r="AM8" i="24"/>
  <c r="AN8" i="24"/>
  <c r="D9" i="24"/>
  <c r="E9" i="24"/>
  <c r="F9" i="24"/>
  <c r="G9" i="24"/>
  <c r="H9" i="24"/>
  <c r="I9" i="24"/>
  <c r="J9" i="24"/>
  <c r="K9" i="24"/>
  <c r="L9" i="24"/>
  <c r="M9" i="24"/>
  <c r="N9" i="24"/>
  <c r="O9" i="24"/>
  <c r="P9" i="24"/>
  <c r="Q9" i="24"/>
  <c r="R9" i="24"/>
  <c r="S9" i="24"/>
  <c r="T9" i="24"/>
  <c r="U9" i="24"/>
  <c r="V9" i="24"/>
  <c r="W9" i="24"/>
  <c r="X9" i="24"/>
  <c r="Y9" i="24"/>
  <c r="Z9" i="24"/>
  <c r="AA9" i="24"/>
  <c r="AB9" i="24"/>
  <c r="AC9" i="24"/>
  <c r="AD9" i="24"/>
  <c r="AE9" i="24"/>
  <c r="AF9" i="24"/>
  <c r="AG9" i="24"/>
  <c r="AH9" i="24"/>
  <c r="AI9" i="24"/>
  <c r="AJ9" i="24"/>
  <c r="AK9" i="24"/>
  <c r="AL9" i="24"/>
  <c r="AM9" i="24"/>
  <c r="AN9" i="24"/>
  <c r="D10" i="24"/>
  <c r="E10" i="24"/>
  <c r="F10" i="24"/>
  <c r="G10" i="24"/>
  <c r="H10" i="24"/>
  <c r="I10" i="24"/>
  <c r="J10" i="24"/>
  <c r="K10" i="24"/>
  <c r="L10" i="24"/>
  <c r="M10" i="24"/>
  <c r="N10" i="24"/>
  <c r="O10" i="24"/>
  <c r="P10" i="24"/>
  <c r="Q10" i="24"/>
  <c r="R10" i="24"/>
  <c r="S10" i="24"/>
  <c r="T10" i="24"/>
  <c r="U10" i="24"/>
  <c r="V10" i="24"/>
  <c r="W10" i="24"/>
  <c r="X10" i="24"/>
  <c r="Y10" i="24"/>
  <c r="Z10" i="24"/>
  <c r="AA10" i="24"/>
  <c r="AB10" i="24"/>
  <c r="AC10" i="24"/>
  <c r="AD10" i="24"/>
  <c r="AE10" i="24"/>
  <c r="AF10" i="24"/>
  <c r="AG10" i="24"/>
  <c r="AH10" i="24"/>
  <c r="AI10" i="24"/>
  <c r="AJ10" i="24"/>
  <c r="AK10" i="24"/>
  <c r="AL10" i="24"/>
  <c r="AM10" i="24"/>
  <c r="AN10" i="24"/>
  <c r="D11" i="24"/>
  <c r="E11" i="24"/>
  <c r="F11" i="24"/>
  <c r="G11" i="24"/>
  <c r="H11" i="24"/>
  <c r="I11" i="24"/>
  <c r="J11" i="24"/>
  <c r="K11" i="24"/>
  <c r="L11" i="24"/>
  <c r="M11" i="24"/>
  <c r="N11" i="24"/>
  <c r="O11" i="24"/>
  <c r="P11" i="24"/>
  <c r="Q11" i="24"/>
  <c r="R11" i="24"/>
  <c r="S11" i="24"/>
  <c r="T11" i="24"/>
  <c r="U11" i="24"/>
  <c r="V11" i="24"/>
  <c r="W11" i="24"/>
  <c r="X11" i="24"/>
  <c r="Y11" i="24"/>
  <c r="Z11" i="24"/>
  <c r="AA11" i="24"/>
  <c r="AB11" i="24"/>
  <c r="AC11" i="24"/>
  <c r="AD11" i="24"/>
  <c r="AE11" i="24"/>
  <c r="AF11" i="24"/>
  <c r="AG11" i="24"/>
  <c r="AH11" i="24"/>
  <c r="AI11" i="24"/>
  <c r="AJ11" i="24"/>
  <c r="AK11" i="24"/>
  <c r="AL11" i="24"/>
  <c r="AM11" i="24"/>
  <c r="AN11" i="24"/>
  <c r="D12" i="24"/>
  <c r="E12" i="24"/>
  <c r="F12" i="24"/>
  <c r="G12" i="24"/>
  <c r="H12" i="24"/>
  <c r="I12" i="24"/>
  <c r="J12" i="24"/>
  <c r="K12" i="24"/>
  <c r="L12" i="24"/>
  <c r="M12" i="24"/>
  <c r="N12" i="24"/>
  <c r="O12" i="24"/>
  <c r="P12" i="24"/>
  <c r="Q12" i="24"/>
  <c r="R12" i="24"/>
  <c r="S12" i="24"/>
  <c r="T12" i="24"/>
  <c r="U12" i="24"/>
  <c r="V12" i="24"/>
  <c r="W12" i="24"/>
  <c r="X12" i="24"/>
  <c r="Y12" i="24"/>
  <c r="Z12" i="24"/>
  <c r="AA12" i="24"/>
  <c r="AB12" i="24"/>
  <c r="AC12" i="24"/>
  <c r="AD12" i="24"/>
  <c r="AE12" i="24"/>
  <c r="AF12" i="24"/>
  <c r="AG12" i="24"/>
  <c r="AH12" i="24"/>
  <c r="AI12" i="24"/>
  <c r="AJ12" i="24"/>
  <c r="AK12" i="24"/>
  <c r="AL12" i="24"/>
  <c r="AM12" i="24"/>
  <c r="AN12" i="24"/>
  <c r="D13" i="24"/>
  <c r="E13" i="24"/>
  <c r="F13" i="24"/>
  <c r="G13" i="24"/>
  <c r="H13" i="24"/>
  <c r="I13" i="24"/>
  <c r="J13" i="24"/>
  <c r="K13" i="24"/>
  <c r="L13" i="24"/>
  <c r="M13" i="24"/>
  <c r="N13" i="24"/>
  <c r="O13" i="24"/>
  <c r="P13" i="24"/>
  <c r="Q13" i="24"/>
  <c r="R13" i="24"/>
  <c r="S13" i="24"/>
  <c r="T13" i="24"/>
  <c r="U13" i="24"/>
  <c r="V13" i="24"/>
  <c r="W13" i="24"/>
  <c r="X13" i="24"/>
  <c r="Y13" i="24"/>
  <c r="Z13" i="24"/>
  <c r="AA13" i="24"/>
  <c r="AB13" i="24"/>
  <c r="AC13" i="24"/>
  <c r="AD13" i="24"/>
  <c r="AE13" i="24"/>
  <c r="AF13" i="24"/>
  <c r="AG13" i="24"/>
  <c r="AH13" i="24"/>
  <c r="AI13" i="24"/>
  <c r="AJ13" i="24"/>
  <c r="AK13" i="24"/>
  <c r="AL13" i="24"/>
  <c r="AM13" i="24"/>
  <c r="AN13" i="24"/>
  <c r="D14" i="24"/>
  <c r="E14" i="24"/>
  <c r="F14" i="24"/>
  <c r="G14" i="24"/>
  <c r="H14" i="24"/>
  <c r="I14" i="24"/>
  <c r="J14" i="24"/>
  <c r="K14" i="24"/>
  <c r="L14" i="24"/>
  <c r="M14" i="24"/>
  <c r="N14" i="24"/>
  <c r="O14" i="24"/>
  <c r="P14" i="24"/>
  <c r="Q14" i="24"/>
  <c r="R14" i="24"/>
  <c r="S14" i="24"/>
  <c r="T14" i="24"/>
  <c r="U14" i="24"/>
  <c r="V14" i="24"/>
  <c r="W14" i="24"/>
  <c r="X14" i="24"/>
  <c r="Y14" i="24"/>
  <c r="Z14" i="24"/>
  <c r="AA14" i="24"/>
  <c r="AB14" i="24"/>
  <c r="AC14" i="24"/>
  <c r="AD14" i="24"/>
  <c r="AE14" i="24"/>
  <c r="AF14" i="24"/>
  <c r="AG14" i="24"/>
  <c r="AH14" i="24"/>
  <c r="AI14" i="24"/>
  <c r="AJ14" i="24"/>
  <c r="AK14" i="24"/>
  <c r="AL14" i="24"/>
  <c r="AM14" i="24"/>
  <c r="AN14" i="24"/>
  <c r="D15" i="24"/>
  <c r="E15" i="24"/>
  <c r="F15" i="24"/>
  <c r="G15" i="24"/>
  <c r="H15" i="24"/>
  <c r="I15" i="24"/>
  <c r="J15" i="24"/>
  <c r="K15" i="24"/>
  <c r="L15" i="24"/>
  <c r="M15" i="24"/>
  <c r="N15" i="24"/>
  <c r="O15" i="24"/>
  <c r="P15" i="24"/>
  <c r="Q15" i="24"/>
  <c r="R15" i="24"/>
  <c r="S15" i="24"/>
  <c r="T15" i="24"/>
  <c r="U15" i="24"/>
  <c r="V15" i="24"/>
  <c r="W15" i="24"/>
  <c r="X15" i="24"/>
  <c r="Y15" i="24"/>
  <c r="Z15" i="24"/>
  <c r="AA15" i="24"/>
  <c r="AB15" i="24"/>
  <c r="AC15" i="24"/>
  <c r="AD15" i="24"/>
  <c r="AE15" i="24"/>
  <c r="AF15" i="24"/>
  <c r="AG15" i="24"/>
  <c r="AH15" i="24"/>
  <c r="AI15" i="24"/>
  <c r="AJ15" i="24"/>
  <c r="AK15" i="24"/>
  <c r="AL15" i="24"/>
  <c r="AM15" i="24"/>
  <c r="AN15" i="24"/>
  <c r="D16" i="24"/>
  <c r="E16" i="24"/>
  <c r="F16" i="24"/>
  <c r="G16" i="24"/>
  <c r="H16" i="24"/>
  <c r="I16" i="24"/>
  <c r="J16" i="24"/>
  <c r="K16" i="24"/>
  <c r="L16" i="24"/>
  <c r="M16" i="24"/>
  <c r="N16" i="24"/>
  <c r="O16" i="24"/>
  <c r="P16" i="24"/>
  <c r="Q16" i="24"/>
  <c r="R16" i="24"/>
  <c r="S16" i="24"/>
  <c r="T16" i="24"/>
  <c r="U16" i="24"/>
  <c r="V16" i="24"/>
  <c r="W16" i="24"/>
  <c r="X16" i="24"/>
  <c r="Y16" i="24"/>
  <c r="Z16" i="24"/>
  <c r="AA16" i="24"/>
  <c r="AB16" i="24"/>
  <c r="AC16" i="24"/>
  <c r="AD16" i="24"/>
  <c r="AE16" i="24"/>
  <c r="AF16" i="24"/>
  <c r="AG16" i="24"/>
  <c r="AH16" i="24"/>
  <c r="AI16" i="24"/>
  <c r="AJ16" i="24"/>
  <c r="AK16" i="24"/>
  <c r="AL16" i="24"/>
  <c r="AM16" i="24"/>
  <c r="AN16" i="24"/>
  <c r="D17" i="24"/>
  <c r="E17" i="24"/>
  <c r="F17" i="24"/>
  <c r="G17" i="24"/>
  <c r="H17" i="24"/>
  <c r="I17" i="24"/>
  <c r="J17" i="24"/>
  <c r="K17" i="24"/>
  <c r="L17" i="24"/>
  <c r="M17" i="24"/>
  <c r="N17" i="24"/>
  <c r="O17" i="24"/>
  <c r="P17" i="24"/>
  <c r="Q17" i="24"/>
  <c r="R17" i="24"/>
  <c r="S17" i="24"/>
  <c r="T17" i="24"/>
  <c r="U17" i="24"/>
  <c r="V17" i="24"/>
  <c r="W17" i="24"/>
  <c r="X17" i="24"/>
  <c r="Y17" i="24"/>
  <c r="Z17" i="24"/>
  <c r="AA17" i="24"/>
  <c r="AB17" i="24"/>
  <c r="AC17" i="24"/>
  <c r="AD17" i="24"/>
  <c r="AE17" i="24"/>
  <c r="AF17" i="24"/>
  <c r="AG17" i="24"/>
  <c r="AH17" i="24"/>
  <c r="AI17" i="24"/>
  <c r="AJ17" i="24"/>
  <c r="AK17" i="24"/>
  <c r="AL17" i="24"/>
  <c r="AM17" i="24"/>
  <c r="AN17" i="24"/>
  <c r="D18" i="24"/>
  <c r="E18" i="24"/>
  <c r="F18" i="24"/>
  <c r="G18" i="24"/>
  <c r="H18" i="24"/>
  <c r="I18" i="24"/>
  <c r="J18" i="24"/>
  <c r="K18" i="24"/>
  <c r="L18" i="24"/>
  <c r="M18" i="24"/>
  <c r="N18" i="24"/>
  <c r="O18" i="24"/>
  <c r="P18" i="24"/>
  <c r="Q18" i="24"/>
  <c r="R18" i="24"/>
  <c r="S18" i="24"/>
  <c r="T18" i="24"/>
  <c r="U18" i="24"/>
  <c r="V18" i="24"/>
  <c r="W18" i="24"/>
  <c r="X18" i="24"/>
  <c r="Y18" i="24"/>
  <c r="Z18" i="24"/>
  <c r="AA18" i="24"/>
  <c r="AB18" i="24"/>
  <c r="AC18" i="24"/>
  <c r="AD18" i="24"/>
  <c r="AE18" i="24"/>
  <c r="AF18" i="24"/>
  <c r="AG18" i="24"/>
  <c r="AH18" i="24"/>
  <c r="AI18" i="24"/>
  <c r="AJ18" i="24"/>
  <c r="AK18" i="24"/>
  <c r="AL18" i="24"/>
  <c r="AM18" i="24"/>
  <c r="AN18" i="24"/>
  <c r="D19" i="24"/>
  <c r="E19" i="24"/>
  <c r="F19" i="24"/>
  <c r="G19" i="24"/>
  <c r="H19" i="24"/>
  <c r="I19" i="24"/>
  <c r="J19" i="24"/>
  <c r="K19" i="24"/>
  <c r="L19" i="24"/>
  <c r="M19" i="24"/>
  <c r="N19" i="24"/>
  <c r="O19" i="24"/>
  <c r="P19" i="24"/>
  <c r="Q19" i="24"/>
  <c r="R19" i="24"/>
  <c r="S19" i="24"/>
  <c r="T19" i="24"/>
  <c r="U19" i="24"/>
  <c r="V19" i="24"/>
  <c r="W19" i="24"/>
  <c r="X19" i="24"/>
  <c r="Y19" i="24"/>
  <c r="Z19" i="24"/>
  <c r="AA19" i="24"/>
  <c r="AB19" i="24"/>
  <c r="AC19" i="24"/>
  <c r="AD19" i="24"/>
  <c r="AE19" i="24"/>
  <c r="AF19" i="24"/>
  <c r="AG19" i="24"/>
  <c r="AH19" i="24"/>
  <c r="AI19" i="24"/>
  <c r="AJ19" i="24"/>
  <c r="AK19" i="24"/>
  <c r="AL19" i="24"/>
  <c r="AM19" i="24"/>
  <c r="AN19" i="24"/>
  <c r="D20" i="24"/>
  <c r="E20" i="24"/>
  <c r="F20" i="24"/>
  <c r="G20" i="24"/>
  <c r="H20" i="24"/>
  <c r="I20" i="24"/>
  <c r="J20" i="24"/>
  <c r="K20" i="24"/>
  <c r="L20" i="24"/>
  <c r="M20" i="24"/>
  <c r="N20" i="24"/>
  <c r="O20" i="24"/>
  <c r="P20" i="24"/>
  <c r="Q20" i="24"/>
  <c r="R20" i="24"/>
  <c r="S20" i="24"/>
  <c r="T20" i="24"/>
  <c r="U20" i="24"/>
  <c r="V20" i="24"/>
  <c r="W20" i="24"/>
  <c r="X20" i="24"/>
  <c r="Y20" i="24"/>
  <c r="Z20" i="24"/>
  <c r="AA20" i="24"/>
  <c r="AB20" i="24"/>
  <c r="AC20" i="24"/>
  <c r="AD20" i="24"/>
  <c r="AE20" i="24"/>
  <c r="AF20" i="24"/>
  <c r="AG20" i="24"/>
  <c r="AH20" i="24"/>
  <c r="AI20" i="24"/>
  <c r="AJ20" i="24"/>
  <c r="AK20" i="24"/>
  <c r="AL20" i="24"/>
  <c r="AM20" i="24"/>
  <c r="AN20" i="24"/>
  <c r="D21" i="24"/>
  <c r="E21" i="24"/>
  <c r="F21" i="24"/>
  <c r="G21" i="24"/>
  <c r="H21" i="24"/>
  <c r="I21" i="24"/>
  <c r="J21" i="24"/>
  <c r="K21" i="24"/>
  <c r="L21" i="24"/>
  <c r="M21" i="24"/>
  <c r="N21" i="24"/>
  <c r="O21" i="24"/>
  <c r="P21" i="24"/>
  <c r="Q21" i="24"/>
  <c r="R21" i="24"/>
  <c r="S21" i="24"/>
  <c r="T21" i="24"/>
  <c r="U21" i="24"/>
  <c r="V21" i="24"/>
  <c r="W21" i="24"/>
  <c r="X21" i="24"/>
  <c r="Y21" i="24"/>
  <c r="Z21" i="24"/>
  <c r="AA21" i="24"/>
  <c r="AB21" i="24"/>
  <c r="AC21" i="24"/>
  <c r="AD21" i="24"/>
  <c r="AE21" i="24"/>
  <c r="AF21" i="24"/>
  <c r="AG21" i="24"/>
  <c r="AH21" i="24"/>
  <c r="AI21" i="24"/>
  <c r="AJ21" i="24"/>
  <c r="AK21" i="24"/>
  <c r="AL21" i="24"/>
  <c r="AM21" i="24"/>
  <c r="AN21" i="24"/>
  <c r="F7" i="24"/>
  <c r="G7" i="24"/>
  <c r="H7" i="24"/>
  <c r="I7" i="24"/>
  <c r="J7" i="24"/>
  <c r="K7" i="24"/>
  <c r="L7" i="24"/>
  <c r="M7" i="24"/>
  <c r="N7" i="24"/>
  <c r="O7" i="24"/>
  <c r="P7" i="24"/>
  <c r="Q7" i="24"/>
  <c r="R7" i="24"/>
  <c r="S7" i="24"/>
  <c r="T7" i="24"/>
  <c r="U7" i="24"/>
  <c r="V7" i="24"/>
  <c r="W7" i="24"/>
  <c r="X7" i="24"/>
  <c r="Y7" i="24"/>
  <c r="Z7" i="24"/>
  <c r="AA7" i="24"/>
  <c r="AB7" i="24"/>
  <c r="AC7" i="24"/>
  <c r="AD7" i="24"/>
  <c r="AE7" i="24"/>
  <c r="AF7" i="24"/>
  <c r="AG7" i="24"/>
  <c r="AH7" i="24"/>
  <c r="AI7" i="24"/>
  <c r="AJ7" i="24"/>
  <c r="AK7" i="24"/>
  <c r="AL7" i="24"/>
  <c r="AM7" i="24"/>
  <c r="AN7" i="24"/>
  <c r="E7" i="24"/>
  <c r="D7" i="24"/>
  <c r="C6" i="24"/>
  <c r="B7" i="24"/>
  <c r="AB40" i="22"/>
  <c r="W40" i="22"/>
  <c r="R40" i="22"/>
  <c r="M40" i="22"/>
  <c r="O41" i="22"/>
  <c r="M41" i="22"/>
  <c r="L41" i="22"/>
  <c r="K41" i="22"/>
  <c r="AA39" i="22"/>
  <c r="AB39" i="22" s="1"/>
  <c r="AC39" i="22" s="1"/>
  <c r="AD39" i="22" s="1"/>
  <c r="Z39" i="22"/>
  <c r="V38" i="22"/>
  <c r="W38" i="22" s="1"/>
  <c r="X38" i="22" s="1"/>
  <c r="Y38" i="22" s="1"/>
  <c r="U38" i="22"/>
  <c r="Q37" i="22"/>
  <c r="R37" i="22" s="1"/>
  <c r="S37" i="22" s="1"/>
  <c r="T37" i="22" s="1"/>
  <c r="P37" i="22"/>
  <c r="L36" i="22"/>
  <c r="M36" i="22" s="1"/>
  <c r="N36" i="22" s="1"/>
  <c r="O36" i="22" s="1"/>
  <c r="K36" i="22"/>
  <c r="J40" i="22"/>
  <c r="J39" i="22"/>
  <c r="J38" i="22"/>
  <c r="J37" i="22"/>
  <c r="J36" i="22"/>
  <c r="I35" i="22"/>
  <c r="H35" i="22"/>
  <c r="G481" i="3"/>
  <c r="F481" i="3"/>
  <c r="T481" i="3"/>
  <c r="S481" i="3"/>
  <c r="R481" i="3"/>
  <c r="Q481" i="3"/>
  <c r="P481" i="3"/>
  <c r="O481" i="3"/>
  <c r="N481" i="3"/>
  <c r="M481" i="3"/>
  <c r="L481" i="3"/>
  <c r="K481" i="3"/>
  <c r="T35" i="22"/>
  <c r="S35" i="22"/>
  <c r="R35" i="22"/>
  <c r="Q35" i="22"/>
  <c r="P35" i="22"/>
  <c r="O35" i="22"/>
  <c r="N35" i="22"/>
  <c r="M35" i="22"/>
  <c r="L35" i="22"/>
  <c r="K35" i="22"/>
  <c r="AD35" i="22"/>
  <c r="AC35" i="22"/>
  <c r="AB35" i="22"/>
  <c r="AA35" i="22"/>
  <c r="Z35" i="22"/>
  <c r="Y35" i="22"/>
  <c r="X35" i="22"/>
  <c r="W35" i="22"/>
  <c r="V35" i="22"/>
  <c r="U35" i="22"/>
  <c r="J35" i="22"/>
  <c r="AD481" i="3"/>
  <c r="AC481" i="3"/>
  <c r="AB481" i="3"/>
  <c r="AA481" i="3"/>
  <c r="Z481" i="3"/>
  <c r="Y481" i="3"/>
  <c r="X481" i="3"/>
  <c r="W481" i="3"/>
  <c r="V481" i="3"/>
  <c r="U481" i="3"/>
  <c r="U482" i="3"/>
  <c r="H482" i="3"/>
  <c r="W42" i="24" l="1"/>
  <c r="U40" i="24"/>
  <c r="V40" i="24" s="1"/>
  <c r="W40" i="24" s="1"/>
  <c r="X40" i="24" s="1"/>
  <c r="Y40" i="24" s="1"/>
  <c r="E41" i="24"/>
  <c r="O43" i="24"/>
  <c r="P43" i="24" s="1"/>
  <c r="Q43" i="24" s="1"/>
  <c r="R43" i="24" s="1"/>
  <c r="S43" i="24" s="1"/>
  <c r="T43" i="24" s="1"/>
  <c r="U43" i="24" s="1"/>
  <c r="P41" i="22"/>
  <c r="Q41" i="22" s="1"/>
  <c r="R41" i="22" s="1"/>
  <c r="S41" i="22" s="1"/>
  <c r="T41" i="22" s="1"/>
  <c r="U41" i="22" s="1"/>
  <c r="F41" i="22"/>
  <c r="H481" i="3"/>
  <c r="I481" i="3"/>
  <c r="F43" i="24" l="1"/>
  <c r="V43" i="24"/>
  <c r="W43" i="24" s="1"/>
  <c r="X43" i="24" s="1"/>
  <c r="Y43" i="24" s="1"/>
  <c r="Z43" i="24" s="1"/>
  <c r="G43" i="24"/>
  <c r="G41" i="22"/>
  <c r="V41" i="22"/>
  <c r="W41" i="22" s="1"/>
  <c r="X41" i="22" s="1"/>
  <c r="Y41" i="22" s="1"/>
  <c r="Z41" i="22" s="1"/>
  <c r="H43" i="24" l="1"/>
  <c r="AA43" i="24"/>
  <c r="AB43" i="24" s="1"/>
  <c r="AC43" i="24" s="1"/>
  <c r="AD43" i="24" s="1"/>
  <c r="H41" i="22"/>
  <c r="AA41" i="22"/>
  <c r="AB41" i="22" s="1"/>
  <c r="AC41" i="22" s="1"/>
  <c r="AD41" i="22" s="1"/>
  <c r="I43" i="24" l="1"/>
  <c r="E43" i="24" s="1"/>
  <c r="I41" i="22"/>
  <c r="E41" i="22" s="1"/>
  <c r="K480" i="3" l="1"/>
  <c r="H480" i="3"/>
  <c r="P34" i="22"/>
  <c r="Q34" i="22" s="1"/>
  <c r="R34" i="22" s="1"/>
  <c r="S34" i="22" s="1"/>
  <c r="T34" i="22" s="1"/>
  <c r="P33" i="22"/>
  <c r="Q33" i="22" s="1"/>
  <c r="R33" i="22" s="1"/>
  <c r="S33" i="22" s="1"/>
  <c r="T33" i="22" s="1"/>
  <c r="AD34" i="22"/>
  <c r="AC34" i="22"/>
  <c r="AB34" i="22"/>
  <c r="AA34" i="22"/>
  <c r="Z34" i="22"/>
  <c r="Y34" i="22"/>
  <c r="X34" i="22"/>
  <c r="W34" i="22"/>
  <c r="V34" i="22"/>
  <c r="U34" i="22"/>
  <c r="AD33" i="22"/>
  <c r="AC33" i="22"/>
  <c r="AB33" i="22"/>
  <c r="AA33" i="22"/>
  <c r="Z33" i="22"/>
  <c r="Y33" i="22"/>
  <c r="X33" i="22"/>
  <c r="W33" i="22"/>
  <c r="V33" i="22"/>
  <c r="U33" i="22"/>
  <c r="J34" i="22"/>
  <c r="J33" i="22"/>
  <c r="AN27" i="22"/>
  <c r="AM27" i="22"/>
  <c r="AL27" i="22"/>
  <c r="AK27" i="22"/>
  <c r="AN26" i="22"/>
  <c r="AM26" i="22"/>
  <c r="AL26" i="22"/>
  <c r="AK26" i="22"/>
  <c r="AN25" i="22"/>
  <c r="AM25" i="22"/>
  <c r="AL25" i="22"/>
  <c r="AK25" i="22"/>
  <c r="AN24" i="22"/>
  <c r="AM24" i="22"/>
  <c r="AL24" i="22"/>
  <c r="AK24" i="22"/>
  <c r="AN23" i="22"/>
  <c r="AM23" i="22"/>
  <c r="AL23" i="22"/>
  <c r="AK23" i="22"/>
  <c r="AN22" i="22"/>
  <c r="AM22" i="22"/>
  <c r="AL22" i="22"/>
  <c r="AK22" i="22"/>
  <c r="AN21" i="22"/>
  <c r="AM21" i="22"/>
  <c r="AL21" i="22"/>
  <c r="AK21" i="22"/>
  <c r="AN20" i="22"/>
  <c r="AM20" i="22"/>
  <c r="AL20" i="22"/>
  <c r="AK20" i="22"/>
  <c r="AN19" i="22"/>
  <c r="AM19" i="22"/>
  <c r="AL19" i="22"/>
  <c r="AK19" i="22"/>
  <c r="AN18" i="22"/>
  <c r="AM18" i="22"/>
  <c r="AL18" i="22"/>
  <c r="AK18" i="22"/>
  <c r="AN17" i="22"/>
  <c r="AM17" i="22"/>
  <c r="AL17" i="22"/>
  <c r="AK17" i="22"/>
  <c r="AN16" i="22"/>
  <c r="AM16" i="22"/>
  <c r="AL16" i="22"/>
  <c r="AK16" i="22"/>
  <c r="AN15" i="22"/>
  <c r="AM15" i="22"/>
  <c r="AL15" i="22"/>
  <c r="AK15" i="22"/>
  <c r="AN14" i="22"/>
  <c r="AM14" i="22"/>
  <c r="AL14" i="22"/>
  <c r="AK14" i="22"/>
  <c r="AN13" i="22"/>
  <c r="AM13" i="22"/>
  <c r="AL13" i="22"/>
  <c r="AK13" i="22"/>
  <c r="AN12" i="22"/>
  <c r="AM12" i="22"/>
  <c r="AL12" i="22"/>
  <c r="AK12" i="22"/>
  <c r="AN11" i="22"/>
  <c r="AM11" i="22"/>
  <c r="AL11" i="22"/>
  <c r="AK11" i="22"/>
  <c r="AN10" i="22"/>
  <c r="AM10" i="22"/>
  <c r="AL10" i="22"/>
  <c r="AK10" i="22"/>
  <c r="AN9" i="22"/>
  <c r="AM9" i="22"/>
  <c r="AL9" i="22"/>
  <c r="AK9" i="22"/>
  <c r="AN8" i="22"/>
  <c r="AM8" i="22"/>
  <c r="AL8" i="22"/>
  <c r="AK8" i="22"/>
  <c r="AN7" i="22"/>
  <c r="AM7" i="22"/>
  <c r="AL7" i="22"/>
  <c r="AK7" i="22"/>
  <c r="AD31" i="22"/>
  <c r="AC31" i="22"/>
  <c r="AB31" i="22"/>
  <c r="AA31" i="22"/>
  <c r="Z31" i="22"/>
  <c r="Y30" i="22"/>
  <c r="X30" i="22"/>
  <c r="W30" i="22"/>
  <c r="V30" i="22"/>
  <c r="U30" i="22"/>
  <c r="T29" i="22"/>
  <c r="S29" i="22"/>
  <c r="R29" i="22"/>
  <c r="Q29" i="22"/>
  <c r="P29" i="22"/>
  <c r="AJ27" i="22"/>
  <c r="AI27" i="22"/>
  <c r="AH27" i="22"/>
  <c r="AG27" i="22"/>
  <c r="AF27" i="22"/>
  <c r="AE27" i="22"/>
  <c r="AD27" i="22"/>
  <c r="AC27" i="22"/>
  <c r="AB27" i="22"/>
  <c r="AA27" i="22"/>
  <c r="Z27" i="22"/>
  <c r="Y27" i="22"/>
  <c r="X27" i="22"/>
  <c r="W27" i="22"/>
  <c r="V27" i="22"/>
  <c r="U27" i="22"/>
  <c r="T27" i="22"/>
  <c r="S27" i="22"/>
  <c r="R27" i="22"/>
  <c r="Q27" i="22"/>
  <c r="P27" i="22"/>
  <c r="AJ26" i="22"/>
  <c r="AI26" i="22"/>
  <c r="AH26" i="22"/>
  <c r="AG26" i="22"/>
  <c r="AF26" i="22"/>
  <c r="AE26" i="22"/>
  <c r="AD26" i="22"/>
  <c r="AC26" i="22"/>
  <c r="AB26" i="22"/>
  <c r="AA26" i="22"/>
  <c r="Z26" i="22"/>
  <c r="Y26" i="22"/>
  <c r="X26" i="22"/>
  <c r="W26" i="22"/>
  <c r="V26" i="22"/>
  <c r="U26" i="22"/>
  <c r="T26" i="22"/>
  <c r="S26" i="22"/>
  <c r="R26" i="22"/>
  <c r="Q26" i="22"/>
  <c r="P26" i="22"/>
  <c r="AJ25" i="22"/>
  <c r="AI25" i="22"/>
  <c r="AH25" i="22"/>
  <c r="AG25" i="22"/>
  <c r="AF25" i="22"/>
  <c r="AE25" i="22"/>
  <c r="AD25" i="22"/>
  <c r="AC25" i="22"/>
  <c r="AB25" i="22"/>
  <c r="AA25" i="22"/>
  <c r="Z25" i="22"/>
  <c r="Y25" i="22"/>
  <c r="X25" i="22"/>
  <c r="W25" i="22"/>
  <c r="V25" i="22"/>
  <c r="U25" i="22"/>
  <c r="T25" i="22"/>
  <c r="S25" i="22"/>
  <c r="R25" i="22"/>
  <c r="Q25" i="22"/>
  <c r="P25" i="22"/>
  <c r="AJ24" i="22"/>
  <c r="AI24" i="22"/>
  <c r="AH24" i="22"/>
  <c r="AG24" i="22"/>
  <c r="AF24" i="22"/>
  <c r="AE24" i="22"/>
  <c r="AD24" i="22"/>
  <c r="AC24" i="22"/>
  <c r="AB24" i="22"/>
  <c r="AA24" i="22"/>
  <c r="Z24" i="22"/>
  <c r="Y24" i="22"/>
  <c r="X24" i="22"/>
  <c r="W24" i="22"/>
  <c r="V24" i="22"/>
  <c r="U24" i="22"/>
  <c r="T24" i="22"/>
  <c r="S24" i="22"/>
  <c r="R24" i="22"/>
  <c r="Q24" i="22"/>
  <c r="P24" i="22"/>
  <c r="AJ23" i="22"/>
  <c r="AI23" i="22"/>
  <c r="AH23" i="22"/>
  <c r="AG23" i="22"/>
  <c r="AF23" i="22"/>
  <c r="AE23" i="22"/>
  <c r="AD23" i="22"/>
  <c r="AC23" i="22"/>
  <c r="AB23" i="22"/>
  <c r="AA23" i="22"/>
  <c r="Z23" i="22"/>
  <c r="Y23" i="22"/>
  <c r="X23" i="22"/>
  <c r="W23" i="22"/>
  <c r="V23" i="22"/>
  <c r="U23" i="22"/>
  <c r="T23" i="22"/>
  <c r="S23" i="22"/>
  <c r="R23" i="22"/>
  <c r="Q23" i="22"/>
  <c r="P23" i="22"/>
  <c r="AJ22" i="22"/>
  <c r="AI22" i="22"/>
  <c r="AH22" i="22"/>
  <c r="AG22" i="22"/>
  <c r="AF22" i="22"/>
  <c r="AE22" i="22"/>
  <c r="AD22" i="22"/>
  <c r="AC22" i="22"/>
  <c r="AB22" i="22"/>
  <c r="AA22" i="22"/>
  <c r="Z22" i="22"/>
  <c r="Y22" i="22"/>
  <c r="X22" i="22"/>
  <c r="W22" i="22"/>
  <c r="V22" i="22"/>
  <c r="U22" i="22"/>
  <c r="T22" i="22"/>
  <c r="S22" i="22"/>
  <c r="R22" i="22"/>
  <c r="Q22" i="22"/>
  <c r="P22" i="22"/>
  <c r="AJ21" i="22"/>
  <c r="AI21" i="22"/>
  <c r="AH21" i="22"/>
  <c r="AG21" i="22"/>
  <c r="AF21" i="22"/>
  <c r="AE21" i="22"/>
  <c r="AD21" i="22"/>
  <c r="AC21" i="22"/>
  <c r="AB21" i="22"/>
  <c r="AA21" i="22"/>
  <c r="Z21" i="22"/>
  <c r="Y21" i="22"/>
  <c r="X21" i="22"/>
  <c r="W21" i="22"/>
  <c r="V21" i="22"/>
  <c r="U21" i="22"/>
  <c r="T21" i="22"/>
  <c r="S21" i="22"/>
  <c r="R21" i="22"/>
  <c r="Q21" i="22"/>
  <c r="P21" i="22"/>
  <c r="AJ20" i="22"/>
  <c r="AI20" i="22"/>
  <c r="AH20" i="22"/>
  <c r="AG20" i="22"/>
  <c r="AF20" i="22"/>
  <c r="AE20" i="22"/>
  <c r="AD20" i="22"/>
  <c r="AC20" i="22"/>
  <c r="AB20" i="22"/>
  <c r="AA20" i="22"/>
  <c r="Z20" i="22"/>
  <c r="Y20" i="22"/>
  <c r="X20" i="22"/>
  <c r="W20" i="22"/>
  <c r="V20" i="22"/>
  <c r="U20" i="22"/>
  <c r="T20" i="22"/>
  <c r="S20" i="22"/>
  <c r="R20" i="22"/>
  <c r="Q20" i="22"/>
  <c r="P20" i="22"/>
  <c r="AJ19" i="22"/>
  <c r="AI19" i="22"/>
  <c r="AH19" i="22"/>
  <c r="AG19" i="22"/>
  <c r="AF19" i="22"/>
  <c r="AE19" i="22"/>
  <c r="AD19" i="22"/>
  <c r="AC19" i="22"/>
  <c r="AB19" i="22"/>
  <c r="AA19" i="22"/>
  <c r="Z19" i="22"/>
  <c r="Y19" i="22"/>
  <c r="X19" i="22"/>
  <c r="W19" i="22"/>
  <c r="V19" i="22"/>
  <c r="U19" i="22"/>
  <c r="T19" i="22"/>
  <c r="S19" i="22"/>
  <c r="R19" i="22"/>
  <c r="Q19" i="22"/>
  <c r="P19" i="22"/>
  <c r="AJ18" i="22"/>
  <c r="AI18" i="22"/>
  <c r="AH18" i="22"/>
  <c r="AG18" i="22"/>
  <c r="AF18" i="22"/>
  <c r="AE18" i="22"/>
  <c r="AD18" i="22"/>
  <c r="AC18" i="22"/>
  <c r="AB18" i="22"/>
  <c r="AA18" i="22"/>
  <c r="Z18" i="22"/>
  <c r="Y18" i="22"/>
  <c r="X18" i="22"/>
  <c r="W18" i="22"/>
  <c r="V18" i="22"/>
  <c r="U18" i="22"/>
  <c r="T18" i="22"/>
  <c r="S18" i="22"/>
  <c r="R18" i="22"/>
  <c r="Q18" i="22"/>
  <c r="P18" i="22"/>
  <c r="AJ17" i="22"/>
  <c r="AI17" i="22"/>
  <c r="AH17" i="22"/>
  <c r="AG17" i="22"/>
  <c r="AF17" i="22"/>
  <c r="AE17" i="22"/>
  <c r="AD17" i="22"/>
  <c r="AC17" i="22"/>
  <c r="AB17" i="22"/>
  <c r="AA17" i="22"/>
  <c r="Z17" i="22"/>
  <c r="Y17" i="22"/>
  <c r="X17" i="22"/>
  <c r="W17" i="22"/>
  <c r="V17" i="22"/>
  <c r="U17" i="22"/>
  <c r="T17" i="22"/>
  <c r="S17" i="22"/>
  <c r="R17" i="22"/>
  <c r="Q17" i="22"/>
  <c r="P17" i="22"/>
  <c r="AJ16" i="22"/>
  <c r="AI16" i="22"/>
  <c r="AH16" i="22"/>
  <c r="AG16" i="22"/>
  <c r="AF16" i="22"/>
  <c r="AE16" i="22"/>
  <c r="AD16" i="22"/>
  <c r="AC16" i="22"/>
  <c r="AB16" i="22"/>
  <c r="AA16" i="22"/>
  <c r="Z16" i="22"/>
  <c r="Y16" i="22"/>
  <c r="X16" i="22"/>
  <c r="W16" i="22"/>
  <c r="V16" i="22"/>
  <c r="U16" i="22"/>
  <c r="T16" i="22"/>
  <c r="S16" i="22"/>
  <c r="R16" i="22"/>
  <c r="Q16" i="22"/>
  <c r="P16" i="22"/>
  <c r="AJ15" i="22"/>
  <c r="AI15" i="22"/>
  <c r="AH15" i="22"/>
  <c r="AG15" i="22"/>
  <c r="AF15" i="22"/>
  <c r="AE15" i="22"/>
  <c r="AD15" i="22"/>
  <c r="AC15" i="22"/>
  <c r="AB15" i="22"/>
  <c r="AA15" i="22"/>
  <c r="Z15" i="22"/>
  <c r="Y15" i="22"/>
  <c r="X15" i="22"/>
  <c r="W15" i="22"/>
  <c r="V15" i="22"/>
  <c r="U15" i="22"/>
  <c r="T15" i="22"/>
  <c r="S15" i="22"/>
  <c r="R15" i="22"/>
  <c r="Q15" i="22"/>
  <c r="P15" i="22"/>
  <c r="AJ14" i="22"/>
  <c r="AI14" i="22"/>
  <c r="AH14" i="22"/>
  <c r="AG14" i="22"/>
  <c r="AF14" i="22"/>
  <c r="AE14" i="22"/>
  <c r="AD14" i="22"/>
  <c r="AC14" i="22"/>
  <c r="AB14" i="22"/>
  <c r="AA14" i="22"/>
  <c r="Z14" i="22"/>
  <c r="Y14" i="22"/>
  <c r="X14" i="22"/>
  <c r="W14" i="22"/>
  <c r="V14" i="22"/>
  <c r="U14" i="22"/>
  <c r="T14" i="22"/>
  <c r="S14" i="22"/>
  <c r="R14" i="22"/>
  <c r="Q14" i="22"/>
  <c r="P14" i="22"/>
  <c r="AJ13" i="22"/>
  <c r="AI13" i="22"/>
  <c r="AH13" i="22"/>
  <c r="AG13" i="22"/>
  <c r="AF13" i="22"/>
  <c r="AE13" i="22"/>
  <c r="AD13" i="22"/>
  <c r="AC13" i="22"/>
  <c r="AB13" i="22"/>
  <c r="AA13" i="22"/>
  <c r="Z13" i="22"/>
  <c r="Y13" i="22"/>
  <c r="X13" i="22"/>
  <c r="W13" i="22"/>
  <c r="V13" i="22"/>
  <c r="U13" i="22"/>
  <c r="T13" i="22"/>
  <c r="S13" i="22"/>
  <c r="R13" i="22"/>
  <c r="Q13" i="22"/>
  <c r="P13" i="22"/>
  <c r="AJ12" i="22"/>
  <c r="AI12" i="22"/>
  <c r="AH12" i="22"/>
  <c r="AG12" i="22"/>
  <c r="AF12" i="22"/>
  <c r="AE12" i="22"/>
  <c r="AD12" i="22"/>
  <c r="AC12" i="22"/>
  <c r="AB12" i="22"/>
  <c r="AA12" i="22"/>
  <c r="Z12" i="22"/>
  <c r="Y12" i="22"/>
  <c r="X12" i="22"/>
  <c r="W12" i="22"/>
  <c r="V12" i="22"/>
  <c r="U12" i="22"/>
  <c r="T12" i="22"/>
  <c r="S12" i="22"/>
  <c r="R12" i="22"/>
  <c r="Q12" i="22"/>
  <c r="P12" i="22"/>
  <c r="AJ11" i="22"/>
  <c r="AI11" i="22"/>
  <c r="AH11" i="22"/>
  <c r="AG11" i="22"/>
  <c r="AF11" i="22"/>
  <c r="AE11" i="22"/>
  <c r="AD11" i="22"/>
  <c r="AC11" i="22"/>
  <c r="AB11" i="22"/>
  <c r="AA11" i="22"/>
  <c r="Z11" i="22"/>
  <c r="Y11" i="22"/>
  <c r="X11" i="22"/>
  <c r="W11" i="22"/>
  <c r="V11" i="22"/>
  <c r="U11" i="22"/>
  <c r="T11" i="22"/>
  <c r="S11" i="22"/>
  <c r="R11" i="22"/>
  <c r="Q11" i="22"/>
  <c r="P11" i="22"/>
  <c r="AJ10" i="22"/>
  <c r="AI10" i="22"/>
  <c r="AH10" i="22"/>
  <c r="AG10" i="22"/>
  <c r="AF10" i="22"/>
  <c r="AE10" i="22"/>
  <c r="AD10" i="22"/>
  <c r="AC10" i="22"/>
  <c r="AB10" i="22"/>
  <c r="AA10" i="22"/>
  <c r="Z10" i="22"/>
  <c r="Y10" i="22"/>
  <c r="X10" i="22"/>
  <c r="W10" i="22"/>
  <c r="V10" i="22"/>
  <c r="U10" i="22"/>
  <c r="T10" i="22"/>
  <c r="S10" i="22"/>
  <c r="R10" i="22"/>
  <c r="Q10" i="22"/>
  <c r="P10" i="22"/>
  <c r="AJ9" i="22"/>
  <c r="AI9" i="22"/>
  <c r="AH9" i="22"/>
  <c r="AG9" i="22"/>
  <c r="AF9" i="22"/>
  <c r="AE9" i="22"/>
  <c r="AD9" i="22"/>
  <c r="AC9" i="22"/>
  <c r="AB9" i="22"/>
  <c r="AA9" i="22"/>
  <c r="Z9" i="22"/>
  <c r="Y9" i="22"/>
  <c r="X9" i="22"/>
  <c r="W9" i="22"/>
  <c r="V9" i="22"/>
  <c r="U9" i="22"/>
  <c r="T9" i="22"/>
  <c r="S9" i="22"/>
  <c r="R9" i="22"/>
  <c r="Q9" i="22"/>
  <c r="P9" i="22"/>
  <c r="AJ8" i="22"/>
  <c r="AI8" i="22"/>
  <c r="AH8" i="22"/>
  <c r="AG8" i="22"/>
  <c r="AF8" i="22"/>
  <c r="AE8" i="22"/>
  <c r="AD8" i="22"/>
  <c r="AC8" i="22"/>
  <c r="AB8" i="22"/>
  <c r="AA8" i="22"/>
  <c r="Z8" i="22"/>
  <c r="Y8" i="22"/>
  <c r="X8" i="22"/>
  <c r="W8" i="22"/>
  <c r="V8" i="22"/>
  <c r="U8" i="22"/>
  <c r="T8" i="22"/>
  <c r="S8" i="22"/>
  <c r="R8" i="22"/>
  <c r="Q8" i="22"/>
  <c r="P8" i="22"/>
  <c r="AJ7" i="22"/>
  <c r="AI7" i="22"/>
  <c r="AH7" i="22"/>
  <c r="AG7" i="22"/>
  <c r="AF7" i="22"/>
  <c r="AE7" i="22"/>
  <c r="AD7" i="22"/>
  <c r="AC7" i="22"/>
  <c r="AB7" i="22"/>
  <c r="AA7" i="22"/>
  <c r="Z7" i="22"/>
  <c r="Y7" i="22"/>
  <c r="X7" i="22"/>
  <c r="W7" i="22"/>
  <c r="V7" i="22"/>
  <c r="U7" i="22"/>
  <c r="T7" i="22"/>
  <c r="S7" i="22"/>
  <c r="R7" i="22"/>
  <c r="Q7" i="22"/>
  <c r="P7" i="22"/>
  <c r="B7" i="22"/>
  <c r="J31" i="22"/>
  <c r="J30" i="22"/>
  <c r="J29" i="22"/>
  <c r="O28" i="22"/>
  <c r="N28" i="22"/>
  <c r="M28" i="22"/>
  <c r="L28" i="22"/>
  <c r="K28" i="22"/>
  <c r="J28" i="22"/>
  <c r="I28" i="22"/>
  <c r="H28" i="22"/>
  <c r="G28" i="22"/>
  <c r="F28" i="22"/>
  <c r="O27" i="22"/>
  <c r="N27" i="22"/>
  <c r="M27" i="22"/>
  <c r="L27" i="22"/>
  <c r="K27" i="22"/>
  <c r="J27" i="22"/>
  <c r="I27" i="22"/>
  <c r="H27" i="22"/>
  <c r="G27" i="22"/>
  <c r="F27" i="22"/>
  <c r="K34" i="22" s="1"/>
  <c r="L34" i="22" s="1"/>
  <c r="M34" i="22" s="1"/>
  <c r="N34" i="22" s="1"/>
  <c r="O34" i="22" s="1"/>
  <c r="D27" i="22"/>
  <c r="B27" i="22"/>
  <c r="O26" i="22"/>
  <c r="N26" i="22"/>
  <c r="M26" i="22"/>
  <c r="L26" i="22"/>
  <c r="K26" i="22"/>
  <c r="J26" i="22"/>
  <c r="I26" i="22"/>
  <c r="H26" i="22"/>
  <c r="G26" i="22"/>
  <c r="F26" i="22"/>
  <c r="K33" i="22" s="1"/>
  <c r="L33" i="22" s="1"/>
  <c r="M33" i="22" s="1"/>
  <c r="N33" i="22" s="1"/>
  <c r="O33" i="22" s="1"/>
  <c r="D26" i="22"/>
  <c r="B26" i="22"/>
  <c r="O25" i="22"/>
  <c r="N25" i="22"/>
  <c r="M25" i="22"/>
  <c r="L25" i="22"/>
  <c r="K25" i="22"/>
  <c r="I25" i="22"/>
  <c r="AB32" i="22" s="1"/>
  <c r="H25" i="22"/>
  <c r="W32" i="22" s="1"/>
  <c r="G25" i="22"/>
  <c r="F25" i="22"/>
  <c r="D25" i="22"/>
  <c r="B25" i="22"/>
  <c r="O24" i="22"/>
  <c r="N24" i="22"/>
  <c r="M24" i="22"/>
  <c r="L24" i="22"/>
  <c r="K24" i="22"/>
  <c r="J24" i="22"/>
  <c r="I24" i="22"/>
  <c r="H24" i="22"/>
  <c r="G24" i="22"/>
  <c r="F24" i="22"/>
  <c r="C24" i="22"/>
  <c r="O23" i="22"/>
  <c r="N23" i="22"/>
  <c r="M23" i="22"/>
  <c r="L23" i="22"/>
  <c r="I23" i="22"/>
  <c r="H23" i="22"/>
  <c r="O22" i="22"/>
  <c r="N22" i="22"/>
  <c r="M22" i="22"/>
  <c r="L22" i="22"/>
  <c r="K22" i="22"/>
  <c r="J22" i="22"/>
  <c r="I22" i="22"/>
  <c r="H22" i="22"/>
  <c r="G22" i="22"/>
  <c r="F22" i="22"/>
  <c r="E22" i="22"/>
  <c r="D22" i="22"/>
  <c r="B22" i="22"/>
  <c r="O21" i="22"/>
  <c r="N21" i="22"/>
  <c r="M21" i="22"/>
  <c r="L21" i="22"/>
  <c r="K21" i="22"/>
  <c r="J21" i="22"/>
  <c r="I21" i="22"/>
  <c r="H21" i="22"/>
  <c r="G21" i="22"/>
  <c r="F21" i="22"/>
  <c r="E21" i="22"/>
  <c r="D21" i="22"/>
  <c r="B21" i="22"/>
  <c r="O20" i="22"/>
  <c r="N20" i="22"/>
  <c r="M20" i="22"/>
  <c r="L20" i="22"/>
  <c r="K20" i="22"/>
  <c r="J20" i="22"/>
  <c r="I20" i="22"/>
  <c r="H20" i="22"/>
  <c r="G20" i="22"/>
  <c r="F20" i="22"/>
  <c r="E20" i="22"/>
  <c r="D20" i="22"/>
  <c r="B20" i="22"/>
  <c r="O19" i="22"/>
  <c r="N19" i="22"/>
  <c r="M19" i="22"/>
  <c r="L19" i="22"/>
  <c r="K19" i="22"/>
  <c r="J19" i="22"/>
  <c r="I19" i="22"/>
  <c r="H19" i="22"/>
  <c r="G19" i="22"/>
  <c r="F19" i="22"/>
  <c r="E19" i="22"/>
  <c r="D19" i="22"/>
  <c r="B19" i="22"/>
  <c r="O18" i="22"/>
  <c r="N18" i="22"/>
  <c r="M18" i="22"/>
  <c r="L18" i="22"/>
  <c r="K18" i="22"/>
  <c r="J18" i="22"/>
  <c r="I18" i="22"/>
  <c r="H18" i="22"/>
  <c r="G18" i="22"/>
  <c r="F18" i="22"/>
  <c r="E18" i="22"/>
  <c r="D18" i="22"/>
  <c r="B18" i="22"/>
  <c r="O17" i="22"/>
  <c r="N17" i="22"/>
  <c r="M17" i="22"/>
  <c r="L17" i="22"/>
  <c r="K17" i="22"/>
  <c r="J17" i="22"/>
  <c r="I17" i="22"/>
  <c r="H17" i="22"/>
  <c r="G17" i="22"/>
  <c r="F17" i="22"/>
  <c r="E17" i="22"/>
  <c r="D17" i="22"/>
  <c r="B17" i="22"/>
  <c r="O16" i="22"/>
  <c r="N16" i="22"/>
  <c r="M16" i="22"/>
  <c r="L16" i="22"/>
  <c r="K16" i="22"/>
  <c r="J16" i="22"/>
  <c r="I16" i="22"/>
  <c r="H16" i="22"/>
  <c r="G16" i="22"/>
  <c r="F16" i="22"/>
  <c r="E16" i="22"/>
  <c r="D16" i="22"/>
  <c r="B16" i="22"/>
  <c r="O15" i="22"/>
  <c r="N15" i="22"/>
  <c r="M15" i="22"/>
  <c r="L15" i="22"/>
  <c r="K15" i="22"/>
  <c r="J15" i="22"/>
  <c r="I15" i="22"/>
  <c r="H15" i="22"/>
  <c r="G15" i="22"/>
  <c r="F15" i="22"/>
  <c r="E15" i="22"/>
  <c r="D15" i="22"/>
  <c r="B15" i="22"/>
  <c r="O14" i="22"/>
  <c r="N14" i="22"/>
  <c r="M14" i="22"/>
  <c r="L14" i="22"/>
  <c r="K14" i="22"/>
  <c r="J14" i="22"/>
  <c r="I14" i="22"/>
  <c r="H14" i="22"/>
  <c r="G14" i="22"/>
  <c r="F14" i="22"/>
  <c r="E14" i="22"/>
  <c r="D14" i="22"/>
  <c r="B14" i="22"/>
  <c r="O13" i="22"/>
  <c r="N13" i="22"/>
  <c r="M13" i="22"/>
  <c r="L13" i="22"/>
  <c r="K13" i="22"/>
  <c r="J13" i="22"/>
  <c r="I13" i="22"/>
  <c r="H13" i="22"/>
  <c r="G13" i="22"/>
  <c r="F13" i="22"/>
  <c r="E13" i="22"/>
  <c r="D13" i="22"/>
  <c r="B13" i="22"/>
  <c r="O12" i="22"/>
  <c r="N12" i="22"/>
  <c r="M12" i="22"/>
  <c r="L12" i="22"/>
  <c r="K12" i="22"/>
  <c r="J12" i="22"/>
  <c r="I12" i="22"/>
  <c r="H12" i="22"/>
  <c r="G12" i="22"/>
  <c r="F12" i="22"/>
  <c r="E12" i="22"/>
  <c r="D12" i="22"/>
  <c r="B12" i="22"/>
  <c r="O11" i="22"/>
  <c r="N11" i="22"/>
  <c r="M11" i="22"/>
  <c r="L11" i="22"/>
  <c r="K11" i="22"/>
  <c r="J11" i="22"/>
  <c r="I11" i="22"/>
  <c r="H11" i="22"/>
  <c r="G11" i="22"/>
  <c r="F11" i="22"/>
  <c r="E11" i="22"/>
  <c r="D11" i="22"/>
  <c r="B11" i="22"/>
  <c r="O10" i="22"/>
  <c r="N10" i="22"/>
  <c r="M10" i="22"/>
  <c r="L10" i="22"/>
  <c r="K10" i="22"/>
  <c r="J10" i="22"/>
  <c r="I10" i="22"/>
  <c r="H10" i="22"/>
  <c r="G10" i="22"/>
  <c r="F10" i="22"/>
  <c r="E10" i="22"/>
  <c r="D10" i="22"/>
  <c r="B10" i="22"/>
  <c r="O9" i="22"/>
  <c r="N9" i="22"/>
  <c r="M9" i="22"/>
  <c r="L9" i="22"/>
  <c r="K9" i="22"/>
  <c r="J9" i="22"/>
  <c r="I9" i="22"/>
  <c r="H9" i="22"/>
  <c r="G9" i="22"/>
  <c r="F9" i="22"/>
  <c r="E9" i="22"/>
  <c r="D9" i="22"/>
  <c r="B9" i="22"/>
  <c r="O8" i="22"/>
  <c r="N8" i="22"/>
  <c r="M8" i="22"/>
  <c r="L8" i="22"/>
  <c r="K8" i="22"/>
  <c r="J8" i="22"/>
  <c r="I8" i="22"/>
  <c r="H8" i="22"/>
  <c r="G8" i="22"/>
  <c r="F8" i="22"/>
  <c r="E8" i="22"/>
  <c r="D8" i="22"/>
  <c r="B8" i="22"/>
  <c r="O7" i="22"/>
  <c r="N7" i="22"/>
  <c r="M7" i="22"/>
  <c r="L7" i="22"/>
  <c r="K7" i="22"/>
  <c r="J7" i="22"/>
  <c r="H7" i="22"/>
  <c r="G7" i="22"/>
  <c r="F7" i="22"/>
  <c r="E7" i="22"/>
  <c r="D7" i="22"/>
  <c r="C6" i="22"/>
  <c r="E378" i="3"/>
  <c r="J5" i="19" l="1"/>
  <c r="I5" i="19"/>
  <c r="H378" i="3"/>
  <c r="I378" i="3" s="1"/>
  <c r="J378" i="3" s="1"/>
  <c r="K378" i="3" s="1"/>
  <c r="L378" i="3" s="1"/>
  <c r="M378" i="3" s="1"/>
  <c r="N378" i="3" s="1"/>
  <c r="O378" i="3" s="1"/>
  <c r="H381" i="3"/>
  <c r="I381" i="3" s="1"/>
  <c r="J381" i="3" s="1"/>
  <c r="K381" i="3" s="1"/>
  <c r="L381" i="3" s="1"/>
  <c r="M381" i="3" s="1"/>
  <c r="N381" i="3" s="1"/>
  <c r="O381" i="3" s="1"/>
  <c r="P381" i="3" s="1"/>
  <c r="Q381" i="3" s="1"/>
  <c r="O133" i="3"/>
  <c r="R381" i="3" l="1"/>
  <c r="S381" i="3" s="1"/>
  <c r="T381" i="3" s="1"/>
  <c r="U381" i="3" s="1"/>
  <c r="V381" i="3" s="1"/>
  <c r="W381" i="3" s="1"/>
  <c r="X381" i="3" s="1"/>
  <c r="Y381" i="3" s="1"/>
  <c r="Z381" i="3" s="1"/>
  <c r="AA381" i="3" s="1"/>
  <c r="AB381" i="3" s="1"/>
  <c r="AC381" i="3" s="1"/>
  <c r="E381" i="3"/>
  <c r="CF12" i="3"/>
  <c r="CE12" i="3"/>
  <c r="CD12" i="3"/>
  <c r="CC12" i="3"/>
  <c r="CB12" i="3"/>
  <c r="CA12" i="3"/>
  <c r="BZ12" i="3"/>
  <c r="BY12" i="3"/>
  <c r="BX12" i="3"/>
  <c r="BW12" i="3"/>
  <c r="CF11" i="3"/>
  <c r="CE11" i="3"/>
  <c r="CD11" i="3"/>
  <c r="CC11" i="3"/>
  <c r="CB11" i="3"/>
  <c r="CA11" i="3"/>
  <c r="BZ11" i="3"/>
  <c r="BY11" i="3"/>
  <c r="BX11" i="3"/>
  <c r="BW11" i="3"/>
  <c r="CF10" i="3"/>
  <c r="CE10" i="3"/>
  <c r="CD10" i="3"/>
  <c r="CC10" i="3"/>
  <c r="CB10" i="3"/>
  <c r="CA10" i="3"/>
  <c r="BZ10" i="3"/>
  <c r="BY10" i="3"/>
  <c r="BX10" i="3"/>
  <c r="BW10" i="3"/>
  <c r="CF9" i="3"/>
  <c r="CE9" i="3"/>
  <c r="CD9" i="3"/>
  <c r="CC9" i="3"/>
  <c r="CB9" i="3"/>
  <c r="CA9" i="3"/>
  <c r="BZ9" i="3"/>
  <c r="BY9" i="3"/>
  <c r="BX9" i="3"/>
  <c r="BW9" i="3"/>
  <c r="CF8" i="3"/>
  <c r="CE8" i="3"/>
  <c r="CD8" i="3"/>
  <c r="CC8" i="3"/>
  <c r="CB8" i="3"/>
  <c r="CA8" i="3"/>
  <c r="BZ8" i="3"/>
  <c r="BY8" i="3"/>
  <c r="BX8" i="3"/>
  <c r="BW8" i="3"/>
  <c r="CF7" i="3"/>
  <c r="CE7" i="3"/>
  <c r="CD7" i="3"/>
  <c r="CC7" i="3"/>
  <c r="CB7" i="3"/>
  <c r="CA7" i="3"/>
  <c r="BZ7" i="3"/>
  <c r="BY7" i="3"/>
  <c r="BX7" i="3"/>
  <c r="BW7" i="3"/>
  <c r="CF6" i="3"/>
  <c r="CE6" i="3"/>
  <c r="CD6" i="3"/>
  <c r="CC6" i="3"/>
  <c r="CB6" i="3"/>
  <c r="CA6" i="3"/>
  <c r="BZ6" i="3"/>
  <c r="BY6" i="3"/>
  <c r="BX6" i="3"/>
  <c r="BW6" i="3"/>
  <c r="CF5" i="3"/>
  <c r="CE5" i="3"/>
  <c r="CD5" i="3"/>
  <c r="CC5" i="3"/>
  <c r="CB5" i="3"/>
  <c r="CA5" i="3"/>
  <c r="BZ5" i="3"/>
  <c r="BY5" i="3"/>
  <c r="BX5" i="3"/>
  <c r="BW5" i="3"/>
  <c r="CF4" i="3"/>
  <c r="CE4" i="3"/>
  <c r="CD4" i="3"/>
  <c r="CC4" i="3"/>
  <c r="CB4" i="3"/>
  <c r="CA4" i="3"/>
  <c r="BZ4" i="3"/>
  <c r="BY4" i="3"/>
  <c r="BX4" i="3"/>
  <c r="BW4" i="3"/>
  <c r="CF3" i="3"/>
  <c r="CE3" i="3"/>
  <c r="CD3" i="3"/>
  <c r="CC3" i="3"/>
  <c r="CB3" i="3"/>
  <c r="CA3" i="3"/>
  <c r="BZ3" i="3"/>
  <c r="BY3" i="3"/>
  <c r="BX3" i="3"/>
  <c r="BW3" i="3"/>
  <c r="BV12" i="3"/>
  <c r="BU12" i="3"/>
  <c r="BT12" i="3"/>
  <c r="BS12" i="3"/>
  <c r="BR12" i="3"/>
  <c r="BQ12" i="3"/>
  <c r="BP12" i="3"/>
  <c r="BO12" i="3"/>
  <c r="BN12" i="3"/>
  <c r="BM12" i="3"/>
  <c r="BL12" i="3"/>
  <c r="BK12" i="3"/>
  <c r="BJ12" i="3"/>
  <c r="BI12" i="3"/>
  <c r="BH12" i="3"/>
  <c r="BG12" i="3"/>
  <c r="BF12" i="3"/>
  <c r="BE12" i="3"/>
  <c r="BD12" i="3"/>
  <c r="BC12" i="3"/>
  <c r="BB12" i="3"/>
  <c r="BA12" i="3"/>
  <c r="AZ12" i="3"/>
  <c r="BV11" i="3"/>
  <c r="BU11" i="3"/>
  <c r="BT11" i="3"/>
  <c r="BS11" i="3"/>
  <c r="BR11" i="3"/>
  <c r="BQ11" i="3"/>
  <c r="BP11" i="3"/>
  <c r="BO11" i="3"/>
  <c r="BN11" i="3"/>
  <c r="BM11" i="3"/>
  <c r="BL11" i="3"/>
  <c r="BK11" i="3"/>
  <c r="BJ11" i="3"/>
  <c r="BI11" i="3"/>
  <c r="BH11" i="3"/>
  <c r="BG11" i="3"/>
  <c r="BF11" i="3"/>
  <c r="BE11" i="3"/>
  <c r="BD11" i="3"/>
  <c r="BC11" i="3"/>
  <c r="BB11" i="3"/>
  <c r="BA11" i="3"/>
  <c r="AZ11" i="3"/>
  <c r="BV10" i="3"/>
  <c r="BU10" i="3"/>
  <c r="BT10" i="3"/>
  <c r="BS10" i="3"/>
  <c r="BR10" i="3"/>
  <c r="BQ10" i="3"/>
  <c r="BP10" i="3"/>
  <c r="BO10" i="3"/>
  <c r="BN10" i="3"/>
  <c r="BM10" i="3"/>
  <c r="BL10" i="3"/>
  <c r="BK10" i="3"/>
  <c r="BJ10" i="3"/>
  <c r="BI10" i="3"/>
  <c r="BH10" i="3"/>
  <c r="BG10" i="3"/>
  <c r="BF10" i="3"/>
  <c r="BE10" i="3"/>
  <c r="BD10" i="3"/>
  <c r="BC10" i="3"/>
  <c r="BB10" i="3"/>
  <c r="BA10" i="3"/>
  <c r="AZ10" i="3"/>
  <c r="BV9" i="3"/>
  <c r="BU9" i="3"/>
  <c r="BT9" i="3"/>
  <c r="BS9" i="3"/>
  <c r="BR9" i="3"/>
  <c r="BQ9" i="3"/>
  <c r="BP9" i="3"/>
  <c r="BO9" i="3"/>
  <c r="BN9" i="3"/>
  <c r="BM9" i="3"/>
  <c r="BL9" i="3"/>
  <c r="BK9" i="3"/>
  <c r="BJ9" i="3"/>
  <c r="BI9" i="3"/>
  <c r="BH9" i="3"/>
  <c r="BG9" i="3"/>
  <c r="BF9" i="3"/>
  <c r="BE9" i="3"/>
  <c r="BD9" i="3"/>
  <c r="BC9" i="3"/>
  <c r="BB9" i="3"/>
  <c r="BA9" i="3"/>
  <c r="AZ9" i="3"/>
  <c r="BV8" i="3"/>
  <c r="BU8" i="3"/>
  <c r="BT8" i="3"/>
  <c r="BS8" i="3"/>
  <c r="BR8" i="3"/>
  <c r="BQ8" i="3"/>
  <c r="BP8" i="3"/>
  <c r="BO8" i="3"/>
  <c r="BN8" i="3"/>
  <c r="BM8" i="3"/>
  <c r="BL8" i="3"/>
  <c r="BK8" i="3"/>
  <c r="BJ8" i="3"/>
  <c r="BI8" i="3"/>
  <c r="BH8" i="3"/>
  <c r="BG8" i="3"/>
  <c r="BF8" i="3"/>
  <c r="BE8" i="3"/>
  <c r="BD8" i="3"/>
  <c r="BC8" i="3"/>
  <c r="BB8" i="3"/>
  <c r="BA8" i="3"/>
  <c r="AZ8" i="3"/>
  <c r="BV7" i="3"/>
  <c r="BU7" i="3"/>
  <c r="BT7" i="3"/>
  <c r="BS7" i="3"/>
  <c r="BR7" i="3"/>
  <c r="BQ7" i="3"/>
  <c r="BP7" i="3"/>
  <c r="BO7" i="3"/>
  <c r="BN7" i="3"/>
  <c r="BM7" i="3"/>
  <c r="BL7" i="3"/>
  <c r="BK7" i="3"/>
  <c r="BJ7" i="3"/>
  <c r="BI7" i="3"/>
  <c r="BH7" i="3"/>
  <c r="BG7" i="3"/>
  <c r="BF7" i="3"/>
  <c r="BE7" i="3"/>
  <c r="BD7" i="3"/>
  <c r="BC7" i="3"/>
  <c r="BB7" i="3"/>
  <c r="BA7" i="3"/>
  <c r="AZ7" i="3"/>
  <c r="BV6" i="3"/>
  <c r="BU6" i="3"/>
  <c r="BT6" i="3"/>
  <c r="BS6" i="3"/>
  <c r="BR6" i="3"/>
  <c r="BQ6" i="3"/>
  <c r="BP6" i="3"/>
  <c r="BO6" i="3"/>
  <c r="BN6" i="3"/>
  <c r="BM6" i="3"/>
  <c r="BL6" i="3"/>
  <c r="BK6" i="3"/>
  <c r="BJ6" i="3"/>
  <c r="BI6" i="3"/>
  <c r="BH6" i="3"/>
  <c r="BG6" i="3"/>
  <c r="BF6" i="3"/>
  <c r="BE6" i="3"/>
  <c r="BD6" i="3"/>
  <c r="BC6" i="3"/>
  <c r="BB6" i="3"/>
  <c r="BA6" i="3"/>
  <c r="AZ6" i="3"/>
  <c r="BV5" i="3"/>
  <c r="BU5" i="3"/>
  <c r="BT5" i="3"/>
  <c r="BS5" i="3"/>
  <c r="BR5" i="3"/>
  <c r="BQ5" i="3"/>
  <c r="BP5" i="3"/>
  <c r="BO5" i="3"/>
  <c r="BN5" i="3"/>
  <c r="BM5" i="3"/>
  <c r="BL5" i="3"/>
  <c r="BK5" i="3"/>
  <c r="BJ5" i="3"/>
  <c r="BI5" i="3"/>
  <c r="BH5" i="3"/>
  <c r="BG5" i="3"/>
  <c r="BF5" i="3"/>
  <c r="BE5" i="3"/>
  <c r="BD5" i="3"/>
  <c r="BC5" i="3"/>
  <c r="BB5" i="3"/>
  <c r="BA5" i="3"/>
  <c r="AZ5" i="3"/>
  <c r="BV4" i="3"/>
  <c r="BU4" i="3"/>
  <c r="BT4" i="3"/>
  <c r="BS4" i="3"/>
  <c r="BR4" i="3"/>
  <c r="BQ4" i="3"/>
  <c r="BP4" i="3"/>
  <c r="BO4" i="3"/>
  <c r="BN4" i="3"/>
  <c r="BM4" i="3"/>
  <c r="BL4" i="3"/>
  <c r="BK4" i="3"/>
  <c r="BJ4" i="3"/>
  <c r="BI4" i="3"/>
  <c r="BH4" i="3"/>
  <c r="BG4" i="3"/>
  <c r="BF4" i="3"/>
  <c r="BE4" i="3"/>
  <c r="BD4" i="3"/>
  <c r="BC4" i="3"/>
  <c r="BB4" i="3"/>
  <c r="BA4" i="3"/>
  <c r="AZ4" i="3"/>
  <c r="AY12" i="3"/>
  <c r="AY22" i="3" s="1"/>
  <c r="AY11" i="3"/>
  <c r="AY21" i="3" s="1"/>
  <c r="AY10" i="3"/>
  <c r="AY20" i="3" s="1"/>
  <c r="AY9" i="3"/>
  <c r="AY19" i="3" s="1"/>
  <c r="AY8" i="3"/>
  <c r="AY18" i="3" s="1"/>
  <c r="AY7" i="3"/>
  <c r="AY17" i="3" s="1"/>
  <c r="AY6" i="3"/>
  <c r="AY16" i="3" s="1"/>
  <c r="AY5" i="3"/>
  <c r="AY15" i="3" s="1"/>
  <c r="AY4" i="3"/>
  <c r="AY14" i="3" s="1"/>
  <c r="BV3" i="3"/>
  <c r="BU3" i="3"/>
  <c r="BT3" i="3"/>
  <c r="BS3" i="3"/>
  <c r="BR3" i="3"/>
  <c r="BQ3" i="3"/>
  <c r="BP3" i="3"/>
  <c r="BO3" i="3"/>
  <c r="BN3" i="3"/>
  <c r="BM3" i="3"/>
  <c r="BL3" i="3"/>
  <c r="BK3" i="3"/>
  <c r="BJ3" i="3"/>
  <c r="BI3" i="3"/>
  <c r="BH3" i="3"/>
  <c r="BG3" i="3"/>
  <c r="BF3" i="3"/>
  <c r="BE3" i="3"/>
  <c r="BD3" i="3"/>
  <c r="BC3" i="3"/>
  <c r="BB3" i="3"/>
  <c r="BA3" i="3"/>
  <c r="AZ3" i="3"/>
  <c r="AY3" i="3"/>
  <c r="BU278"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U278" i="3"/>
  <c r="AT278" i="3"/>
  <c r="AS278" i="3"/>
  <c r="AR278" i="3"/>
  <c r="BU277"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U277" i="3"/>
  <c r="AT277" i="3"/>
  <c r="AS277" i="3"/>
  <c r="AR277" i="3"/>
  <c r="BU276"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U276" i="3"/>
  <c r="AT276" i="3"/>
  <c r="AS276" i="3"/>
  <c r="AR276" i="3"/>
  <c r="BU275"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U275" i="3"/>
  <c r="AT275" i="3"/>
  <c r="AS275" i="3"/>
  <c r="AR275" i="3"/>
  <c r="AQ275" i="3"/>
  <c r="R316" i="3"/>
  <c r="BA316" i="3" s="1"/>
  <c r="I510" i="3"/>
  <c r="H510" i="3"/>
  <c r="G510" i="3"/>
  <c r="F510" i="3"/>
  <c r="B493" i="3"/>
  <c r="B492" i="3"/>
  <c r="B491" i="3"/>
  <c r="B489" i="3"/>
  <c r="B488" i="3"/>
  <c r="B487" i="3"/>
  <c r="B486" i="3"/>
  <c r="B472" i="3"/>
  <c r="B471" i="3"/>
  <c r="B470" i="3"/>
  <c r="B467" i="3"/>
  <c r="B466" i="3"/>
  <c r="B465" i="3"/>
  <c r="B464" i="3"/>
  <c r="B463" i="3"/>
  <c r="B462" i="3"/>
  <c r="B461" i="3"/>
  <c r="B460" i="3"/>
  <c r="B459" i="3"/>
  <c r="B458" i="3"/>
  <c r="B457" i="3"/>
  <c r="B456" i="3"/>
  <c r="B455" i="3"/>
  <c r="B454" i="3"/>
  <c r="B453" i="3"/>
  <c r="B448" i="3"/>
  <c r="B447" i="3"/>
  <c r="B446" i="3"/>
  <c r="B443" i="3"/>
  <c r="B442" i="3"/>
  <c r="B441" i="3"/>
  <c r="B440" i="3"/>
  <c r="B439" i="3"/>
  <c r="B438" i="3"/>
  <c r="B437" i="3"/>
  <c r="B436" i="3"/>
  <c r="B435" i="3"/>
  <c r="B434" i="3"/>
  <c r="B433" i="3"/>
  <c r="B432" i="3"/>
  <c r="B431" i="3"/>
  <c r="B430" i="3"/>
  <c r="B429" i="3"/>
  <c r="B428" i="3"/>
  <c r="B427" i="3"/>
  <c r="B426" i="3"/>
  <c r="B425" i="3"/>
  <c r="B424" i="3"/>
  <c r="B423" i="3"/>
  <c r="B422" i="3"/>
  <c r="B421" i="3"/>
  <c r="C347" i="3" l="1"/>
  <c r="C339" i="3"/>
  <c r="BV21" i="3"/>
  <c r="CA21" i="3"/>
  <c r="BV20" i="3"/>
  <c r="CA20" i="3"/>
  <c r="BQ20" i="3"/>
  <c r="BQ18" i="3"/>
  <c r="BQ14" i="3"/>
  <c r="BV18" i="3"/>
  <c r="CA17" i="3"/>
  <c r="CA16" i="3"/>
  <c r="BQ16" i="3"/>
  <c r="CF16" i="3"/>
  <c r="BV17" i="3"/>
  <c r="CF17" i="3"/>
  <c r="BL15" i="3"/>
  <c r="CA15" i="3"/>
  <c r="BQ15" i="3"/>
  <c r="BL22" i="3"/>
  <c r="BL14" i="3"/>
  <c r="BQ19" i="3"/>
  <c r="CF19" i="3"/>
  <c r="CA22" i="3"/>
  <c r="BV19" i="3"/>
  <c r="BL21" i="3"/>
  <c r="CA14" i="3"/>
  <c r="BL20" i="3"/>
  <c r="CF22" i="3"/>
  <c r="BL19" i="3"/>
  <c r="CA19" i="3"/>
  <c r="BQ17" i="3"/>
  <c r="BV22" i="3"/>
  <c r="CF18" i="3"/>
  <c r="BV16" i="3"/>
  <c r="BL18" i="3"/>
  <c r="CF15" i="3"/>
  <c r="CF21" i="3"/>
  <c r="BV15" i="3"/>
  <c r="BL17" i="3"/>
  <c r="BQ22" i="3"/>
  <c r="CA18" i="3"/>
  <c r="BV14" i="3"/>
  <c r="BL16" i="3"/>
  <c r="BQ21" i="3"/>
  <c r="CF14" i="3"/>
  <c r="CF20" i="3"/>
  <c r="AO243" i="3"/>
  <c r="AN243" i="3"/>
  <c r="I469" i="3"/>
  <c r="J476" i="3" s="1"/>
  <c r="AN489" i="3" l="1"/>
  <c r="AM489" i="3"/>
  <c r="AL489" i="3"/>
  <c r="AK489" i="3"/>
  <c r="AJ489" i="3"/>
  <c r="AI489" i="3"/>
  <c r="AH489" i="3"/>
  <c r="AG489" i="3"/>
  <c r="AF489" i="3"/>
  <c r="AE489" i="3"/>
  <c r="AD489" i="3"/>
  <c r="AC489" i="3"/>
  <c r="AB489" i="3"/>
  <c r="AA489" i="3"/>
  <c r="Z489" i="3"/>
  <c r="Y489" i="3"/>
  <c r="X489" i="3"/>
  <c r="W489" i="3"/>
  <c r="V489" i="3"/>
  <c r="U489" i="3"/>
  <c r="T489" i="3"/>
  <c r="S489" i="3"/>
  <c r="R489" i="3"/>
  <c r="Q489" i="3"/>
  <c r="P489" i="3"/>
  <c r="O489" i="3"/>
  <c r="N489" i="3"/>
  <c r="M489" i="3"/>
  <c r="L489" i="3"/>
  <c r="K489" i="3"/>
  <c r="J489" i="3"/>
  <c r="D489" i="3"/>
  <c r="C467" i="3"/>
  <c r="C466" i="3"/>
  <c r="C465" i="3"/>
  <c r="C464" i="3"/>
  <c r="C463" i="3"/>
  <c r="C462" i="3"/>
  <c r="C461" i="3"/>
  <c r="C460" i="3"/>
  <c r="C459" i="3"/>
  <c r="C458" i="3"/>
  <c r="C457" i="3"/>
  <c r="C456" i="3"/>
  <c r="C455" i="3"/>
  <c r="C454" i="3"/>
  <c r="C453" i="3"/>
  <c r="A284" i="3"/>
  <c r="C281" i="3"/>
  <c r="B281" i="3"/>
  <c r="C349" i="3"/>
  <c r="I443" i="3"/>
  <c r="H443" i="3"/>
  <c r="G443" i="3"/>
  <c r="F443" i="3"/>
  <c r="F467" i="3" s="1"/>
  <c r="I442" i="3"/>
  <c r="I466" i="3" s="1"/>
  <c r="H442" i="3"/>
  <c r="H466" i="3" s="1"/>
  <c r="G442" i="3"/>
  <c r="F442" i="3"/>
  <c r="F466" i="3" s="1"/>
  <c r="I441" i="3"/>
  <c r="H441" i="3"/>
  <c r="G441" i="3"/>
  <c r="F441" i="3"/>
  <c r="I440" i="3"/>
  <c r="I461" i="3" s="1"/>
  <c r="H440" i="3"/>
  <c r="H461" i="3" s="1"/>
  <c r="G440" i="3"/>
  <c r="G461" i="3" s="1"/>
  <c r="F440" i="3"/>
  <c r="F465" i="3" s="1"/>
  <c r="F488" i="3" s="1"/>
  <c r="I439" i="3"/>
  <c r="I464" i="3" s="1"/>
  <c r="H439" i="3"/>
  <c r="G439" i="3"/>
  <c r="F439" i="3"/>
  <c r="F464" i="3" s="1"/>
  <c r="I438" i="3"/>
  <c r="H438" i="3"/>
  <c r="G438" i="3"/>
  <c r="F438" i="3"/>
  <c r="I437" i="3"/>
  <c r="I463" i="3" s="1"/>
  <c r="H437" i="3"/>
  <c r="G437" i="3"/>
  <c r="F437" i="3"/>
  <c r="F463" i="3" s="1"/>
  <c r="I436" i="3"/>
  <c r="I462" i="3" s="1"/>
  <c r="H436" i="3"/>
  <c r="H462" i="3" s="1"/>
  <c r="G436" i="3"/>
  <c r="G462" i="3" s="1"/>
  <c r="F436" i="3"/>
  <c r="F462" i="3" s="1"/>
  <c r="I435" i="3"/>
  <c r="H435" i="3"/>
  <c r="G435" i="3"/>
  <c r="F435" i="3"/>
  <c r="I434" i="3"/>
  <c r="H434" i="3"/>
  <c r="G434" i="3"/>
  <c r="F434" i="3"/>
  <c r="I433" i="3"/>
  <c r="I460" i="3" s="1"/>
  <c r="H433" i="3"/>
  <c r="G433" i="3"/>
  <c r="F433" i="3"/>
  <c r="F460" i="3" s="1"/>
  <c r="I432" i="3"/>
  <c r="H432" i="3"/>
  <c r="G432" i="3"/>
  <c r="F432" i="3"/>
  <c r="F459" i="3" s="1"/>
  <c r="I431" i="3"/>
  <c r="H431" i="3"/>
  <c r="G431" i="3"/>
  <c r="F431" i="3"/>
  <c r="I430" i="3"/>
  <c r="H430" i="3"/>
  <c r="G430" i="3"/>
  <c r="F430" i="3"/>
  <c r="I429" i="3"/>
  <c r="I458" i="3" s="1"/>
  <c r="H429" i="3"/>
  <c r="H458" i="3" s="1"/>
  <c r="G429" i="3"/>
  <c r="G458" i="3" s="1"/>
  <c r="F429" i="3"/>
  <c r="F458" i="3" s="1"/>
  <c r="I428" i="3"/>
  <c r="I457" i="3" s="1"/>
  <c r="H428" i="3"/>
  <c r="H457" i="3" s="1"/>
  <c r="G428" i="3"/>
  <c r="F428" i="3"/>
  <c r="I427" i="3"/>
  <c r="H427" i="3"/>
  <c r="G427" i="3"/>
  <c r="F427" i="3"/>
  <c r="I426" i="3"/>
  <c r="H426" i="3"/>
  <c r="G426" i="3"/>
  <c r="F426" i="3"/>
  <c r="I425" i="3"/>
  <c r="H425" i="3"/>
  <c r="G425" i="3"/>
  <c r="F425" i="3"/>
  <c r="I424" i="3"/>
  <c r="I455" i="3" s="1"/>
  <c r="I487" i="3" s="1"/>
  <c r="H424" i="3"/>
  <c r="H455" i="3" s="1"/>
  <c r="H487" i="3" s="1"/>
  <c r="G424" i="3"/>
  <c r="G455" i="3" s="1"/>
  <c r="G487" i="3" s="1"/>
  <c r="F424" i="3"/>
  <c r="I423" i="3"/>
  <c r="I454" i="3" s="1"/>
  <c r="H423" i="3"/>
  <c r="H454" i="3" s="1"/>
  <c r="G423" i="3"/>
  <c r="G454" i="3" s="1"/>
  <c r="F423" i="3"/>
  <c r="I422" i="3"/>
  <c r="H422" i="3"/>
  <c r="H453" i="3" s="1"/>
  <c r="G422" i="3"/>
  <c r="G489" i="3" s="1"/>
  <c r="F422" i="3"/>
  <c r="F453" i="3" s="1"/>
  <c r="I421" i="3"/>
  <c r="H421" i="3"/>
  <c r="G421" i="3"/>
  <c r="F421" i="3"/>
  <c r="I420" i="3"/>
  <c r="H420" i="3"/>
  <c r="G420" i="3"/>
  <c r="F420" i="3"/>
  <c r="AN486" i="3"/>
  <c r="AM486" i="3"/>
  <c r="AL486" i="3"/>
  <c r="AK486" i="3"/>
  <c r="AJ486" i="3"/>
  <c r="AI486" i="3"/>
  <c r="AH486" i="3"/>
  <c r="AG486" i="3"/>
  <c r="AF486" i="3"/>
  <c r="AE486" i="3"/>
  <c r="AD486" i="3"/>
  <c r="AC486" i="3"/>
  <c r="AB486" i="3"/>
  <c r="AA486" i="3"/>
  <c r="Z486" i="3"/>
  <c r="Y486" i="3"/>
  <c r="X486" i="3"/>
  <c r="W486" i="3"/>
  <c r="V486" i="3"/>
  <c r="U486" i="3"/>
  <c r="T486" i="3"/>
  <c r="S486" i="3"/>
  <c r="R486" i="3"/>
  <c r="Q486" i="3"/>
  <c r="P486" i="3"/>
  <c r="O486" i="3"/>
  <c r="N486" i="3"/>
  <c r="M486" i="3"/>
  <c r="L486" i="3"/>
  <c r="K486" i="3"/>
  <c r="J486" i="3"/>
  <c r="E486" i="3"/>
  <c r="AV565" i="3"/>
  <c r="AU565" i="3"/>
  <c r="AT565" i="3"/>
  <c r="AS565" i="3"/>
  <c r="AR565" i="3"/>
  <c r="AQ565" i="3"/>
  <c r="AP565" i="3"/>
  <c r="AO565" i="3"/>
  <c r="AN565" i="3"/>
  <c r="AM565" i="3"/>
  <c r="AL565" i="3"/>
  <c r="AK565" i="3"/>
  <c r="AJ565" i="3"/>
  <c r="AI565" i="3"/>
  <c r="AH565" i="3"/>
  <c r="AG565" i="3"/>
  <c r="AF565" i="3"/>
  <c r="AE565" i="3"/>
  <c r="AD565" i="3"/>
  <c r="AC565" i="3"/>
  <c r="AB565" i="3"/>
  <c r="AA565" i="3"/>
  <c r="Z565" i="3"/>
  <c r="Y565" i="3"/>
  <c r="X565" i="3"/>
  <c r="W565" i="3"/>
  <c r="V565" i="3"/>
  <c r="U565" i="3"/>
  <c r="T565" i="3"/>
  <c r="S565" i="3"/>
  <c r="AV564" i="3"/>
  <c r="AU564" i="3"/>
  <c r="AT564" i="3"/>
  <c r="AS564" i="3"/>
  <c r="AR564" i="3"/>
  <c r="AQ564" i="3"/>
  <c r="AP564" i="3"/>
  <c r="AO564" i="3"/>
  <c r="AN564" i="3"/>
  <c r="AM564" i="3"/>
  <c r="AL564" i="3"/>
  <c r="AK564" i="3"/>
  <c r="AJ564" i="3"/>
  <c r="AI564" i="3"/>
  <c r="AH564" i="3"/>
  <c r="AG564" i="3"/>
  <c r="AF564" i="3"/>
  <c r="AE564" i="3"/>
  <c r="AD564" i="3"/>
  <c r="AC564" i="3"/>
  <c r="AB564" i="3"/>
  <c r="AA564" i="3"/>
  <c r="Z564" i="3"/>
  <c r="Y564" i="3"/>
  <c r="X564" i="3"/>
  <c r="W564" i="3"/>
  <c r="V564" i="3"/>
  <c r="U564" i="3"/>
  <c r="T564" i="3"/>
  <c r="S564" i="3"/>
  <c r="AV563" i="3"/>
  <c r="AU563" i="3"/>
  <c r="AT563" i="3"/>
  <c r="AS563" i="3"/>
  <c r="AR563" i="3"/>
  <c r="AQ563" i="3"/>
  <c r="AP563" i="3"/>
  <c r="AO563" i="3"/>
  <c r="AN563" i="3"/>
  <c r="AM563" i="3"/>
  <c r="AL563" i="3"/>
  <c r="AK563" i="3"/>
  <c r="AJ563" i="3"/>
  <c r="AI563" i="3"/>
  <c r="AH563" i="3"/>
  <c r="AG563" i="3"/>
  <c r="AF563" i="3"/>
  <c r="AE563" i="3"/>
  <c r="AD563" i="3"/>
  <c r="AC563" i="3"/>
  <c r="AB563" i="3"/>
  <c r="AA563" i="3"/>
  <c r="Z563" i="3"/>
  <c r="Y563" i="3"/>
  <c r="X563" i="3"/>
  <c r="W563" i="3"/>
  <c r="V563" i="3"/>
  <c r="U563" i="3"/>
  <c r="T563" i="3"/>
  <c r="S563" i="3"/>
  <c r="AV562" i="3"/>
  <c r="AU562" i="3"/>
  <c r="AT562" i="3"/>
  <c r="AS562" i="3"/>
  <c r="AR562" i="3"/>
  <c r="AQ562" i="3"/>
  <c r="AP562" i="3"/>
  <c r="AO562" i="3"/>
  <c r="AN562" i="3"/>
  <c r="AM562" i="3"/>
  <c r="AL562" i="3"/>
  <c r="AK562" i="3"/>
  <c r="AJ562" i="3"/>
  <c r="AI562" i="3"/>
  <c r="AH562" i="3"/>
  <c r="AG562" i="3"/>
  <c r="AF562" i="3"/>
  <c r="AE562" i="3"/>
  <c r="AD562" i="3"/>
  <c r="AC562" i="3"/>
  <c r="AB562" i="3"/>
  <c r="AA562" i="3"/>
  <c r="Z562" i="3"/>
  <c r="Y562" i="3"/>
  <c r="X562" i="3"/>
  <c r="W562" i="3"/>
  <c r="V562" i="3"/>
  <c r="U562" i="3"/>
  <c r="T562" i="3"/>
  <c r="S562" i="3"/>
  <c r="AV561" i="3"/>
  <c r="AU561" i="3"/>
  <c r="AT561" i="3"/>
  <c r="AS561" i="3"/>
  <c r="AR561" i="3"/>
  <c r="AQ561" i="3"/>
  <c r="AP561" i="3"/>
  <c r="AO561" i="3"/>
  <c r="AN561" i="3"/>
  <c r="AM561" i="3"/>
  <c r="AL561" i="3"/>
  <c r="AK561" i="3"/>
  <c r="AJ561" i="3"/>
  <c r="AI561" i="3"/>
  <c r="AH561" i="3"/>
  <c r="AG561" i="3"/>
  <c r="AF561" i="3"/>
  <c r="AE561" i="3"/>
  <c r="AD561" i="3"/>
  <c r="AC561" i="3"/>
  <c r="AB561" i="3"/>
  <c r="AA561" i="3"/>
  <c r="Z561" i="3"/>
  <c r="Y561" i="3"/>
  <c r="X561" i="3"/>
  <c r="W561" i="3"/>
  <c r="V561" i="3"/>
  <c r="U561" i="3"/>
  <c r="T561" i="3"/>
  <c r="S561" i="3"/>
  <c r="AV560" i="3"/>
  <c r="AU560" i="3"/>
  <c r="AT560" i="3"/>
  <c r="AS560" i="3"/>
  <c r="AR560" i="3"/>
  <c r="AQ560" i="3"/>
  <c r="AP560" i="3"/>
  <c r="AO560" i="3"/>
  <c r="AN560" i="3"/>
  <c r="AM560" i="3"/>
  <c r="AL560" i="3"/>
  <c r="AK560" i="3"/>
  <c r="AJ560" i="3"/>
  <c r="AI560" i="3"/>
  <c r="AH560" i="3"/>
  <c r="AG560" i="3"/>
  <c r="AF560" i="3"/>
  <c r="AE560" i="3"/>
  <c r="AD560" i="3"/>
  <c r="AC560" i="3"/>
  <c r="AB560" i="3"/>
  <c r="AA560" i="3"/>
  <c r="Z560" i="3"/>
  <c r="Y560" i="3"/>
  <c r="X560" i="3"/>
  <c r="W560" i="3"/>
  <c r="V560" i="3"/>
  <c r="U560" i="3"/>
  <c r="T560" i="3"/>
  <c r="S560" i="3"/>
  <c r="AV559" i="3"/>
  <c r="AU559" i="3"/>
  <c r="AT559" i="3"/>
  <c r="AS559" i="3"/>
  <c r="AR559" i="3"/>
  <c r="AQ559" i="3"/>
  <c r="AP559" i="3"/>
  <c r="AO559" i="3"/>
  <c r="AN559" i="3"/>
  <c r="AM559" i="3"/>
  <c r="AL559" i="3"/>
  <c r="AK559" i="3"/>
  <c r="AJ559" i="3"/>
  <c r="AI559" i="3"/>
  <c r="AH559" i="3"/>
  <c r="AG559" i="3"/>
  <c r="AF559" i="3"/>
  <c r="AE559" i="3"/>
  <c r="AD559" i="3"/>
  <c r="AC559" i="3"/>
  <c r="AB559" i="3"/>
  <c r="AA559" i="3"/>
  <c r="Z559" i="3"/>
  <c r="Y559" i="3"/>
  <c r="X559" i="3"/>
  <c r="W559" i="3"/>
  <c r="V559" i="3"/>
  <c r="U559" i="3"/>
  <c r="T559" i="3"/>
  <c r="S559" i="3"/>
  <c r="AV558" i="3"/>
  <c r="AU558" i="3"/>
  <c r="AT558" i="3"/>
  <c r="AS558" i="3"/>
  <c r="AR558" i="3"/>
  <c r="AQ558" i="3"/>
  <c r="AP558" i="3"/>
  <c r="AO558" i="3"/>
  <c r="AN558" i="3"/>
  <c r="AM558" i="3"/>
  <c r="AL558" i="3"/>
  <c r="AK558" i="3"/>
  <c r="AJ558" i="3"/>
  <c r="AI558" i="3"/>
  <c r="AH558" i="3"/>
  <c r="AG558" i="3"/>
  <c r="AF558" i="3"/>
  <c r="AE558" i="3"/>
  <c r="AD558" i="3"/>
  <c r="AC558" i="3"/>
  <c r="AB558" i="3"/>
  <c r="AA558" i="3"/>
  <c r="Z558" i="3"/>
  <c r="Y558" i="3"/>
  <c r="X558" i="3"/>
  <c r="W558" i="3"/>
  <c r="V558" i="3"/>
  <c r="U558" i="3"/>
  <c r="T558" i="3"/>
  <c r="S558" i="3"/>
  <c r="AV557" i="3"/>
  <c r="AU557" i="3"/>
  <c r="AT557" i="3"/>
  <c r="AS557" i="3"/>
  <c r="AR557" i="3"/>
  <c r="AQ557" i="3"/>
  <c r="AP557" i="3"/>
  <c r="AO557" i="3"/>
  <c r="AN557" i="3"/>
  <c r="AM557" i="3"/>
  <c r="AL557" i="3"/>
  <c r="AK557" i="3"/>
  <c r="AJ557" i="3"/>
  <c r="AI557" i="3"/>
  <c r="AH557" i="3"/>
  <c r="AG557" i="3"/>
  <c r="AF557" i="3"/>
  <c r="AE557" i="3"/>
  <c r="AD557" i="3"/>
  <c r="AC557" i="3"/>
  <c r="AB557" i="3"/>
  <c r="AA557" i="3"/>
  <c r="Z557" i="3"/>
  <c r="Y557" i="3"/>
  <c r="X557" i="3"/>
  <c r="W557" i="3"/>
  <c r="V557" i="3"/>
  <c r="U557" i="3"/>
  <c r="T557" i="3"/>
  <c r="S557" i="3"/>
  <c r="AV556" i="3"/>
  <c r="AU556" i="3"/>
  <c r="AT556" i="3"/>
  <c r="AS556" i="3"/>
  <c r="AR556" i="3"/>
  <c r="AQ556" i="3"/>
  <c r="AP556" i="3"/>
  <c r="AO556" i="3"/>
  <c r="AN556" i="3"/>
  <c r="AM556" i="3"/>
  <c r="AL556" i="3"/>
  <c r="AK556" i="3"/>
  <c r="AJ556" i="3"/>
  <c r="AI556" i="3"/>
  <c r="AH556" i="3"/>
  <c r="AG556" i="3"/>
  <c r="AF556" i="3"/>
  <c r="AE556" i="3"/>
  <c r="AD556" i="3"/>
  <c r="AC556" i="3"/>
  <c r="AB556" i="3"/>
  <c r="AA556" i="3"/>
  <c r="Z556" i="3"/>
  <c r="Y556" i="3"/>
  <c r="X556" i="3"/>
  <c r="W556" i="3"/>
  <c r="V556" i="3"/>
  <c r="U556" i="3"/>
  <c r="T556" i="3"/>
  <c r="S556" i="3"/>
  <c r="AV555" i="3"/>
  <c r="AU555" i="3"/>
  <c r="AT555" i="3"/>
  <c r="AS555" i="3"/>
  <c r="AR555" i="3"/>
  <c r="AQ555" i="3"/>
  <c r="AP555" i="3"/>
  <c r="AO555" i="3"/>
  <c r="AN555" i="3"/>
  <c r="AM555" i="3"/>
  <c r="AL555" i="3"/>
  <c r="AK555" i="3"/>
  <c r="AJ555" i="3"/>
  <c r="AI555" i="3"/>
  <c r="AH555" i="3"/>
  <c r="AG555" i="3"/>
  <c r="AF555" i="3"/>
  <c r="AE555" i="3"/>
  <c r="AD555" i="3"/>
  <c r="AC555" i="3"/>
  <c r="AB555" i="3"/>
  <c r="AA555" i="3"/>
  <c r="Z555" i="3"/>
  <c r="Y555" i="3"/>
  <c r="X555" i="3"/>
  <c r="W555" i="3"/>
  <c r="V555" i="3"/>
  <c r="U555" i="3"/>
  <c r="T555" i="3"/>
  <c r="S555" i="3"/>
  <c r="AV554" i="3"/>
  <c r="AU554" i="3"/>
  <c r="AT554" i="3"/>
  <c r="AS554" i="3"/>
  <c r="AR554" i="3"/>
  <c r="AQ554" i="3"/>
  <c r="AP554" i="3"/>
  <c r="AO554" i="3"/>
  <c r="AN554" i="3"/>
  <c r="AM554" i="3"/>
  <c r="AL554" i="3"/>
  <c r="AK554" i="3"/>
  <c r="AJ554" i="3"/>
  <c r="AI554" i="3"/>
  <c r="AH554" i="3"/>
  <c r="AG554" i="3"/>
  <c r="AF554" i="3"/>
  <c r="AE554" i="3"/>
  <c r="AD554" i="3"/>
  <c r="AC554" i="3"/>
  <c r="AB554" i="3"/>
  <c r="AA554" i="3"/>
  <c r="Z554" i="3"/>
  <c r="Y554" i="3"/>
  <c r="X554" i="3"/>
  <c r="W554" i="3"/>
  <c r="V554" i="3"/>
  <c r="U554" i="3"/>
  <c r="T554" i="3"/>
  <c r="S554" i="3"/>
  <c r="AV553" i="3"/>
  <c r="AU553" i="3"/>
  <c r="AT553" i="3"/>
  <c r="AS553" i="3"/>
  <c r="AR553" i="3"/>
  <c r="AQ553" i="3"/>
  <c r="AP553" i="3"/>
  <c r="AO553" i="3"/>
  <c r="AN553" i="3"/>
  <c r="AM553" i="3"/>
  <c r="AL553" i="3"/>
  <c r="AK553" i="3"/>
  <c r="AJ553" i="3"/>
  <c r="AI553" i="3"/>
  <c r="AH553" i="3"/>
  <c r="AG553" i="3"/>
  <c r="AF553" i="3"/>
  <c r="AE553" i="3"/>
  <c r="AD553" i="3"/>
  <c r="AC553" i="3"/>
  <c r="AB553" i="3"/>
  <c r="AA553" i="3"/>
  <c r="Z553" i="3"/>
  <c r="Y553" i="3"/>
  <c r="X553" i="3"/>
  <c r="W553" i="3"/>
  <c r="V553" i="3"/>
  <c r="U553" i="3"/>
  <c r="T553" i="3"/>
  <c r="S553" i="3"/>
  <c r="AV552" i="3"/>
  <c r="AU552" i="3"/>
  <c r="AT552" i="3"/>
  <c r="AS552" i="3"/>
  <c r="AR552" i="3"/>
  <c r="AQ552" i="3"/>
  <c r="AP552" i="3"/>
  <c r="AO552" i="3"/>
  <c r="AN552" i="3"/>
  <c r="AM552" i="3"/>
  <c r="AL552" i="3"/>
  <c r="AK552" i="3"/>
  <c r="AJ552" i="3"/>
  <c r="AI552" i="3"/>
  <c r="AH552" i="3"/>
  <c r="AG552" i="3"/>
  <c r="AF552" i="3"/>
  <c r="AE552" i="3"/>
  <c r="AD552" i="3"/>
  <c r="AC552" i="3"/>
  <c r="AB552" i="3"/>
  <c r="AA552" i="3"/>
  <c r="Z552" i="3"/>
  <c r="Y552" i="3"/>
  <c r="X552" i="3"/>
  <c r="W552" i="3"/>
  <c r="V552" i="3"/>
  <c r="U552" i="3"/>
  <c r="T552" i="3"/>
  <c r="S552" i="3"/>
  <c r="AV551" i="3"/>
  <c r="AU551" i="3"/>
  <c r="AT551" i="3"/>
  <c r="AS551" i="3"/>
  <c r="AR551" i="3"/>
  <c r="AQ551" i="3"/>
  <c r="AP551" i="3"/>
  <c r="AO551" i="3"/>
  <c r="AN551" i="3"/>
  <c r="AM551" i="3"/>
  <c r="AL551" i="3"/>
  <c r="AK551" i="3"/>
  <c r="AJ551" i="3"/>
  <c r="AI551" i="3"/>
  <c r="AH551" i="3"/>
  <c r="AG551" i="3"/>
  <c r="AF551" i="3"/>
  <c r="AE551" i="3"/>
  <c r="AD551" i="3"/>
  <c r="AC551" i="3"/>
  <c r="AB551" i="3"/>
  <c r="AA551" i="3"/>
  <c r="Z551" i="3"/>
  <c r="Y551" i="3"/>
  <c r="X551" i="3"/>
  <c r="W551" i="3"/>
  <c r="V551" i="3"/>
  <c r="U551" i="3"/>
  <c r="T551" i="3"/>
  <c r="S551" i="3"/>
  <c r="AV550" i="3"/>
  <c r="AU550" i="3"/>
  <c r="AT550" i="3"/>
  <c r="AS550" i="3"/>
  <c r="AR550" i="3"/>
  <c r="AQ550" i="3"/>
  <c r="AP550" i="3"/>
  <c r="AO550" i="3"/>
  <c r="AN550" i="3"/>
  <c r="AM550" i="3"/>
  <c r="AL550" i="3"/>
  <c r="AK550" i="3"/>
  <c r="AJ550" i="3"/>
  <c r="AI550" i="3"/>
  <c r="AH550" i="3"/>
  <c r="AG550" i="3"/>
  <c r="AF550" i="3"/>
  <c r="AE550" i="3"/>
  <c r="AD550" i="3"/>
  <c r="AC550" i="3"/>
  <c r="AB550" i="3"/>
  <c r="AA550" i="3"/>
  <c r="Z550" i="3"/>
  <c r="Y550" i="3"/>
  <c r="X550" i="3"/>
  <c r="W550" i="3"/>
  <c r="V550" i="3"/>
  <c r="U550" i="3"/>
  <c r="T550" i="3"/>
  <c r="S550" i="3"/>
  <c r="AV549" i="3"/>
  <c r="AU549" i="3"/>
  <c r="AT549" i="3"/>
  <c r="AS549" i="3"/>
  <c r="AR549" i="3"/>
  <c r="AQ549" i="3"/>
  <c r="AP549" i="3"/>
  <c r="AO549" i="3"/>
  <c r="AN549" i="3"/>
  <c r="AM549" i="3"/>
  <c r="AL549" i="3"/>
  <c r="AK549" i="3"/>
  <c r="AJ549" i="3"/>
  <c r="AI549" i="3"/>
  <c r="AH549" i="3"/>
  <c r="AG549" i="3"/>
  <c r="AF549" i="3"/>
  <c r="AE549" i="3"/>
  <c r="AD549" i="3"/>
  <c r="AC549" i="3"/>
  <c r="AB549" i="3"/>
  <c r="AA549" i="3"/>
  <c r="Z549" i="3"/>
  <c r="Y549" i="3"/>
  <c r="X549" i="3"/>
  <c r="W549" i="3"/>
  <c r="V549" i="3"/>
  <c r="U549" i="3"/>
  <c r="T549" i="3"/>
  <c r="S549" i="3"/>
  <c r="AV548" i="3"/>
  <c r="AU548" i="3"/>
  <c r="AT548" i="3"/>
  <c r="AS548" i="3"/>
  <c r="AR548" i="3"/>
  <c r="AQ548" i="3"/>
  <c r="AP548" i="3"/>
  <c r="AO548" i="3"/>
  <c r="AN548" i="3"/>
  <c r="AM548" i="3"/>
  <c r="AL548" i="3"/>
  <c r="AK548" i="3"/>
  <c r="AJ548" i="3"/>
  <c r="AI548" i="3"/>
  <c r="AH548" i="3"/>
  <c r="AG548" i="3"/>
  <c r="AF548" i="3"/>
  <c r="AE548" i="3"/>
  <c r="AD548" i="3"/>
  <c r="AC548" i="3"/>
  <c r="AB548" i="3"/>
  <c r="AA548" i="3"/>
  <c r="Z548" i="3"/>
  <c r="Y548" i="3"/>
  <c r="X548" i="3"/>
  <c r="W548" i="3"/>
  <c r="V548" i="3"/>
  <c r="U548" i="3"/>
  <c r="T548" i="3"/>
  <c r="S548" i="3"/>
  <c r="AV547" i="3"/>
  <c r="AU547" i="3"/>
  <c r="AT547" i="3"/>
  <c r="AS547" i="3"/>
  <c r="AR547" i="3"/>
  <c r="AQ547" i="3"/>
  <c r="AP547" i="3"/>
  <c r="AO547" i="3"/>
  <c r="AN547" i="3"/>
  <c r="AM547" i="3"/>
  <c r="AL547" i="3"/>
  <c r="AK547" i="3"/>
  <c r="AJ547" i="3"/>
  <c r="AI547" i="3"/>
  <c r="AH547" i="3"/>
  <c r="AG547" i="3"/>
  <c r="AF547" i="3"/>
  <c r="AE547" i="3"/>
  <c r="AD547" i="3"/>
  <c r="AC547" i="3"/>
  <c r="AB547" i="3"/>
  <c r="AA547" i="3"/>
  <c r="Z547" i="3"/>
  <c r="Y547" i="3"/>
  <c r="X547" i="3"/>
  <c r="W547" i="3"/>
  <c r="V547" i="3"/>
  <c r="U547" i="3"/>
  <c r="T547" i="3"/>
  <c r="S547" i="3"/>
  <c r="AV546" i="3"/>
  <c r="AU546" i="3"/>
  <c r="AT546" i="3"/>
  <c r="AS546" i="3"/>
  <c r="AR546" i="3"/>
  <c r="AQ546" i="3"/>
  <c r="AP546" i="3"/>
  <c r="AO546" i="3"/>
  <c r="AN546" i="3"/>
  <c r="AM546" i="3"/>
  <c r="AL546" i="3"/>
  <c r="AK546" i="3"/>
  <c r="AJ546" i="3"/>
  <c r="AI546" i="3"/>
  <c r="AH546" i="3"/>
  <c r="AG546" i="3"/>
  <c r="AF546" i="3"/>
  <c r="AE546" i="3"/>
  <c r="AD546" i="3"/>
  <c r="AC546" i="3"/>
  <c r="AB546" i="3"/>
  <c r="AA546" i="3"/>
  <c r="Z546" i="3"/>
  <c r="Y546" i="3"/>
  <c r="X546" i="3"/>
  <c r="W546" i="3"/>
  <c r="V546" i="3"/>
  <c r="U546" i="3"/>
  <c r="T546" i="3"/>
  <c r="S546" i="3"/>
  <c r="AV545" i="3"/>
  <c r="AU545" i="3"/>
  <c r="AT545" i="3"/>
  <c r="AS545" i="3"/>
  <c r="AR545" i="3"/>
  <c r="AQ545" i="3"/>
  <c r="AP545" i="3"/>
  <c r="AO545" i="3"/>
  <c r="AN545" i="3"/>
  <c r="AM545" i="3"/>
  <c r="AL545" i="3"/>
  <c r="AK545" i="3"/>
  <c r="AJ545" i="3"/>
  <c r="AI545" i="3"/>
  <c r="AH545" i="3"/>
  <c r="AG545" i="3"/>
  <c r="AF545" i="3"/>
  <c r="AE545" i="3"/>
  <c r="AD545" i="3"/>
  <c r="AC545" i="3"/>
  <c r="AB545" i="3"/>
  <c r="AA545" i="3"/>
  <c r="Z545" i="3"/>
  <c r="Y545" i="3"/>
  <c r="X545" i="3"/>
  <c r="W545" i="3"/>
  <c r="V545" i="3"/>
  <c r="U545" i="3"/>
  <c r="T545" i="3"/>
  <c r="S545" i="3"/>
  <c r="AV544" i="3"/>
  <c r="AU544" i="3"/>
  <c r="AT544" i="3"/>
  <c r="AS544" i="3"/>
  <c r="AR544" i="3"/>
  <c r="AQ544" i="3"/>
  <c r="AP544" i="3"/>
  <c r="AO544" i="3"/>
  <c r="AN544" i="3"/>
  <c r="AM544" i="3"/>
  <c r="AL544" i="3"/>
  <c r="AK544" i="3"/>
  <c r="AJ544" i="3"/>
  <c r="AI544" i="3"/>
  <c r="AH544" i="3"/>
  <c r="AG544" i="3"/>
  <c r="AF544" i="3"/>
  <c r="AE544" i="3"/>
  <c r="AD544" i="3"/>
  <c r="AC544" i="3"/>
  <c r="AB544" i="3"/>
  <c r="AA544" i="3"/>
  <c r="Z544" i="3"/>
  <c r="Y544" i="3"/>
  <c r="X544" i="3"/>
  <c r="W544" i="3"/>
  <c r="V544" i="3"/>
  <c r="U544" i="3"/>
  <c r="T544" i="3"/>
  <c r="S544" i="3"/>
  <c r="AV543" i="3"/>
  <c r="AU543" i="3"/>
  <c r="AT543" i="3"/>
  <c r="AS543" i="3"/>
  <c r="AR543" i="3"/>
  <c r="AQ543" i="3"/>
  <c r="AP543" i="3"/>
  <c r="AO543" i="3"/>
  <c r="AN543" i="3"/>
  <c r="AM543" i="3"/>
  <c r="AL543" i="3"/>
  <c r="AK543" i="3"/>
  <c r="AJ543" i="3"/>
  <c r="AI543" i="3"/>
  <c r="AH543" i="3"/>
  <c r="AG543" i="3"/>
  <c r="AF543" i="3"/>
  <c r="AE543" i="3"/>
  <c r="AD543" i="3"/>
  <c r="AC543" i="3"/>
  <c r="AB543" i="3"/>
  <c r="AA543" i="3"/>
  <c r="Z543" i="3"/>
  <c r="Y543" i="3"/>
  <c r="X543" i="3"/>
  <c r="W543" i="3"/>
  <c r="V543" i="3"/>
  <c r="U543" i="3"/>
  <c r="T543" i="3"/>
  <c r="S543" i="3"/>
  <c r="O565" i="3"/>
  <c r="O564" i="3"/>
  <c r="O563" i="3"/>
  <c r="O562" i="3"/>
  <c r="O561" i="3"/>
  <c r="O560" i="3"/>
  <c r="O559" i="3"/>
  <c r="O558" i="3"/>
  <c r="O557" i="3"/>
  <c r="O556" i="3"/>
  <c r="O555" i="3"/>
  <c r="O554" i="3"/>
  <c r="O553" i="3"/>
  <c r="O552" i="3"/>
  <c r="O551" i="3"/>
  <c r="O550" i="3"/>
  <c r="O549" i="3"/>
  <c r="O548" i="3"/>
  <c r="O547" i="3"/>
  <c r="O546" i="3"/>
  <c r="O545" i="3"/>
  <c r="O544" i="3"/>
  <c r="O543" i="3"/>
  <c r="AV542" i="3"/>
  <c r="AU542" i="3"/>
  <c r="AT542" i="3"/>
  <c r="AS542" i="3"/>
  <c r="AR542" i="3"/>
  <c r="AQ542" i="3"/>
  <c r="AP542" i="3"/>
  <c r="AO542" i="3"/>
  <c r="AN542" i="3"/>
  <c r="AM542" i="3"/>
  <c r="AL542" i="3"/>
  <c r="AK542" i="3"/>
  <c r="AJ542" i="3"/>
  <c r="AI542" i="3"/>
  <c r="AH542" i="3"/>
  <c r="AG542" i="3"/>
  <c r="AF542" i="3"/>
  <c r="AE542" i="3"/>
  <c r="AD542" i="3"/>
  <c r="AC542" i="3"/>
  <c r="AB542" i="3"/>
  <c r="AA542" i="3"/>
  <c r="Z542" i="3"/>
  <c r="Y542" i="3"/>
  <c r="X542" i="3"/>
  <c r="W542" i="3"/>
  <c r="V542" i="3"/>
  <c r="U542" i="3"/>
  <c r="T542" i="3"/>
  <c r="S542" i="3"/>
  <c r="O542" i="3"/>
  <c r="C490" i="3"/>
  <c r="J493" i="3"/>
  <c r="J492" i="3"/>
  <c r="J491" i="3"/>
  <c r="C469" i="3"/>
  <c r="J472" i="3"/>
  <c r="J471" i="3"/>
  <c r="J470" i="3"/>
  <c r="J25" i="22" s="1"/>
  <c r="I445" i="3"/>
  <c r="H445" i="3"/>
  <c r="G445" i="3"/>
  <c r="F445" i="3"/>
  <c r="AN448" i="3"/>
  <c r="AM448" i="3"/>
  <c r="AL448" i="3"/>
  <c r="AK448" i="3"/>
  <c r="AJ448" i="3"/>
  <c r="AI448" i="3"/>
  <c r="AH448" i="3"/>
  <c r="AG448" i="3"/>
  <c r="AF448" i="3"/>
  <c r="AE448" i="3"/>
  <c r="AD448" i="3"/>
  <c r="AC448" i="3"/>
  <c r="AB448" i="3"/>
  <c r="AA448" i="3"/>
  <c r="Z448" i="3"/>
  <c r="Y448" i="3"/>
  <c r="X448" i="3"/>
  <c r="W448" i="3"/>
  <c r="V448" i="3"/>
  <c r="U448" i="3"/>
  <c r="T448" i="3"/>
  <c r="S448" i="3"/>
  <c r="R448" i="3"/>
  <c r="Q448" i="3"/>
  <c r="P448" i="3"/>
  <c r="O448" i="3"/>
  <c r="N448" i="3"/>
  <c r="M448" i="3"/>
  <c r="L448" i="3"/>
  <c r="K448" i="3"/>
  <c r="AN447" i="3"/>
  <c r="AM447" i="3"/>
  <c r="AL447" i="3"/>
  <c r="AK447" i="3"/>
  <c r="AJ447" i="3"/>
  <c r="AI447" i="3"/>
  <c r="AH447" i="3"/>
  <c r="AG447" i="3"/>
  <c r="AF447" i="3"/>
  <c r="AE447" i="3"/>
  <c r="AD447" i="3"/>
  <c r="AC447" i="3"/>
  <c r="AB447" i="3"/>
  <c r="AA447" i="3"/>
  <c r="Z447" i="3"/>
  <c r="Y447" i="3"/>
  <c r="X447" i="3"/>
  <c r="W447" i="3"/>
  <c r="V447" i="3"/>
  <c r="U447" i="3"/>
  <c r="T447" i="3"/>
  <c r="S447" i="3"/>
  <c r="R447" i="3"/>
  <c r="Q447" i="3"/>
  <c r="P447" i="3"/>
  <c r="O447" i="3"/>
  <c r="N447" i="3"/>
  <c r="M447" i="3"/>
  <c r="L447" i="3"/>
  <c r="K447" i="3"/>
  <c r="AN446" i="3"/>
  <c r="AM446" i="3"/>
  <c r="AL446" i="3"/>
  <c r="AK446" i="3"/>
  <c r="AJ446" i="3"/>
  <c r="AI446" i="3"/>
  <c r="AH446" i="3"/>
  <c r="AG446" i="3"/>
  <c r="AF446" i="3"/>
  <c r="AE446" i="3"/>
  <c r="AD446" i="3"/>
  <c r="AC446" i="3"/>
  <c r="AB446" i="3"/>
  <c r="AA446" i="3"/>
  <c r="Z446" i="3"/>
  <c r="Y446" i="3"/>
  <c r="X446" i="3"/>
  <c r="W446" i="3"/>
  <c r="V446" i="3"/>
  <c r="U446" i="3"/>
  <c r="T446" i="3"/>
  <c r="S446" i="3"/>
  <c r="R446" i="3"/>
  <c r="Q446" i="3"/>
  <c r="P446" i="3"/>
  <c r="O446" i="3"/>
  <c r="N446" i="3"/>
  <c r="M446" i="3"/>
  <c r="L446" i="3"/>
  <c r="K446" i="3"/>
  <c r="J448" i="3"/>
  <c r="J447" i="3"/>
  <c r="J446" i="3"/>
  <c r="C445" i="3"/>
  <c r="AN467" i="3"/>
  <c r="AM467" i="3"/>
  <c r="AL467" i="3"/>
  <c r="AK467" i="3"/>
  <c r="AJ467" i="3"/>
  <c r="AI467" i="3"/>
  <c r="AH467" i="3"/>
  <c r="AG467" i="3"/>
  <c r="AF467" i="3"/>
  <c r="AE467" i="3"/>
  <c r="AD467" i="3"/>
  <c r="AC467" i="3"/>
  <c r="AB467" i="3"/>
  <c r="AA467" i="3"/>
  <c r="Z467" i="3"/>
  <c r="Y467" i="3"/>
  <c r="X467" i="3"/>
  <c r="W467" i="3"/>
  <c r="V467" i="3"/>
  <c r="U467" i="3"/>
  <c r="T467" i="3"/>
  <c r="S467" i="3"/>
  <c r="R467" i="3"/>
  <c r="Q467" i="3"/>
  <c r="P467" i="3"/>
  <c r="O467" i="3"/>
  <c r="N467" i="3"/>
  <c r="M467" i="3"/>
  <c r="L467" i="3"/>
  <c r="K467" i="3"/>
  <c r="AN466" i="3"/>
  <c r="AM466" i="3"/>
  <c r="AL466" i="3"/>
  <c r="AK466" i="3"/>
  <c r="AJ466" i="3"/>
  <c r="AI466" i="3"/>
  <c r="AH466" i="3"/>
  <c r="AG466" i="3"/>
  <c r="AF466" i="3"/>
  <c r="AE466" i="3"/>
  <c r="AD466" i="3"/>
  <c r="AC466" i="3"/>
  <c r="AB466" i="3"/>
  <c r="AA466" i="3"/>
  <c r="Z466" i="3"/>
  <c r="Y466" i="3"/>
  <c r="X466" i="3"/>
  <c r="W466" i="3"/>
  <c r="V466" i="3"/>
  <c r="U466" i="3"/>
  <c r="T466" i="3"/>
  <c r="S466" i="3"/>
  <c r="R466" i="3"/>
  <c r="Q466" i="3"/>
  <c r="P466" i="3"/>
  <c r="O466" i="3"/>
  <c r="N466" i="3"/>
  <c r="M466" i="3"/>
  <c r="L466" i="3"/>
  <c r="K466" i="3"/>
  <c r="AN465" i="3"/>
  <c r="AN488" i="3" s="1"/>
  <c r="AM465" i="3"/>
  <c r="AM488" i="3" s="1"/>
  <c r="AL465" i="3"/>
  <c r="AL488" i="3" s="1"/>
  <c r="AK465" i="3"/>
  <c r="AK488" i="3" s="1"/>
  <c r="AJ465" i="3"/>
  <c r="AJ488" i="3" s="1"/>
  <c r="AI465" i="3"/>
  <c r="AI488" i="3" s="1"/>
  <c r="AH465" i="3"/>
  <c r="AH488" i="3" s="1"/>
  <c r="AG465" i="3"/>
  <c r="AG488" i="3" s="1"/>
  <c r="AF465" i="3"/>
  <c r="AF488" i="3" s="1"/>
  <c r="AE465" i="3"/>
  <c r="AE488" i="3" s="1"/>
  <c r="AD465" i="3"/>
  <c r="AC465" i="3"/>
  <c r="AB465" i="3"/>
  <c r="AA465" i="3"/>
  <c r="Z465" i="3"/>
  <c r="Y465" i="3"/>
  <c r="X465" i="3"/>
  <c r="W465" i="3"/>
  <c r="V465" i="3"/>
  <c r="U465" i="3"/>
  <c r="T465" i="3"/>
  <c r="T488" i="3" s="1"/>
  <c r="S465" i="3"/>
  <c r="S488" i="3" s="1"/>
  <c r="R465" i="3"/>
  <c r="R488" i="3" s="1"/>
  <c r="Q465" i="3"/>
  <c r="Q488" i="3" s="1"/>
  <c r="P465" i="3"/>
  <c r="P488" i="3" s="1"/>
  <c r="O465" i="3"/>
  <c r="O488" i="3" s="1"/>
  <c r="N465" i="3"/>
  <c r="N488" i="3" s="1"/>
  <c r="M465" i="3"/>
  <c r="M488" i="3" s="1"/>
  <c r="L465" i="3"/>
  <c r="L488" i="3" s="1"/>
  <c r="K465" i="3"/>
  <c r="K488" i="3" s="1"/>
  <c r="AN464" i="3"/>
  <c r="AM464" i="3"/>
  <c r="AL464" i="3"/>
  <c r="AK464" i="3"/>
  <c r="AJ464" i="3"/>
  <c r="AI464" i="3"/>
  <c r="AH464" i="3"/>
  <c r="AG464" i="3"/>
  <c r="AF464" i="3"/>
  <c r="AE464" i="3"/>
  <c r="AD464" i="3"/>
  <c r="AC464" i="3"/>
  <c r="AB464" i="3"/>
  <c r="AA464" i="3"/>
  <c r="Z464" i="3"/>
  <c r="Y464" i="3"/>
  <c r="X464" i="3"/>
  <c r="W464" i="3"/>
  <c r="V464" i="3"/>
  <c r="U464" i="3"/>
  <c r="T464" i="3"/>
  <c r="S464" i="3"/>
  <c r="R464" i="3"/>
  <c r="Q464" i="3"/>
  <c r="P464" i="3"/>
  <c r="O464" i="3"/>
  <c r="N464" i="3"/>
  <c r="M464" i="3"/>
  <c r="L464" i="3"/>
  <c r="K464" i="3"/>
  <c r="AN463" i="3"/>
  <c r="AM463" i="3"/>
  <c r="AL463" i="3"/>
  <c r="AK463" i="3"/>
  <c r="AJ463" i="3"/>
  <c r="AI463" i="3"/>
  <c r="AH463" i="3"/>
  <c r="AG463" i="3"/>
  <c r="AF463" i="3"/>
  <c r="AE463" i="3"/>
  <c r="AD463" i="3"/>
  <c r="AC463" i="3"/>
  <c r="AB463" i="3"/>
  <c r="AA463" i="3"/>
  <c r="Z463" i="3"/>
  <c r="Y463" i="3"/>
  <c r="X463" i="3"/>
  <c r="W463" i="3"/>
  <c r="V463" i="3"/>
  <c r="U463" i="3"/>
  <c r="T463" i="3"/>
  <c r="S463" i="3"/>
  <c r="R463" i="3"/>
  <c r="Q463" i="3"/>
  <c r="P463" i="3"/>
  <c r="O463" i="3"/>
  <c r="N463" i="3"/>
  <c r="M463" i="3"/>
  <c r="L463" i="3"/>
  <c r="K463" i="3"/>
  <c r="AN462" i="3"/>
  <c r="AM462" i="3"/>
  <c r="AL462" i="3"/>
  <c r="AK462" i="3"/>
  <c r="AJ462" i="3"/>
  <c r="AI462" i="3"/>
  <c r="AH462" i="3"/>
  <c r="AG462" i="3"/>
  <c r="AF462" i="3"/>
  <c r="AE462" i="3"/>
  <c r="AD462" i="3"/>
  <c r="AC462" i="3"/>
  <c r="AB462" i="3"/>
  <c r="AA462" i="3"/>
  <c r="Z462" i="3"/>
  <c r="Y462" i="3"/>
  <c r="X462" i="3"/>
  <c r="W462" i="3"/>
  <c r="V462" i="3"/>
  <c r="U462" i="3"/>
  <c r="T462" i="3"/>
  <c r="S462" i="3"/>
  <c r="R462" i="3"/>
  <c r="Q462" i="3"/>
  <c r="P462" i="3"/>
  <c r="O462" i="3"/>
  <c r="N462" i="3"/>
  <c r="M462" i="3"/>
  <c r="L462" i="3"/>
  <c r="K462" i="3"/>
  <c r="AN461" i="3"/>
  <c r="AM461" i="3"/>
  <c r="AL461" i="3"/>
  <c r="AK461" i="3"/>
  <c r="AJ461" i="3"/>
  <c r="AI461" i="3"/>
  <c r="AH461" i="3"/>
  <c r="AG461" i="3"/>
  <c r="AF461" i="3"/>
  <c r="AE461" i="3"/>
  <c r="AD461" i="3"/>
  <c r="AC461" i="3"/>
  <c r="AB461" i="3"/>
  <c r="AA461" i="3"/>
  <c r="Z461" i="3"/>
  <c r="Y461" i="3"/>
  <c r="X461" i="3"/>
  <c r="W461" i="3"/>
  <c r="V461" i="3"/>
  <c r="U461" i="3"/>
  <c r="T461" i="3"/>
  <c r="S461" i="3"/>
  <c r="R461" i="3"/>
  <c r="Q461" i="3"/>
  <c r="P461" i="3"/>
  <c r="O461" i="3"/>
  <c r="N461" i="3"/>
  <c r="M461" i="3"/>
  <c r="L461" i="3"/>
  <c r="K461" i="3"/>
  <c r="AN460" i="3"/>
  <c r="AM460" i="3"/>
  <c r="AL460" i="3"/>
  <c r="AK460" i="3"/>
  <c r="AJ460" i="3"/>
  <c r="AI460" i="3"/>
  <c r="AH460" i="3"/>
  <c r="AG460" i="3"/>
  <c r="AF460" i="3"/>
  <c r="AE460" i="3"/>
  <c r="AD460" i="3"/>
  <c r="AC460" i="3"/>
  <c r="AB460" i="3"/>
  <c r="AA460" i="3"/>
  <c r="Z460" i="3"/>
  <c r="Y460" i="3"/>
  <c r="X460" i="3"/>
  <c r="W460" i="3"/>
  <c r="V460" i="3"/>
  <c r="U460" i="3"/>
  <c r="T460" i="3"/>
  <c r="S460" i="3"/>
  <c r="R460" i="3"/>
  <c r="Q460" i="3"/>
  <c r="P460" i="3"/>
  <c r="O460" i="3"/>
  <c r="N460" i="3"/>
  <c r="M460" i="3"/>
  <c r="L460" i="3"/>
  <c r="K460" i="3"/>
  <c r="AN459" i="3"/>
  <c r="AM459" i="3"/>
  <c r="AL459" i="3"/>
  <c r="AK459" i="3"/>
  <c r="AJ459" i="3"/>
  <c r="AI459" i="3"/>
  <c r="AH459" i="3"/>
  <c r="AG459" i="3"/>
  <c r="AF459" i="3"/>
  <c r="AE459" i="3"/>
  <c r="AD459" i="3"/>
  <c r="AC459" i="3"/>
  <c r="AB459" i="3"/>
  <c r="AA459" i="3"/>
  <c r="Z459" i="3"/>
  <c r="Y459" i="3"/>
  <c r="X459" i="3"/>
  <c r="W459" i="3"/>
  <c r="V459" i="3"/>
  <c r="U459" i="3"/>
  <c r="T459" i="3"/>
  <c r="S459" i="3"/>
  <c r="R459" i="3"/>
  <c r="Q459" i="3"/>
  <c r="P459" i="3"/>
  <c r="O459" i="3"/>
  <c r="N459" i="3"/>
  <c r="M459" i="3"/>
  <c r="L459" i="3"/>
  <c r="K459" i="3"/>
  <c r="AN458" i="3"/>
  <c r="AM458" i="3"/>
  <c r="AL458" i="3"/>
  <c r="AK458" i="3"/>
  <c r="AJ458" i="3"/>
  <c r="AI458" i="3"/>
  <c r="AH458" i="3"/>
  <c r="AG458" i="3"/>
  <c r="AF458" i="3"/>
  <c r="AE458" i="3"/>
  <c r="AD458" i="3"/>
  <c r="AC458" i="3"/>
  <c r="AB458" i="3"/>
  <c r="AA458" i="3"/>
  <c r="Z458" i="3"/>
  <c r="Y458" i="3"/>
  <c r="X458" i="3"/>
  <c r="W458" i="3"/>
  <c r="V458" i="3"/>
  <c r="U458" i="3"/>
  <c r="T458" i="3"/>
  <c r="S458" i="3"/>
  <c r="R458" i="3"/>
  <c r="Q458" i="3"/>
  <c r="P458" i="3"/>
  <c r="O458" i="3"/>
  <c r="N458" i="3"/>
  <c r="M458" i="3"/>
  <c r="L458" i="3"/>
  <c r="K458" i="3"/>
  <c r="AN457" i="3"/>
  <c r="AM457" i="3"/>
  <c r="AL457" i="3"/>
  <c r="AK457" i="3"/>
  <c r="AJ457" i="3"/>
  <c r="AI457" i="3"/>
  <c r="AH457" i="3"/>
  <c r="AG457" i="3"/>
  <c r="AF457" i="3"/>
  <c r="AE457" i="3"/>
  <c r="AD457" i="3"/>
  <c r="AC457" i="3"/>
  <c r="AB457" i="3"/>
  <c r="AA457" i="3"/>
  <c r="Z457" i="3"/>
  <c r="Y457" i="3"/>
  <c r="X457" i="3"/>
  <c r="W457" i="3"/>
  <c r="V457" i="3"/>
  <c r="U457" i="3"/>
  <c r="T457" i="3"/>
  <c r="S457" i="3"/>
  <c r="R457" i="3"/>
  <c r="Q457" i="3"/>
  <c r="P457" i="3"/>
  <c r="O457" i="3"/>
  <c r="N457" i="3"/>
  <c r="M457" i="3"/>
  <c r="L457" i="3"/>
  <c r="K457" i="3"/>
  <c r="AN456" i="3"/>
  <c r="AM456" i="3"/>
  <c r="AL456" i="3"/>
  <c r="AK456" i="3"/>
  <c r="AJ456" i="3"/>
  <c r="AI456" i="3"/>
  <c r="AH456" i="3"/>
  <c r="AG456" i="3"/>
  <c r="AF456" i="3"/>
  <c r="AE456" i="3"/>
  <c r="AD456" i="3"/>
  <c r="AC456" i="3"/>
  <c r="AB456" i="3"/>
  <c r="AA456" i="3"/>
  <c r="Z456" i="3"/>
  <c r="Y456" i="3"/>
  <c r="X456" i="3"/>
  <c r="W456" i="3"/>
  <c r="V456" i="3"/>
  <c r="U456" i="3"/>
  <c r="T456" i="3"/>
  <c r="S456" i="3"/>
  <c r="R456" i="3"/>
  <c r="Q456" i="3"/>
  <c r="P456" i="3"/>
  <c r="O456" i="3"/>
  <c r="N456" i="3"/>
  <c r="M456" i="3"/>
  <c r="L456" i="3"/>
  <c r="K456" i="3"/>
  <c r="AN455" i="3"/>
  <c r="AN487" i="3" s="1"/>
  <c r="AM455" i="3"/>
  <c r="AM487" i="3" s="1"/>
  <c r="AL455" i="3"/>
  <c r="AL487" i="3" s="1"/>
  <c r="AK455" i="3"/>
  <c r="AK487" i="3" s="1"/>
  <c r="AJ455" i="3"/>
  <c r="AJ487" i="3" s="1"/>
  <c r="AI455" i="3"/>
  <c r="AI487" i="3" s="1"/>
  <c r="AH455" i="3"/>
  <c r="AH487" i="3" s="1"/>
  <c r="AG455" i="3"/>
  <c r="AG487" i="3" s="1"/>
  <c r="AF455" i="3"/>
  <c r="AF487" i="3" s="1"/>
  <c r="AE455" i="3"/>
  <c r="AE487" i="3" s="1"/>
  <c r="AD455" i="3"/>
  <c r="AC455" i="3"/>
  <c r="AB455" i="3"/>
  <c r="AA455" i="3"/>
  <c r="Z455" i="3"/>
  <c r="Y455" i="3"/>
  <c r="X455" i="3"/>
  <c r="W455" i="3"/>
  <c r="V455" i="3"/>
  <c r="U455" i="3"/>
  <c r="T455" i="3"/>
  <c r="T487" i="3" s="1"/>
  <c r="S455" i="3"/>
  <c r="S487" i="3" s="1"/>
  <c r="R455" i="3"/>
  <c r="R487" i="3" s="1"/>
  <c r="Q455" i="3"/>
  <c r="Q487" i="3" s="1"/>
  <c r="P455" i="3"/>
  <c r="P487" i="3" s="1"/>
  <c r="O455" i="3"/>
  <c r="O487" i="3" s="1"/>
  <c r="N455" i="3"/>
  <c r="N487" i="3" s="1"/>
  <c r="M455" i="3"/>
  <c r="M487" i="3" s="1"/>
  <c r="L455" i="3"/>
  <c r="L487" i="3" s="1"/>
  <c r="K455" i="3"/>
  <c r="K487" i="3" s="1"/>
  <c r="AN454" i="3"/>
  <c r="AM454" i="3"/>
  <c r="AL454" i="3"/>
  <c r="AK454" i="3"/>
  <c r="AJ454" i="3"/>
  <c r="AI454" i="3"/>
  <c r="AH454" i="3"/>
  <c r="AG454" i="3"/>
  <c r="AF454" i="3"/>
  <c r="AE454" i="3"/>
  <c r="AD454" i="3"/>
  <c r="AC454" i="3"/>
  <c r="AB454" i="3"/>
  <c r="AA454" i="3"/>
  <c r="Z454" i="3"/>
  <c r="Y454" i="3"/>
  <c r="X454" i="3"/>
  <c r="W454" i="3"/>
  <c r="V454" i="3"/>
  <c r="U454" i="3"/>
  <c r="T454" i="3"/>
  <c r="S454" i="3"/>
  <c r="R454" i="3"/>
  <c r="Q454" i="3"/>
  <c r="P454" i="3"/>
  <c r="O454" i="3"/>
  <c r="N454" i="3"/>
  <c r="M454" i="3"/>
  <c r="L454" i="3"/>
  <c r="K454" i="3"/>
  <c r="AN453" i="3"/>
  <c r="AM453" i="3"/>
  <c r="AL453" i="3"/>
  <c r="AK453" i="3"/>
  <c r="AJ453" i="3"/>
  <c r="AI453" i="3"/>
  <c r="AH453" i="3"/>
  <c r="AG453" i="3"/>
  <c r="AF453" i="3"/>
  <c r="AE453" i="3"/>
  <c r="AD453" i="3"/>
  <c r="AC453" i="3"/>
  <c r="AB453" i="3"/>
  <c r="AA453" i="3"/>
  <c r="Z453" i="3"/>
  <c r="Y453" i="3"/>
  <c r="X453" i="3"/>
  <c r="W453" i="3"/>
  <c r="V453" i="3"/>
  <c r="U453" i="3"/>
  <c r="T453" i="3"/>
  <c r="S453" i="3"/>
  <c r="R453" i="3"/>
  <c r="Q453" i="3"/>
  <c r="P453" i="3"/>
  <c r="O453" i="3"/>
  <c r="N453" i="3"/>
  <c r="M453" i="3"/>
  <c r="M507" i="3" s="1"/>
  <c r="N507" i="3" s="1"/>
  <c r="O507" i="3" s="1"/>
  <c r="L453" i="3"/>
  <c r="L507" i="3" s="1"/>
  <c r="K453" i="3"/>
  <c r="K507" i="3" s="1"/>
  <c r="J462" i="3"/>
  <c r="AP462" i="3" s="1"/>
  <c r="J467" i="3"/>
  <c r="AP467" i="3" s="1"/>
  <c r="J466" i="3"/>
  <c r="AP466" i="3" s="1"/>
  <c r="J465" i="3"/>
  <c r="J464" i="3"/>
  <c r="AP464" i="3" s="1"/>
  <c r="J463" i="3"/>
  <c r="AP463" i="3" s="1"/>
  <c r="J461" i="3"/>
  <c r="AP461" i="3" s="1"/>
  <c r="J460" i="3"/>
  <c r="AP460" i="3" s="1"/>
  <c r="J459" i="3"/>
  <c r="AP459" i="3" s="1"/>
  <c r="J458" i="3"/>
  <c r="AP458" i="3" s="1"/>
  <c r="J457" i="3"/>
  <c r="AP457" i="3" s="1"/>
  <c r="J456" i="3"/>
  <c r="AP456" i="3" s="1"/>
  <c r="J455" i="3"/>
  <c r="J454" i="3"/>
  <c r="AP454" i="3" s="1"/>
  <c r="J453" i="3"/>
  <c r="AP453" i="3" s="1"/>
  <c r="I452" i="3"/>
  <c r="H452" i="3"/>
  <c r="H485" i="3" s="1"/>
  <c r="H490" i="3" s="1"/>
  <c r="G452" i="3"/>
  <c r="G485" i="3" s="1"/>
  <c r="G490" i="3" s="1"/>
  <c r="F452" i="3"/>
  <c r="F485" i="3" s="1"/>
  <c r="F490" i="3" s="1"/>
  <c r="C334" i="3"/>
  <c r="J452" i="3"/>
  <c r="J485" i="3" s="1"/>
  <c r="J506" i="3" s="1"/>
  <c r="H375" i="3"/>
  <c r="I375" i="3" s="1"/>
  <c r="E358" i="3"/>
  <c r="E359" i="3"/>
  <c r="P2" i="17"/>
  <c r="O2" i="17"/>
  <c r="N2" i="17"/>
  <c r="M2" i="17"/>
  <c r="U1197" i="17"/>
  <c r="T1197" i="17"/>
  <c r="S1197" i="17"/>
  <c r="R1197" i="17"/>
  <c r="P1197" i="17"/>
  <c r="O1197" i="17"/>
  <c r="N1197" i="17"/>
  <c r="M1197" i="17"/>
  <c r="U1196" i="17"/>
  <c r="T1196" i="17"/>
  <c r="S1196" i="17"/>
  <c r="R1196" i="17"/>
  <c r="P1196" i="17"/>
  <c r="O1196" i="17"/>
  <c r="N1196" i="17"/>
  <c r="M1196" i="17"/>
  <c r="U1195" i="17"/>
  <c r="T1195" i="17"/>
  <c r="S1195" i="17"/>
  <c r="R1195" i="17"/>
  <c r="P1195" i="17"/>
  <c r="O1195" i="17"/>
  <c r="N1195" i="17"/>
  <c r="M1195" i="17"/>
  <c r="U1194" i="17"/>
  <c r="T1194" i="17"/>
  <c r="S1194" i="17"/>
  <c r="R1194" i="17"/>
  <c r="P1194" i="17"/>
  <c r="O1194" i="17"/>
  <c r="N1194" i="17"/>
  <c r="M1194" i="17"/>
  <c r="U1193" i="17"/>
  <c r="T1193" i="17"/>
  <c r="S1193" i="17"/>
  <c r="R1193" i="17"/>
  <c r="P1193" i="17"/>
  <c r="O1193" i="17"/>
  <c r="N1193" i="17"/>
  <c r="M1193" i="17"/>
  <c r="U1192" i="17"/>
  <c r="T1192" i="17"/>
  <c r="S1192" i="17"/>
  <c r="R1192" i="17"/>
  <c r="P1192" i="17"/>
  <c r="O1192" i="17"/>
  <c r="N1192" i="17"/>
  <c r="M1192" i="17"/>
  <c r="U1191" i="17"/>
  <c r="T1191" i="17"/>
  <c r="S1191" i="17"/>
  <c r="R1191" i="17"/>
  <c r="P1191" i="17"/>
  <c r="O1191" i="17"/>
  <c r="N1191" i="17"/>
  <c r="M1191" i="17"/>
  <c r="U1190" i="17"/>
  <c r="T1190" i="17"/>
  <c r="S1190" i="17"/>
  <c r="R1190" i="17"/>
  <c r="P1190" i="17"/>
  <c r="O1190" i="17"/>
  <c r="N1190" i="17"/>
  <c r="M1190" i="17"/>
  <c r="U1189" i="17"/>
  <c r="T1189" i="17"/>
  <c r="S1189" i="17"/>
  <c r="R1189" i="17"/>
  <c r="P1189" i="17"/>
  <c r="O1189" i="17"/>
  <c r="N1189" i="17"/>
  <c r="M1189" i="17"/>
  <c r="U1188" i="17"/>
  <c r="T1188" i="17"/>
  <c r="S1188" i="17"/>
  <c r="R1188" i="17"/>
  <c r="P1188" i="17"/>
  <c r="O1188" i="17"/>
  <c r="N1188" i="17"/>
  <c r="M1188" i="17"/>
  <c r="U1187" i="17"/>
  <c r="T1187" i="17"/>
  <c r="S1187" i="17"/>
  <c r="R1187" i="17"/>
  <c r="P1187" i="17"/>
  <c r="O1187" i="17"/>
  <c r="N1187" i="17"/>
  <c r="M1187" i="17"/>
  <c r="U1186" i="17"/>
  <c r="T1186" i="17"/>
  <c r="S1186" i="17"/>
  <c r="R1186" i="17"/>
  <c r="P1186" i="17"/>
  <c r="O1186" i="17"/>
  <c r="N1186" i="17"/>
  <c r="M1186" i="17"/>
  <c r="U1185" i="17"/>
  <c r="T1185" i="17"/>
  <c r="S1185" i="17"/>
  <c r="R1185" i="17"/>
  <c r="P1185" i="17"/>
  <c r="O1185" i="17"/>
  <c r="N1185" i="17"/>
  <c r="M1185" i="17"/>
  <c r="U1184" i="17"/>
  <c r="T1184" i="17"/>
  <c r="S1184" i="17"/>
  <c r="R1184" i="17"/>
  <c r="P1184" i="17"/>
  <c r="O1184" i="17"/>
  <c r="N1184" i="17"/>
  <c r="M1184" i="17"/>
  <c r="U1183" i="17"/>
  <c r="T1183" i="17"/>
  <c r="S1183" i="17"/>
  <c r="R1183" i="17"/>
  <c r="P1183" i="17"/>
  <c r="O1183" i="17"/>
  <c r="N1183" i="17"/>
  <c r="M1183" i="17"/>
  <c r="U1182" i="17"/>
  <c r="T1182" i="17"/>
  <c r="S1182" i="17"/>
  <c r="R1182" i="17"/>
  <c r="P1182" i="17"/>
  <c r="O1182" i="17"/>
  <c r="N1182" i="17"/>
  <c r="M1182" i="17"/>
  <c r="U1181" i="17"/>
  <c r="T1181" i="17"/>
  <c r="S1181" i="17"/>
  <c r="R1181" i="17"/>
  <c r="P1181" i="17"/>
  <c r="O1181" i="17"/>
  <c r="N1181" i="17"/>
  <c r="M1181" i="17"/>
  <c r="U1180" i="17"/>
  <c r="T1180" i="17"/>
  <c r="S1180" i="17"/>
  <c r="R1180" i="17"/>
  <c r="P1180" i="17"/>
  <c r="O1180" i="17"/>
  <c r="N1180" i="17"/>
  <c r="M1180" i="17"/>
  <c r="U1179" i="17"/>
  <c r="T1179" i="17"/>
  <c r="S1179" i="17"/>
  <c r="R1179" i="17"/>
  <c r="P1179" i="17"/>
  <c r="O1179" i="17"/>
  <c r="N1179" i="17"/>
  <c r="M1179" i="17"/>
  <c r="U1178" i="17"/>
  <c r="T1178" i="17"/>
  <c r="S1178" i="17"/>
  <c r="R1178" i="17"/>
  <c r="P1178" i="17"/>
  <c r="O1178" i="17"/>
  <c r="N1178" i="17"/>
  <c r="M1178" i="17"/>
  <c r="U1177" i="17"/>
  <c r="T1177" i="17"/>
  <c r="S1177" i="17"/>
  <c r="R1177" i="17"/>
  <c r="P1177" i="17"/>
  <c r="O1177" i="17"/>
  <c r="N1177" i="17"/>
  <c r="M1177" i="17"/>
  <c r="U1176" i="17"/>
  <c r="T1176" i="17"/>
  <c r="S1176" i="17"/>
  <c r="R1176" i="17"/>
  <c r="P1176" i="17"/>
  <c r="O1176" i="17"/>
  <c r="N1176" i="17"/>
  <c r="M1176" i="17"/>
  <c r="U1175" i="17"/>
  <c r="T1175" i="17"/>
  <c r="S1175" i="17"/>
  <c r="R1175" i="17"/>
  <c r="P1175" i="17"/>
  <c r="O1175" i="17"/>
  <c r="N1175" i="17"/>
  <c r="M1175" i="17"/>
  <c r="U1174" i="17"/>
  <c r="T1174" i="17"/>
  <c r="S1174" i="17"/>
  <c r="R1174" i="17"/>
  <c r="P1174" i="17"/>
  <c r="O1174" i="17"/>
  <c r="N1174" i="17"/>
  <c r="M1174" i="17"/>
  <c r="U1173" i="17"/>
  <c r="T1173" i="17"/>
  <c r="S1173" i="17"/>
  <c r="R1173" i="17"/>
  <c r="P1173" i="17"/>
  <c r="O1173" i="17"/>
  <c r="N1173" i="17"/>
  <c r="M1173" i="17"/>
  <c r="U1172" i="17"/>
  <c r="T1172" i="17"/>
  <c r="S1172" i="17"/>
  <c r="R1172" i="17"/>
  <c r="P1172" i="17"/>
  <c r="O1172" i="17"/>
  <c r="N1172" i="17"/>
  <c r="M1172" i="17"/>
  <c r="U1171" i="17"/>
  <c r="T1171" i="17"/>
  <c r="S1171" i="17"/>
  <c r="R1171" i="17"/>
  <c r="P1171" i="17"/>
  <c r="O1171" i="17"/>
  <c r="N1171" i="17"/>
  <c r="M1171" i="17"/>
  <c r="U1170" i="17"/>
  <c r="T1170" i="17"/>
  <c r="S1170" i="17"/>
  <c r="R1170" i="17"/>
  <c r="P1170" i="17"/>
  <c r="O1170" i="17"/>
  <c r="N1170" i="17"/>
  <c r="M1170" i="17"/>
  <c r="U1169" i="17"/>
  <c r="T1169" i="17"/>
  <c r="S1169" i="17"/>
  <c r="R1169" i="17"/>
  <c r="P1169" i="17"/>
  <c r="O1169" i="17"/>
  <c r="N1169" i="17"/>
  <c r="M1169" i="17"/>
  <c r="U1168" i="17"/>
  <c r="T1168" i="17"/>
  <c r="S1168" i="17"/>
  <c r="R1168" i="17"/>
  <c r="P1168" i="17"/>
  <c r="O1168" i="17"/>
  <c r="N1168" i="17"/>
  <c r="M1168" i="17"/>
  <c r="U1167" i="17"/>
  <c r="T1167" i="17"/>
  <c r="S1167" i="17"/>
  <c r="R1167" i="17"/>
  <c r="P1167" i="17"/>
  <c r="O1167" i="17"/>
  <c r="N1167" i="17"/>
  <c r="M1167" i="17"/>
  <c r="U1166" i="17"/>
  <c r="T1166" i="17"/>
  <c r="S1166" i="17"/>
  <c r="R1166" i="17"/>
  <c r="P1166" i="17"/>
  <c r="O1166" i="17"/>
  <c r="N1166" i="17"/>
  <c r="M1166" i="17"/>
  <c r="U1165" i="17"/>
  <c r="T1165" i="17"/>
  <c r="S1165" i="17"/>
  <c r="R1165" i="17"/>
  <c r="P1165" i="17"/>
  <c r="O1165" i="17"/>
  <c r="N1165" i="17"/>
  <c r="M1165" i="17"/>
  <c r="U1164" i="17"/>
  <c r="T1164" i="17"/>
  <c r="S1164" i="17"/>
  <c r="R1164" i="17"/>
  <c r="P1164" i="17"/>
  <c r="O1164" i="17"/>
  <c r="N1164" i="17"/>
  <c r="M1164" i="17"/>
  <c r="U1163" i="17"/>
  <c r="T1163" i="17"/>
  <c r="S1163" i="17"/>
  <c r="R1163" i="17"/>
  <c r="P1163" i="17"/>
  <c r="O1163" i="17"/>
  <c r="N1163" i="17"/>
  <c r="M1163" i="17"/>
  <c r="U1162" i="17"/>
  <c r="T1162" i="17"/>
  <c r="S1162" i="17"/>
  <c r="R1162" i="17"/>
  <c r="P1162" i="17"/>
  <c r="O1162" i="17"/>
  <c r="N1162" i="17"/>
  <c r="M1162" i="17"/>
  <c r="U1161" i="17"/>
  <c r="T1161" i="17"/>
  <c r="S1161" i="17"/>
  <c r="R1161" i="17"/>
  <c r="P1161" i="17"/>
  <c r="O1161" i="17"/>
  <c r="N1161" i="17"/>
  <c r="M1161" i="17"/>
  <c r="U1160" i="17"/>
  <c r="T1160" i="17"/>
  <c r="S1160" i="17"/>
  <c r="R1160" i="17"/>
  <c r="P1160" i="17"/>
  <c r="O1160" i="17"/>
  <c r="N1160" i="17"/>
  <c r="M1160" i="17"/>
  <c r="U1159" i="17"/>
  <c r="T1159" i="17"/>
  <c r="S1159" i="17"/>
  <c r="R1159" i="17"/>
  <c r="P1159" i="17"/>
  <c r="O1159" i="17"/>
  <c r="N1159" i="17"/>
  <c r="M1159" i="17"/>
  <c r="U1158" i="17"/>
  <c r="T1158" i="17"/>
  <c r="S1158" i="17"/>
  <c r="R1158" i="17"/>
  <c r="P1158" i="17"/>
  <c r="O1158" i="17"/>
  <c r="N1158" i="17"/>
  <c r="M1158" i="17"/>
  <c r="U1157" i="17"/>
  <c r="T1157" i="17"/>
  <c r="S1157" i="17"/>
  <c r="R1157" i="17"/>
  <c r="P1157" i="17"/>
  <c r="O1157" i="17"/>
  <c r="N1157" i="17"/>
  <c r="M1157" i="17"/>
  <c r="U1156" i="17"/>
  <c r="T1156" i="17"/>
  <c r="S1156" i="17"/>
  <c r="R1156" i="17"/>
  <c r="P1156" i="17"/>
  <c r="O1156" i="17"/>
  <c r="N1156" i="17"/>
  <c r="M1156" i="17"/>
  <c r="U1155" i="17"/>
  <c r="T1155" i="17"/>
  <c r="S1155" i="17"/>
  <c r="R1155" i="17"/>
  <c r="P1155" i="17"/>
  <c r="O1155" i="17"/>
  <c r="N1155" i="17"/>
  <c r="M1155" i="17"/>
  <c r="U1154" i="17"/>
  <c r="T1154" i="17"/>
  <c r="S1154" i="17"/>
  <c r="R1154" i="17"/>
  <c r="P1154" i="17"/>
  <c r="O1154" i="17"/>
  <c r="N1154" i="17"/>
  <c r="M1154" i="17"/>
  <c r="U1153" i="17"/>
  <c r="T1153" i="17"/>
  <c r="S1153" i="17"/>
  <c r="R1153" i="17"/>
  <c r="P1153" i="17"/>
  <c r="O1153" i="17"/>
  <c r="N1153" i="17"/>
  <c r="M1153" i="17"/>
  <c r="U1152" i="17"/>
  <c r="T1152" i="17"/>
  <c r="S1152" i="17"/>
  <c r="R1152" i="17"/>
  <c r="P1152" i="17"/>
  <c r="O1152" i="17"/>
  <c r="N1152" i="17"/>
  <c r="M1152" i="17"/>
  <c r="U1151" i="17"/>
  <c r="T1151" i="17"/>
  <c r="S1151" i="17"/>
  <c r="R1151" i="17"/>
  <c r="P1151" i="17"/>
  <c r="O1151" i="17"/>
  <c r="N1151" i="17"/>
  <c r="M1151" i="17"/>
  <c r="U1150" i="17"/>
  <c r="T1150" i="17"/>
  <c r="S1150" i="17"/>
  <c r="R1150" i="17"/>
  <c r="P1150" i="17"/>
  <c r="O1150" i="17"/>
  <c r="N1150" i="17"/>
  <c r="M1150" i="17"/>
  <c r="U1149" i="17"/>
  <c r="T1149" i="17"/>
  <c r="S1149" i="17"/>
  <c r="R1149" i="17"/>
  <c r="P1149" i="17"/>
  <c r="O1149" i="17"/>
  <c r="N1149" i="17"/>
  <c r="M1149" i="17"/>
  <c r="U1148" i="17"/>
  <c r="T1148" i="17"/>
  <c r="S1148" i="17"/>
  <c r="R1148" i="17"/>
  <c r="P1148" i="17"/>
  <c r="O1148" i="17"/>
  <c r="N1148" i="17"/>
  <c r="M1148" i="17"/>
  <c r="U1147" i="17"/>
  <c r="T1147" i="17"/>
  <c r="S1147" i="17"/>
  <c r="R1147" i="17"/>
  <c r="P1147" i="17"/>
  <c r="O1147" i="17"/>
  <c r="N1147" i="17"/>
  <c r="M1147" i="17"/>
  <c r="U1146" i="17"/>
  <c r="T1146" i="17"/>
  <c r="S1146" i="17"/>
  <c r="R1146" i="17"/>
  <c r="P1146" i="17"/>
  <c r="O1146" i="17"/>
  <c r="N1146" i="17"/>
  <c r="M1146" i="17"/>
  <c r="U1145" i="17"/>
  <c r="T1145" i="17"/>
  <c r="S1145" i="17"/>
  <c r="R1145" i="17"/>
  <c r="P1145" i="17"/>
  <c r="O1145" i="17"/>
  <c r="N1145" i="17"/>
  <c r="M1145" i="17"/>
  <c r="U1144" i="17"/>
  <c r="T1144" i="17"/>
  <c r="S1144" i="17"/>
  <c r="R1144" i="17"/>
  <c r="P1144" i="17"/>
  <c r="O1144" i="17"/>
  <c r="N1144" i="17"/>
  <c r="M1144" i="17"/>
  <c r="U1143" i="17"/>
  <c r="T1143" i="17"/>
  <c r="S1143" i="17"/>
  <c r="R1143" i="17"/>
  <c r="P1143" i="17"/>
  <c r="O1143" i="17"/>
  <c r="N1143" i="17"/>
  <c r="M1143" i="17"/>
  <c r="U1142" i="17"/>
  <c r="T1142" i="17"/>
  <c r="S1142" i="17"/>
  <c r="R1142" i="17"/>
  <c r="P1142" i="17"/>
  <c r="O1142" i="17"/>
  <c r="N1142" i="17"/>
  <c r="M1142" i="17"/>
  <c r="U1141" i="17"/>
  <c r="T1141" i="17"/>
  <c r="S1141" i="17"/>
  <c r="R1141" i="17"/>
  <c r="P1141" i="17"/>
  <c r="O1141" i="17"/>
  <c r="N1141" i="17"/>
  <c r="M1141" i="17"/>
  <c r="U1140" i="17"/>
  <c r="T1140" i="17"/>
  <c r="S1140" i="17"/>
  <c r="R1140" i="17"/>
  <c r="P1140" i="17"/>
  <c r="O1140" i="17"/>
  <c r="N1140" i="17"/>
  <c r="M1140" i="17"/>
  <c r="U1139" i="17"/>
  <c r="T1139" i="17"/>
  <c r="S1139" i="17"/>
  <c r="R1139" i="17"/>
  <c r="P1139" i="17"/>
  <c r="O1139" i="17"/>
  <c r="N1139" i="17"/>
  <c r="M1139" i="17"/>
  <c r="U1138" i="17"/>
  <c r="T1138" i="17"/>
  <c r="S1138" i="17"/>
  <c r="R1138" i="17"/>
  <c r="P1138" i="17"/>
  <c r="O1138" i="17"/>
  <c r="N1138" i="17"/>
  <c r="M1138" i="17"/>
  <c r="U1137" i="17"/>
  <c r="T1137" i="17"/>
  <c r="S1137" i="17"/>
  <c r="R1137" i="17"/>
  <c r="P1137" i="17"/>
  <c r="O1137" i="17"/>
  <c r="N1137" i="17"/>
  <c r="M1137" i="17"/>
  <c r="U1136" i="17"/>
  <c r="T1136" i="17"/>
  <c r="S1136" i="17"/>
  <c r="R1136" i="17"/>
  <c r="P1136" i="17"/>
  <c r="O1136" i="17"/>
  <c r="N1136" i="17"/>
  <c r="M1136" i="17"/>
  <c r="U1135" i="17"/>
  <c r="T1135" i="17"/>
  <c r="S1135" i="17"/>
  <c r="R1135" i="17"/>
  <c r="P1135" i="17"/>
  <c r="O1135" i="17"/>
  <c r="N1135" i="17"/>
  <c r="M1135" i="17"/>
  <c r="U1134" i="17"/>
  <c r="T1134" i="17"/>
  <c r="S1134" i="17"/>
  <c r="R1134" i="17"/>
  <c r="P1134" i="17"/>
  <c r="O1134" i="17"/>
  <c r="N1134" i="17"/>
  <c r="M1134" i="17"/>
  <c r="U1133" i="17"/>
  <c r="T1133" i="17"/>
  <c r="S1133" i="17"/>
  <c r="R1133" i="17"/>
  <c r="P1133" i="17"/>
  <c r="O1133" i="17"/>
  <c r="N1133" i="17"/>
  <c r="M1133" i="17"/>
  <c r="U1132" i="17"/>
  <c r="T1132" i="17"/>
  <c r="S1132" i="17"/>
  <c r="R1132" i="17"/>
  <c r="P1132" i="17"/>
  <c r="O1132" i="17"/>
  <c r="N1132" i="17"/>
  <c r="M1132" i="17"/>
  <c r="U1131" i="17"/>
  <c r="T1131" i="17"/>
  <c r="S1131" i="17"/>
  <c r="R1131" i="17"/>
  <c r="P1131" i="17"/>
  <c r="O1131" i="17"/>
  <c r="N1131" i="17"/>
  <c r="M1131" i="17"/>
  <c r="U1130" i="17"/>
  <c r="T1130" i="17"/>
  <c r="S1130" i="17"/>
  <c r="R1130" i="17"/>
  <c r="P1130" i="17"/>
  <c r="O1130" i="17"/>
  <c r="N1130" i="17"/>
  <c r="M1130" i="17"/>
  <c r="U1129" i="17"/>
  <c r="T1129" i="17"/>
  <c r="S1129" i="17"/>
  <c r="R1129" i="17"/>
  <c r="P1129" i="17"/>
  <c r="O1129" i="17"/>
  <c r="N1129" i="17"/>
  <c r="M1129" i="17"/>
  <c r="U1128" i="17"/>
  <c r="T1128" i="17"/>
  <c r="S1128" i="17"/>
  <c r="R1128" i="17"/>
  <c r="P1128" i="17"/>
  <c r="O1128" i="17"/>
  <c r="N1128" i="17"/>
  <c r="M1128" i="17"/>
  <c r="U1127" i="17"/>
  <c r="T1127" i="17"/>
  <c r="S1127" i="17"/>
  <c r="R1127" i="17"/>
  <c r="P1127" i="17"/>
  <c r="O1127" i="17"/>
  <c r="N1127" i="17"/>
  <c r="M1127" i="17"/>
  <c r="U1126" i="17"/>
  <c r="T1126" i="17"/>
  <c r="S1126" i="17"/>
  <c r="R1126" i="17"/>
  <c r="P1126" i="17"/>
  <c r="O1126" i="17"/>
  <c r="N1126" i="17"/>
  <c r="M1126" i="17"/>
  <c r="U1125" i="17"/>
  <c r="T1125" i="17"/>
  <c r="S1125" i="17"/>
  <c r="R1125" i="17"/>
  <c r="P1125" i="17"/>
  <c r="O1125" i="17"/>
  <c r="N1125" i="17"/>
  <c r="M1125" i="17"/>
  <c r="U1124" i="17"/>
  <c r="T1124" i="17"/>
  <c r="S1124" i="17"/>
  <c r="R1124" i="17"/>
  <c r="P1124" i="17"/>
  <c r="O1124" i="17"/>
  <c r="N1124" i="17"/>
  <c r="M1124" i="17"/>
  <c r="U1123" i="17"/>
  <c r="T1123" i="17"/>
  <c r="S1123" i="17"/>
  <c r="R1123" i="17"/>
  <c r="P1123" i="17"/>
  <c r="O1123" i="17"/>
  <c r="N1123" i="17"/>
  <c r="M1123" i="17"/>
  <c r="U1122" i="17"/>
  <c r="T1122" i="17"/>
  <c r="S1122" i="17"/>
  <c r="R1122" i="17"/>
  <c r="P1122" i="17"/>
  <c r="O1122" i="17"/>
  <c r="N1122" i="17"/>
  <c r="M1122" i="17"/>
  <c r="U1121" i="17"/>
  <c r="T1121" i="17"/>
  <c r="S1121" i="17"/>
  <c r="R1121" i="17"/>
  <c r="P1121" i="17"/>
  <c r="O1121" i="17"/>
  <c r="N1121" i="17"/>
  <c r="M1121" i="17"/>
  <c r="U1120" i="17"/>
  <c r="T1120" i="17"/>
  <c r="S1120" i="17"/>
  <c r="R1120" i="17"/>
  <c r="P1120" i="17"/>
  <c r="O1120" i="17"/>
  <c r="N1120" i="17"/>
  <c r="M1120" i="17"/>
  <c r="U1119" i="17"/>
  <c r="T1119" i="17"/>
  <c r="S1119" i="17"/>
  <c r="R1119" i="17"/>
  <c r="P1119" i="17"/>
  <c r="O1119" i="17"/>
  <c r="N1119" i="17"/>
  <c r="M1119" i="17"/>
  <c r="U1118" i="17"/>
  <c r="T1118" i="17"/>
  <c r="S1118" i="17"/>
  <c r="R1118" i="17"/>
  <c r="P1118" i="17"/>
  <c r="O1118" i="17"/>
  <c r="N1118" i="17"/>
  <c r="M1118" i="17"/>
  <c r="U1117" i="17"/>
  <c r="T1117" i="17"/>
  <c r="S1117" i="17"/>
  <c r="R1117" i="17"/>
  <c r="P1117" i="17"/>
  <c r="O1117" i="17"/>
  <c r="N1117" i="17"/>
  <c r="M1117" i="17"/>
  <c r="U1116" i="17"/>
  <c r="T1116" i="17"/>
  <c r="S1116" i="17"/>
  <c r="R1116" i="17"/>
  <c r="P1116" i="17"/>
  <c r="O1116" i="17"/>
  <c r="N1116" i="17"/>
  <c r="M1116" i="17"/>
  <c r="U1115" i="17"/>
  <c r="T1115" i="17"/>
  <c r="S1115" i="17"/>
  <c r="R1115" i="17"/>
  <c r="P1115" i="17"/>
  <c r="O1115" i="17"/>
  <c r="N1115" i="17"/>
  <c r="M1115" i="17"/>
  <c r="U1114" i="17"/>
  <c r="T1114" i="17"/>
  <c r="S1114" i="17"/>
  <c r="R1114" i="17"/>
  <c r="P1114" i="17"/>
  <c r="O1114" i="17"/>
  <c r="N1114" i="17"/>
  <c r="M1114" i="17"/>
  <c r="U1113" i="17"/>
  <c r="T1113" i="17"/>
  <c r="S1113" i="17"/>
  <c r="R1113" i="17"/>
  <c r="P1113" i="17"/>
  <c r="O1113" i="17"/>
  <c r="N1113" i="17"/>
  <c r="M1113" i="17"/>
  <c r="U1112" i="17"/>
  <c r="T1112" i="17"/>
  <c r="S1112" i="17"/>
  <c r="R1112" i="17"/>
  <c r="P1112" i="17"/>
  <c r="O1112" i="17"/>
  <c r="N1112" i="17"/>
  <c r="M1112" i="17"/>
  <c r="U1111" i="17"/>
  <c r="T1111" i="17"/>
  <c r="S1111" i="17"/>
  <c r="R1111" i="17"/>
  <c r="P1111" i="17"/>
  <c r="O1111" i="17"/>
  <c r="N1111" i="17"/>
  <c r="M1111" i="17"/>
  <c r="U1110" i="17"/>
  <c r="T1110" i="17"/>
  <c r="S1110" i="17"/>
  <c r="R1110" i="17"/>
  <c r="P1110" i="17"/>
  <c r="O1110" i="17"/>
  <c r="N1110" i="17"/>
  <c r="M1110" i="17"/>
  <c r="U1109" i="17"/>
  <c r="T1109" i="17"/>
  <c r="S1109" i="17"/>
  <c r="R1109" i="17"/>
  <c r="P1109" i="17"/>
  <c r="O1109" i="17"/>
  <c r="N1109" i="17"/>
  <c r="M1109" i="17"/>
  <c r="U1108" i="17"/>
  <c r="T1108" i="17"/>
  <c r="S1108" i="17"/>
  <c r="R1108" i="17"/>
  <c r="P1108" i="17"/>
  <c r="O1108" i="17"/>
  <c r="N1108" i="17"/>
  <c r="M1108" i="17"/>
  <c r="U1107" i="17"/>
  <c r="T1107" i="17"/>
  <c r="S1107" i="17"/>
  <c r="R1107" i="17"/>
  <c r="P1107" i="17"/>
  <c r="O1107" i="17"/>
  <c r="N1107" i="17"/>
  <c r="M1107" i="17"/>
  <c r="U1106" i="17"/>
  <c r="T1106" i="17"/>
  <c r="S1106" i="17"/>
  <c r="R1106" i="17"/>
  <c r="P1106" i="17"/>
  <c r="O1106" i="17"/>
  <c r="N1106" i="17"/>
  <c r="M1106" i="17"/>
  <c r="U1105" i="17"/>
  <c r="T1105" i="17"/>
  <c r="S1105" i="17"/>
  <c r="R1105" i="17"/>
  <c r="P1105" i="17"/>
  <c r="O1105" i="17"/>
  <c r="N1105" i="17"/>
  <c r="M1105" i="17"/>
  <c r="U1104" i="17"/>
  <c r="T1104" i="17"/>
  <c r="S1104" i="17"/>
  <c r="R1104" i="17"/>
  <c r="P1104" i="17"/>
  <c r="O1104" i="17"/>
  <c r="N1104" i="17"/>
  <c r="M1104" i="17"/>
  <c r="U1103" i="17"/>
  <c r="T1103" i="17"/>
  <c r="S1103" i="17"/>
  <c r="R1103" i="17"/>
  <c r="P1103" i="17"/>
  <c r="O1103" i="17"/>
  <c r="N1103" i="17"/>
  <c r="M1103" i="17"/>
  <c r="U1102" i="17"/>
  <c r="T1102" i="17"/>
  <c r="S1102" i="17"/>
  <c r="R1102" i="17"/>
  <c r="P1102" i="17"/>
  <c r="O1102" i="17"/>
  <c r="N1102" i="17"/>
  <c r="M1102" i="17"/>
  <c r="U1101" i="17"/>
  <c r="T1101" i="17"/>
  <c r="S1101" i="17"/>
  <c r="R1101" i="17"/>
  <c r="P1101" i="17"/>
  <c r="O1101" i="17"/>
  <c r="N1101" i="17"/>
  <c r="M1101" i="17"/>
  <c r="U1100" i="17"/>
  <c r="T1100" i="17"/>
  <c r="S1100" i="17"/>
  <c r="R1100" i="17"/>
  <c r="P1100" i="17"/>
  <c r="O1100" i="17"/>
  <c r="N1100" i="17"/>
  <c r="M1100" i="17"/>
  <c r="U1099" i="17"/>
  <c r="T1099" i="17"/>
  <c r="S1099" i="17"/>
  <c r="R1099" i="17"/>
  <c r="P1099" i="17"/>
  <c r="O1099" i="17"/>
  <c r="N1099" i="17"/>
  <c r="M1099" i="17"/>
  <c r="U1098" i="17"/>
  <c r="T1098" i="17"/>
  <c r="S1098" i="17"/>
  <c r="R1098" i="17"/>
  <c r="P1098" i="17"/>
  <c r="O1098" i="17"/>
  <c r="N1098" i="17"/>
  <c r="M1098" i="17"/>
  <c r="U1097" i="17"/>
  <c r="T1097" i="17"/>
  <c r="S1097" i="17"/>
  <c r="R1097" i="17"/>
  <c r="P1097" i="17"/>
  <c r="O1097" i="17"/>
  <c r="N1097" i="17"/>
  <c r="M1097" i="17"/>
  <c r="U1096" i="17"/>
  <c r="T1096" i="17"/>
  <c r="S1096" i="17"/>
  <c r="R1096" i="17"/>
  <c r="P1096" i="17"/>
  <c r="O1096" i="17"/>
  <c r="N1096" i="17"/>
  <c r="M1096" i="17"/>
  <c r="U1095" i="17"/>
  <c r="T1095" i="17"/>
  <c r="S1095" i="17"/>
  <c r="R1095" i="17"/>
  <c r="P1095" i="17"/>
  <c r="O1095" i="17"/>
  <c r="N1095" i="17"/>
  <c r="M1095" i="17"/>
  <c r="U1094" i="17"/>
  <c r="T1094" i="17"/>
  <c r="S1094" i="17"/>
  <c r="R1094" i="17"/>
  <c r="P1094" i="17"/>
  <c r="O1094" i="17"/>
  <c r="N1094" i="17"/>
  <c r="M1094" i="17"/>
  <c r="U1093" i="17"/>
  <c r="T1093" i="17"/>
  <c r="S1093" i="17"/>
  <c r="R1093" i="17"/>
  <c r="P1093" i="17"/>
  <c r="O1093" i="17"/>
  <c r="N1093" i="17"/>
  <c r="M1093" i="17"/>
  <c r="U1092" i="17"/>
  <c r="T1092" i="17"/>
  <c r="S1092" i="17"/>
  <c r="R1092" i="17"/>
  <c r="P1092" i="17"/>
  <c r="O1092" i="17"/>
  <c r="N1092" i="17"/>
  <c r="M1092" i="17"/>
  <c r="U1091" i="17"/>
  <c r="T1091" i="17"/>
  <c r="S1091" i="17"/>
  <c r="R1091" i="17"/>
  <c r="P1091" i="17"/>
  <c r="O1091" i="17"/>
  <c r="N1091" i="17"/>
  <c r="M1091" i="17"/>
  <c r="U1090" i="17"/>
  <c r="T1090" i="17"/>
  <c r="S1090" i="17"/>
  <c r="R1090" i="17"/>
  <c r="P1090" i="17"/>
  <c r="O1090" i="17"/>
  <c r="N1090" i="17"/>
  <c r="M1090" i="17"/>
  <c r="U1089" i="17"/>
  <c r="T1089" i="17"/>
  <c r="S1089" i="17"/>
  <c r="R1089" i="17"/>
  <c r="P1089" i="17"/>
  <c r="O1089" i="17"/>
  <c r="N1089" i="17"/>
  <c r="M1089" i="17"/>
  <c r="U1088" i="17"/>
  <c r="T1088" i="17"/>
  <c r="S1088" i="17"/>
  <c r="R1088" i="17"/>
  <c r="P1088" i="17"/>
  <c r="O1088" i="17"/>
  <c r="N1088" i="17"/>
  <c r="M1088" i="17"/>
  <c r="U1087" i="17"/>
  <c r="T1087" i="17"/>
  <c r="S1087" i="17"/>
  <c r="R1087" i="17"/>
  <c r="P1087" i="17"/>
  <c r="O1087" i="17"/>
  <c r="N1087" i="17"/>
  <c r="M1087" i="17"/>
  <c r="U1086" i="17"/>
  <c r="T1086" i="17"/>
  <c r="S1086" i="17"/>
  <c r="R1086" i="17"/>
  <c r="P1086" i="17"/>
  <c r="O1086" i="17"/>
  <c r="N1086" i="17"/>
  <c r="M1086" i="17"/>
  <c r="U1085" i="17"/>
  <c r="T1085" i="17"/>
  <c r="S1085" i="17"/>
  <c r="R1085" i="17"/>
  <c r="P1085" i="17"/>
  <c r="O1085" i="17"/>
  <c r="N1085" i="17"/>
  <c r="M1085" i="17"/>
  <c r="U1084" i="17"/>
  <c r="T1084" i="17"/>
  <c r="S1084" i="17"/>
  <c r="R1084" i="17"/>
  <c r="P1084" i="17"/>
  <c r="O1084" i="17"/>
  <c r="N1084" i="17"/>
  <c r="M1084" i="17"/>
  <c r="U1083" i="17"/>
  <c r="T1083" i="17"/>
  <c r="S1083" i="17"/>
  <c r="R1083" i="17"/>
  <c r="P1083" i="17"/>
  <c r="O1083" i="17"/>
  <c r="N1083" i="17"/>
  <c r="M1083" i="17"/>
  <c r="U1082" i="17"/>
  <c r="T1082" i="17"/>
  <c r="S1082" i="17"/>
  <c r="R1082" i="17"/>
  <c r="P1082" i="17"/>
  <c r="O1082" i="17"/>
  <c r="N1082" i="17"/>
  <c r="M1082" i="17"/>
  <c r="U1081" i="17"/>
  <c r="T1081" i="17"/>
  <c r="S1081" i="17"/>
  <c r="R1081" i="17"/>
  <c r="P1081" i="17"/>
  <c r="O1081" i="17"/>
  <c r="N1081" i="17"/>
  <c r="M1081" i="17"/>
  <c r="U1080" i="17"/>
  <c r="T1080" i="17"/>
  <c r="S1080" i="17"/>
  <c r="R1080" i="17"/>
  <c r="P1080" i="17"/>
  <c r="O1080" i="17"/>
  <c r="N1080" i="17"/>
  <c r="M1080" i="17"/>
  <c r="U1079" i="17"/>
  <c r="T1079" i="17"/>
  <c r="S1079" i="17"/>
  <c r="R1079" i="17"/>
  <c r="P1079" i="17"/>
  <c r="O1079" i="17"/>
  <c r="N1079" i="17"/>
  <c r="M1079" i="17"/>
  <c r="U1078" i="17"/>
  <c r="T1078" i="17"/>
  <c r="S1078" i="17"/>
  <c r="R1078" i="17"/>
  <c r="P1078" i="17"/>
  <c r="O1078" i="17"/>
  <c r="N1078" i="17"/>
  <c r="M1078" i="17"/>
  <c r="U1077" i="17"/>
  <c r="T1077" i="17"/>
  <c r="S1077" i="17"/>
  <c r="R1077" i="17"/>
  <c r="P1077" i="17"/>
  <c r="O1077" i="17"/>
  <c r="N1077" i="17"/>
  <c r="M1077" i="17"/>
  <c r="U1076" i="17"/>
  <c r="T1076" i="17"/>
  <c r="S1076" i="17"/>
  <c r="R1076" i="17"/>
  <c r="P1076" i="17"/>
  <c r="O1076" i="17"/>
  <c r="N1076" i="17"/>
  <c r="M1076" i="17"/>
  <c r="U1075" i="17"/>
  <c r="T1075" i="17"/>
  <c r="S1075" i="17"/>
  <c r="R1075" i="17"/>
  <c r="P1075" i="17"/>
  <c r="O1075" i="17"/>
  <c r="N1075" i="17"/>
  <c r="M1075" i="17"/>
  <c r="U1074" i="17"/>
  <c r="T1074" i="17"/>
  <c r="S1074" i="17"/>
  <c r="R1074" i="17"/>
  <c r="P1074" i="17"/>
  <c r="O1074" i="17"/>
  <c r="N1074" i="17"/>
  <c r="M1074" i="17"/>
  <c r="U1073" i="17"/>
  <c r="T1073" i="17"/>
  <c r="S1073" i="17"/>
  <c r="R1073" i="17"/>
  <c r="P1073" i="17"/>
  <c r="O1073" i="17"/>
  <c r="N1073" i="17"/>
  <c r="M1073" i="17"/>
  <c r="U1072" i="17"/>
  <c r="T1072" i="17"/>
  <c r="S1072" i="17"/>
  <c r="R1072" i="17"/>
  <c r="P1072" i="17"/>
  <c r="O1072" i="17"/>
  <c r="N1072" i="17"/>
  <c r="M1072" i="17"/>
  <c r="U1071" i="17"/>
  <c r="T1071" i="17"/>
  <c r="S1071" i="17"/>
  <c r="R1071" i="17"/>
  <c r="P1071" i="17"/>
  <c r="O1071" i="17"/>
  <c r="N1071" i="17"/>
  <c r="M1071" i="17"/>
  <c r="U1070" i="17"/>
  <c r="T1070" i="17"/>
  <c r="S1070" i="17"/>
  <c r="R1070" i="17"/>
  <c r="P1070" i="17"/>
  <c r="O1070" i="17"/>
  <c r="N1070" i="17"/>
  <c r="M1070" i="17"/>
  <c r="U1069" i="17"/>
  <c r="T1069" i="17"/>
  <c r="S1069" i="17"/>
  <c r="R1069" i="17"/>
  <c r="P1069" i="17"/>
  <c r="O1069" i="17"/>
  <c r="N1069" i="17"/>
  <c r="M1069" i="17"/>
  <c r="U1068" i="17"/>
  <c r="T1068" i="17"/>
  <c r="S1068" i="17"/>
  <c r="R1068" i="17"/>
  <c r="P1068" i="17"/>
  <c r="O1068" i="17"/>
  <c r="N1068" i="17"/>
  <c r="M1068" i="17"/>
  <c r="U1067" i="17"/>
  <c r="T1067" i="17"/>
  <c r="S1067" i="17"/>
  <c r="R1067" i="17"/>
  <c r="P1067" i="17"/>
  <c r="O1067" i="17"/>
  <c r="N1067" i="17"/>
  <c r="M1067" i="17"/>
  <c r="U1066" i="17"/>
  <c r="T1066" i="17"/>
  <c r="S1066" i="17"/>
  <c r="R1066" i="17"/>
  <c r="P1066" i="17"/>
  <c r="O1066" i="17"/>
  <c r="N1066" i="17"/>
  <c r="M1066" i="17"/>
  <c r="U1065" i="17"/>
  <c r="T1065" i="17"/>
  <c r="S1065" i="17"/>
  <c r="R1065" i="17"/>
  <c r="P1065" i="17"/>
  <c r="O1065" i="17"/>
  <c r="N1065" i="17"/>
  <c r="M1065" i="17"/>
  <c r="U1064" i="17"/>
  <c r="T1064" i="17"/>
  <c r="S1064" i="17"/>
  <c r="R1064" i="17"/>
  <c r="P1064" i="17"/>
  <c r="O1064" i="17"/>
  <c r="N1064" i="17"/>
  <c r="M1064" i="17"/>
  <c r="U1063" i="17"/>
  <c r="T1063" i="17"/>
  <c r="S1063" i="17"/>
  <c r="R1063" i="17"/>
  <c r="P1063" i="17"/>
  <c r="O1063" i="17"/>
  <c r="N1063" i="17"/>
  <c r="M1063" i="17"/>
  <c r="U1062" i="17"/>
  <c r="T1062" i="17"/>
  <c r="S1062" i="17"/>
  <c r="R1062" i="17"/>
  <c r="P1062" i="17"/>
  <c r="O1062" i="17"/>
  <c r="N1062" i="17"/>
  <c r="M1062" i="17"/>
  <c r="U1061" i="17"/>
  <c r="T1061" i="17"/>
  <c r="S1061" i="17"/>
  <c r="R1061" i="17"/>
  <c r="P1061" i="17"/>
  <c r="O1061" i="17"/>
  <c r="N1061" i="17"/>
  <c r="M1061" i="17"/>
  <c r="U1060" i="17"/>
  <c r="T1060" i="17"/>
  <c r="S1060" i="17"/>
  <c r="R1060" i="17"/>
  <c r="P1060" i="17"/>
  <c r="O1060" i="17"/>
  <c r="N1060" i="17"/>
  <c r="M1060" i="17"/>
  <c r="U1059" i="17"/>
  <c r="T1059" i="17"/>
  <c r="S1059" i="17"/>
  <c r="R1059" i="17"/>
  <c r="P1059" i="17"/>
  <c r="O1059" i="17"/>
  <c r="N1059" i="17"/>
  <c r="M1059" i="17"/>
  <c r="U1058" i="17"/>
  <c r="T1058" i="17"/>
  <c r="S1058" i="17"/>
  <c r="R1058" i="17"/>
  <c r="P1058" i="17"/>
  <c r="O1058" i="17"/>
  <c r="N1058" i="17"/>
  <c r="M1058" i="17"/>
  <c r="U1057" i="17"/>
  <c r="T1057" i="17"/>
  <c r="S1057" i="17"/>
  <c r="R1057" i="17"/>
  <c r="P1057" i="17"/>
  <c r="O1057" i="17"/>
  <c r="N1057" i="17"/>
  <c r="M1057" i="17"/>
  <c r="U1056" i="17"/>
  <c r="T1056" i="17"/>
  <c r="S1056" i="17"/>
  <c r="R1056" i="17"/>
  <c r="P1056" i="17"/>
  <c r="O1056" i="17"/>
  <c r="N1056" i="17"/>
  <c r="M1056" i="17"/>
  <c r="U1055" i="17"/>
  <c r="T1055" i="17"/>
  <c r="S1055" i="17"/>
  <c r="R1055" i="17"/>
  <c r="P1055" i="17"/>
  <c r="O1055" i="17"/>
  <c r="N1055" i="17"/>
  <c r="M1055" i="17"/>
  <c r="U1054" i="17"/>
  <c r="T1054" i="17"/>
  <c r="S1054" i="17"/>
  <c r="R1054" i="17"/>
  <c r="P1054" i="17"/>
  <c r="O1054" i="17"/>
  <c r="N1054" i="17"/>
  <c r="M1054" i="17"/>
  <c r="U1053" i="17"/>
  <c r="T1053" i="17"/>
  <c r="S1053" i="17"/>
  <c r="R1053" i="17"/>
  <c r="P1053" i="17"/>
  <c r="O1053" i="17"/>
  <c r="N1053" i="17"/>
  <c r="M1053" i="17"/>
  <c r="U1052" i="17"/>
  <c r="T1052" i="17"/>
  <c r="S1052" i="17"/>
  <c r="R1052" i="17"/>
  <c r="P1052" i="17"/>
  <c r="O1052" i="17"/>
  <c r="N1052" i="17"/>
  <c r="M1052" i="17"/>
  <c r="U1051" i="17"/>
  <c r="T1051" i="17"/>
  <c r="S1051" i="17"/>
  <c r="R1051" i="17"/>
  <c r="P1051" i="17"/>
  <c r="O1051" i="17"/>
  <c r="N1051" i="17"/>
  <c r="M1051" i="17"/>
  <c r="U1050" i="17"/>
  <c r="T1050" i="17"/>
  <c r="S1050" i="17"/>
  <c r="R1050" i="17"/>
  <c r="P1050" i="17"/>
  <c r="O1050" i="17"/>
  <c r="N1050" i="17"/>
  <c r="M1050" i="17"/>
  <c r="U1049" i="17"/>
  <c r="T1049" i="17"/>
  <c r="S1049" i="17"/>
  <c r="R1049" i="17"/>
  <c r="P1049" i="17"/>
  <c r="O1049" i="17"/>
  <c r="N1049" i="17"/>
  <c r="M1049" i="17"/>
  <c r="U1048" i="17"/>
  <c r="T1048" i="17"/>
  <c r="S1048" i="17"/>
  <c r="R1048" i="17"/>
  <c r="P1048" i="17"/>
  <c r="O1048" i="17"/>
  <c r="N1048" i="17"/>
  <c r="M1048" i="17"/>
  <c r="U1047" i="17"/>
  <c r="T1047" i="17"/>
  <c r="S1047" i="17"/>
  <c r="R1047" i="17"/>
  <c r="P1047" i="17"/>
  <c r="O1047" i="17"/>
  <c r="N1047" i="17"/>
  <c r="M1047" i="17"/>
  <c r="U1046" i="17"/>
  <c r="T1046" i="17"/>
  <c r="S1046" i="17"/>
  <c r="R1046" i="17"/>
  <c r="P1046" i="17"/>
  <c r="O1046" i="17"/>
  <c r="N1046" i="17"/>
  <c r="M1046" i="17"/>
  <c r="U1045" i="17"/>
  <c r="T1045" i="17"/>
  <c r="S1045" i="17"/>
  <c r="R1045" i="17"/>
  <c r="P1045" i="17"/>
  <c r="O1045" i="17"/>
  <c r="N1045" i="17"/>
  <c r="M1045" i="17"/>
  <c r="U1044" i="17"/>
  <c r="T1044" i="17"/>
  <c r="S1044" i="17"/>
  <c r="R1044" i="17"/>
  <c r="P1044" i="17"/>
  <c r="O1044" i="17"/>
  <c r="N1044" i="17"/>
  <c r="M1044" i="17"/>
  <c r="U1043" i="17"/>
  <c r="T1043" i="17"/>
  <c r="S1043" i="17"/>
  <c r="R1043" i="17"/>
  <c r="P1043" i="17"/>
  <c r="O1043" i="17"/>
  <c r="N1043" i="17"/>
  <c r="M1043" i="17"/>
  <c r="U1042" i="17"/>
  <c r="T1042" i="17"/>
  <c r="S1042" i="17"/>
  <c r="R1042" i="17"/>
  <c r="P1042" i="17"/>
  <c r="O1042" i="17"/>
  <c r="N1042" i="17"/>
  <c r="M1042" i="17"/>
  <c r="U1041" i="17"/>
  <c r="T1041" i="17"/>
  <c r="S1041" i="17"/>
  <c r="R1041" i="17"/>
  <c r="P1041" i="17"/>
  <c r="O1041" i="17"/>
  <c r="N1041" i="17"/>
  <c r="M1041" i="17"/>
  <c r="U1040" i="17"/>
  <c r="T1040" i="17"/>
  <c r="S1040" i="17"/>
  <c r="R1040" i="17"/>
  <c r="P1040" i="17"/>
  <c r="O1040" i="17"/>
  <c r="N1040" i="17"/>
  <c r="M1040" i="17"/>
  <c r="U1039" i="17"/>
  <c r="T1039" i="17"/>
  <c r="S1039" i="17"/>
  <c r="R1039" i="17"/>
  <c r="P1039" i="17"/>
  <c r="O1039" i="17"/>
  <c r="N1039" i="17"/>
  <c r="M1039" i="17"/>
  <c r="U1038" i="17"/>
  <c r="T1038" i="17"/>
  <c r="S1038" i="17"/>
  <c r="R1038" i="17"/>
  <c r="P1038" i="17"/>
  <c r="O1038" i="17"/>
  <c r="N1038" i="17"/>
  <c r="M1038" i="17"/>
  <c r="U1037" i="17"/>
  <c r="T1037" i="17"/>
  <c r="S1037" i="17"/>
  <c r="R1037" i="17"/>
  <c r="P1037" i="17"/>
  <c r="O1037" i="17"/>
  <c r="N1037" i="17"/>
  <c r="M1037" i="17"/>
  <c r="U1036" i="17"/>
  <c r="T1036" i="17"/>
  <c r="S1036" i="17"/>
  <c r="R1036" i="17"/>
  <c r="P1036" i="17"/>
  <c r="O1036" i="17"/>
  <c r="N1036" i="17"/>
  <c r="M1036" i="17"/>
  <c r="U1035" i="17"/>
  <c r="T1035" i="17"/>
  <c r="S1035" i="17"/>
  <c r="R1035" i="17"/>
  <c r="P1035" i="17"/>
  <c r="O1035" i="17"/>
  <c r="N1035" i="17"/>
  <c r="M1035" i="17"/>
  <c r="U1034" i="17"/>
  <c r="T1034" i="17"/>
  <c r="S1034" i="17"/>
  <c r="R1034" i="17"/>
  <c r="P1034" i="17"/>
  <c r="O1034" i="17"/>
  <c r="N1034" i="17"/>
  <c r="M1034" i="17"/>
  <c r="U1033" i="17"/>
  <c r="T1033" i="17"/>
  <c r="S1033" i="17"/>
  <c r="R1033" i="17"/>
  <c r="P1033" i="17"/>
  <c r="O1033" i="17"/>
  <c r="N1033" i="17"/>
  <c r="M1033" i="17"/>
  <c r="U1032" i="17"/>
  <c r="T1032" i="17"/>
  <c r="S1032" i="17"/>
  <c r="R1032" i="17"/>
  <c r="P1032" i="17"/>
  <c r="O1032" i="17"/>
  <c r="N1032" i="17"/>
  <c r="M1032" i="17"/>
  <c r="U1031" i="17"/>
  <c r="T1031" i="17"/>
  <c r="S1031" i="17"/>
  <c r="R1031" i="17"/>
  <c r="P1031" i="17"/>
  <c r="O1031" i="17"/>
  <c r="N1031" i="17"/>
  <c r="M1031" i="17"/>
  <c r="U1030" i="17"/>
  <c r="T1030" i="17"/>
  <c r="S1030" i="17"/>
  <c r="R1030" i="17"/>
  <c r="P1030" i="17"/>
  <c r="O1030" i="17"/>
  <c r="N1030" i="17"/>
  <c r="M1030" i="17"/>
  <c r="U1029" i="17"/>
  <c r="T1029" i="17"/>
  <c r="S1029" i="17"/>
  <c r="R1029" i="17"/>
  <c r="P1029" i="17"/>
  <c r="O1029" i="17"/>
  <c r="N1029" i="17"/>
  <c r="M1029" i="17"/>
  <c r="U1028" i="17"/>
  <c r="T1028" i="17"/>
  <c r="S1028" i="17"/>
  <c r="R1028" i="17"/>
  <c r="P1028" i="17"/>
  <c r="O1028" i="17"/>
  <c r="N1028" i="17"/>
  <c r="M1028" i="17"/>
  <c r="U1027" i="17"/>
  <c r="T1027" i="17"/>
  <c r="S1027" i="17"/>
  <c r="R1027" i="17"/>
  <c r="P1027" i="17"/>
  <c r="O1027" i="17"/>
  <c r="N1027" i="17"/>
  <c r="M1027" i="17"/>
  <c r="U1026" i="17"/>
  <c r="T1026" i="17"/>
  <c r="S1026" i="17"/>
  <c r="R1026" i="17"/>
  <c r="P1026" i="17"/>
  <c r="O1026" i="17"/>
  <c r="N1026" i="17"/>
  <c r="M1026" i="17"/>
  <c r="U1025" i="17"/>
  <c r="T1025" i="17"/>
  <c r="S1025" i="17"/>
  <c r="R1025" i="17"/>
  <c r="P1025" i="17"/>
  <c r="O1025" i="17"/>
  <c r="N1025" i="17"/>
  <c r="M1025" i="17"/>
  <c r="U1024" i="17"/>
  <c r="T1024" i="17"/>
  <c r="S1024" i="17"/>
  <c r="R1024" i="17"/>
  <c r="P1024" i="17"/>
  <c r="O1024" i="17"/>
  <c r="N1024" i="17"/>
  <c r="M1024" i="17"/>
  <c r="U1023" i="17"/>
  <c r="T1023" i="17"/>
  <c r="S1023" i="17"/>
  <c r="R1023" i="17"/>
  <c r="P1023" i="17"/>
  <c r="O1023" i="17"/>
  <c r="N1023" i="17"/>
  <c r="M1023" i="17"/>
  <c r="U1022" i="17"/>
  <c r="T1022" i="17"/>
  <c r="S1022" i="17"/>
  <c r="R1022" i="17"/>
  <c r="P1022" i="17"/>
  <c r="O1022" i="17"/>
  <c r="N1022" i="17"/>
  <c r="M1022" i="17"/>
  <c r="U1021" i="17"/>
  <c r="T1021" i="17"/>
  <c r="S1021" i="17"/>
  <c r="R1021" i="17"/>
  <c r="P1021" i="17"/>
  <c r="O1021" i="17"/>
  <c r="N1021" i="17"/>
  <c r="M1021" i="17"/>
  <c r="U1020" i="17"/>
  <c r="T1020" i="17"/>
  <c r="S1020" i="17"/>
  <c r="R1020" i="17"/>
  <c r="P1020" i="17"/>
  <c r="O1020" i="17"/>
  <c r="N1020" i="17"/>
  <c r="M1020" i="17"/>
  <c r="U1019" i="17"/>
  <c r="T1019" i="17"/>
  <c r="S1019" i="17"/>
  <c r="R1019" i="17"/>
  <c r="P1019" i="17"/>
  <c r="O1019" i="17"/>
  <c r="N1019" i="17"/>
  <c r="M1019" i="17"/>
  <c r="U1018" i="17"/>
  <c r="T1018" i="17"/>
  <c r="S1018" i="17"/>
  <c r="R1018" i="17"/>
  <c r="P1018" i="17"/>
  <c r="O1018" i="17"/>
  <c r="N1018" i="17"/>
  <c r="M1018" i="17"/>
  <c r="U1017" i="17"/>
  <c r="T1017" i="17"/>
  <c r="S1017" i="17"/>
  <c r="R1017" i="17"/>
  <c r="P1017" i="17"/>
  <c r="O1017" i="17"/>
  <c r="N1017" i="17"/>
  <c r="M1017" i="17"/>
  <c r="U1016" i="17"/>
  <c r="T1016" i="17"/>
  <c r="S1016" i="17"/>
  <c r="R1016" i="17"/>
  <c r="P1016" i="17"/>
  <c r="O1016" i="17"/>
  <c r="N1016" i="17"/>
  <c r="M1016" i="17"/>
  <c r="U1015" i="17"/>
  <c r="T1015" i="17"/>
  <c r="S1015" i="17"/>
  <c r="R1015" i="17"/>
  <c r="P1015" i="17"/>
  <c r="O1015" i="17"/>
  <c r="N1015" i="17"/>
  <c r="M1015" i="17"/>
  <c r="U1014" i="17"/>
  <c r="T1014" i="17"/>
  <c r="S1014" i="17"/>
  <c r="R1014" i="17"/>
  <c r="P1014" i="17"/>
  <c r="O1014" i="17"/>
  <c r="N1014" i="17"/>
  <c r="M1014" i="17"/>
  <c r="U1013" i="17"/>
  <c r="T1013" i="17"/>
  <c r="S1013" i="17"/>
  <c r="R1013" i="17"/>
  <c r="P1013" i="17"/>
  <c r="O1013" i="17"/>
  <c r="N1013" i="17"/>
  <c r="M1013" i="17"/>
  <c r="U1012" i="17"/>
  <c r="T1012" i="17"/>
  <c r="S1012" i="17"/>
  <c r="R1012" i="17"/>
  <c r="P1012" i="17"/>
  <c r="O1012" i="17"/>
  <c r="N1012" i="17"/>
  <c r="M1012" i="17"/>
  <c r="U1011" i="17"/>
  <c r="T1011" i="17"/>
  <c r="S1011" i="17"/>
  <c r="R1011" i="17"/>
  <c r="P1011" i="17"/>
  <c r="O1011" i="17"/>
  <c r="N1011" i="17"/>
  <c r="M1011" i="17"/>
  <c r="U1010" i="17"/>
  <c r="T1010" i="17"/>
  <c r="S1010" i="17"/>
  <c r="R1010" i="17"/>
  <c r="P1010" i="17"/>
  <c r="O1010" i="17"/>
  <c r="N1010" i="17"/>
  <c r="M1010" i="17"/>
  <c r="U1009" i="17"/>
  <c r="T1009" i="17"/>
  <c r="S1009" i="17"/>
  <c r="R1009" i="17"/>
  <c r="P1009" i="17"/>
  <c r="O1009" i="17"/>
  <c r="N1009" i="17"/>
  <c r="M1009" i="17"/>
  <c r="U1008" i="17"/>
  <c r="T1008" i="17"/>
  <c r="S1008" i="17"/>
  <c r="R1008" i="17"/>
  <c r="P1008" i="17"/>
  <c r="O1008" i="17"/>
  <c r="N1008" i="17"/>
  <c r="M1008" i="17"/>
  <c r="U1007" i="17"/>
  <c r="T1007" i="17"/>
  <c r="S1007" i="17"/>
  <c r="R1007" i="17"/>
  <c r="P1007" i="17"/>
  <c r="O1007" i="17"/>
  <c r="N1007" i="17"/>
  <c r="M1007" i="17"/>
  <c r="U1006" i="17"/>
  <c r="T1006" i="17"/>
  <c r="S1006" i="17"/>
  <c r="R1006" i="17"/>
  <c r="P1006" i="17"/>
  <c r="O1006" i="17"/>
  <c r="N1006" i="17"/>
  <c r="M1006" i="17"/>
  <c r="U1005" i="17"/>
  <c r="T1005" i="17"/>
  <c r="S1005" i="17"/>
  <c r="R1005" i="17"/>
  <c r="P1005" i="17"/>
  <c r="O1005" i="17"/>
  <c r="N1005" i="17"/>
  <c r="M1005" i="17"/>
  <c r="U1004" i="17"/>
  <c r="T1004" i="17"/>
  <c r="S1004" i="17"/>
  <c r="R1004" i="17"/>
  <c r="P1004" i="17"/>
  <c r="O1004" i="17"/>
  <c r="N1004" i="17"/>
  <c r="M1004" i="17"/>
  <c r="U1003" i="17"/>
  <c r="T1003" i="17"/>
  <c r="S1003" i="17"/>
  <c r="R1003" i="17"/>
  <c r="P1003" i="17"/>
  <c r="O1003" i="17"/>
  <c r="N1003" i="17"/>
  <c r="M1003" i="17"/>
  <c r="U1002" i="17"/>
  <c r="T1002" i="17"/>
  <c r="S1002" i="17"/>
  <c r="R1002" i="17"/>
  <c r="P1002" i="17"/>
  <c r="O1002" i="17"/>
  <c r="N1002" i="17"/>
  <c r="M1002" i="17"/>
  <c r="U1001" i="17"/>
  <c r="T1001" i="17"/>
  <c r="S1001" i="17"/>
  <c r="R1001" i="17"/>
  <c r="P1001" i="17"/>
  <c r="O1001" i="17"/>
  <c r="N1001" i="17"/>
  <c r="M1001" i="17"/>
  <c r="U1000" i="17"/>
  <c r="T1000" i="17"/>
  <c r="S1000" i="17"/>
  <c r="R1000" i="17"/>
  <c r="P1000" i="17"/>
  <c r="O1000" i="17"/>
  <c r="N1000" i="17"/>
  <c r="M1000" i="17"/>
  <c r="U999" i="17"/>
  <c r="T999" i="17"/>
  <c r="S999" i="17"/>
  <c r="R999" i="17"/>
  <c r="P999" i="17"/>
  <c r="O999" i="17"/>
  <c r="N999" i="17"/>
  <c r="M999" i="17"/>
  <c r="U998" i="17"/>
  <c r="T998" i="17"/>
  <c r="S998" i="17"/>
  <c r="R998" i="17"/>
  <c r="P998" i="17"/>
  <c r="O998" i="17"/>
  <c r="N998" i="17"/>
  <c r="M998" i="17"/>
  <c r="U997" i="17"/>
  <c r="T997" i="17"/>
  <c r="S997" i="17"/>
  <c r="R997" i="17"/>
  <c r="P997" i="17"/>
  <c r="O997" i="17"/>
  <c r="N997" i="17"/>
  <c r="M997" i="17"/>
  <c r="U996" i="17"/>
  <c r="T996" i="17"/>
  <c r="S996" i="17"/>
  <c r="R996" i="17"/>
  <c r="P996" i="17"/>
  <c r="O996" i="17"/>
  <c r="N996" i="17"/>
  <c r="M996" i="17"/>
  <c r="U995" i="17"/>
  <c r="T995" i="17"/>
  <c r="S995" i="17"/>
  <c r="R995" i="17"/>
  <c r="P995" i="17"/>
  <c r="O995" i="17"/>
  <c r="N995" i="17"/>
  <c r="M995" i="17"/>
  <c r="U994" i="17"/>
  <c r="T994" i="17"/>
  <c r="S994" i="17"/>
  <c r="R994" i="17"/>
  <c r="P994" i="17"/>
  <c r="O994" i="17"/>
  <c r="N994" i="17"/>
  <c r="M994" i="17"/>
  <c r="U993" i="17"/>
  <c r="T993" i="17"/>
  <c r="S993" i="17"/>
  <c r="R993" i="17"/>
  <c r="P993" i="17"/>
  <c r="O993" i="17"/>
  <c r="N993" i="17"/>
  <c r="M993" i="17"/>
  <c r="U992" i="17"/>
  <c r="T992" i="17"/>
  <c r="S992" i="17"/>
  <c r="R992" i="17"/>
  <c r="P992" i="17"/>
  <c r="O992" i="17"/>
  <c r="N992" i="17"/>
  <c r="M992" i="17"/>
  <c r="U991" i="17"/>
  <c r="T991" i="17"/>
  <c r="S991" i="17"/>
  <c r="R991" i="17"/>
  <c r="P991" i="17"/>
  <c r="O991" i="17"/>
  <c r="N991" i="17"/>
  <c r="M991" i="17"/>
  <c r="U990" i="17"/>
  <c r="T990" i="17"/>
  <c r="S990" i="17"/>
  <c r="R990" i="17"/>
  <c r="P990" i="17"/>
  <c r="O990" i="17"/>
  <c r="N990" i="17"/>
  <c r="M990" i="17"/>
  <c r="U989" i="17"/>
  <c r="T989" i="17"/>
  <c r="S989" i="17"/>
  <c r="R989" i="17"/>
  <c r="P989" i="17"/>
  <c r="O989" i="17"/>
  <c r="N989" i="17"/>
  <c r="M989" i="17"/>
  <c r="U988" i="17"/>
  <c r="T988" i="17"/>
  <c r="S988" i="17"/>
  <c r="R988" i="17"/>
  <c r="P988" i="17"/>
  <c r="O988" i="17"/>
  <c r="N988" i="17"/>
  <c r="M988" i="17"/>
  <c r="U987" i="17"/>
  <c r="T987" i="17"/>
  <c r="S987" i="17"/>
  <c r="R987" i="17"/>
  <c r="P987" i="17"/>
  <c r="O987" i="17"/>
  <c r="N987" i="17"/>
  <c r="M987" i="17"/>
  <c r="U986" i="17"/>
  <c r="T986" i="17"/>
  <c r="S986" i="17"/>
  <c r="R986" i="17"/>
  <c r="P986" i="17"/>
  <c r="O986" i="17"/>
  <c r="N986" i="17"/>
  <c r="M986" i="17"/>
  <c r="U985" i="17"/>
  <c r="T985" i="17"/>
  <c r="S985" i="17"/>
  <c r="R985" i="17"/>
  <c r="P985" i="17"/>
  <c r="O985" i="17"/>
  <c r="N985" i="17"/>
  <c r="M985" i="17"/>
  <c r="U984" i="17"/>
  <c r="T984" i="17"/>
  <c r="S984" i="17"/>
  <c r="R984" i="17"/>
  <c r="P984" i="17"/>
  <c r="O984" i="17"/>
  <c r="N984" i="17"/>
  <c r="M984" i="17"/>
  <c r="U983" i="17"/>
  <c r="T983" i="17"/>
  <c r="S983" i="17"/>
  <c r="R983" i="17"/>
  <c r="P983" i="17"/>
  <c r="O983" i="17"/>
  <c r="N983" i="17"/>
  <c r="M983" i="17"/>
  <c r="U982" i="17"/>
  <c r="T982" i="17"/>
  <c r="S982" i="17"/>
  <c r="R982" i="17"/>
  <c r="P982" i="17"/>
  <c r="O982" i="17"/>
  <c r="N982" i="17"/>
  <c r="M982" i="17"/>
  <c r="U981" i="17"/>
  <c r="T981" i="17"/>
  <c r="S981" i="17"/>
  <c r="R981" i="17"/>
  <c r="P981" i="17"/>
  <c r="O981" i="17"/>
  <c r="N981" i="17"/>
  <c r="M981" i="17"/>
  <c r="U980" i="17"/>
  <c r="T980" i="17"/>
  <c r="S980" i="17"/>
  <c r="R980" i="17"/>
  <c r="P980" i="17"/>
  <c r="O980" i="17"/>
  <c r="N980" i="17"/>
  <c r="M980" i="17"/>
  <c r="U979" i="17"/>
  <c r="T979" i="17"/>
  <c r="S979" i="17"/>
  <c r="R979" i="17"/>
  <c r="P979" i="17"/>
  <c r="O979" i="17"/>
  <c r="N979" i="17"/>
  <c r="M979" i="17"/>
  <c r="U978" i="17"/>
  <c r="T978" i="17"/>
  <c r="S978" i="17"/>
  <c r="R978" i="17"/>
  <c r="P978" i="17"/>
  <c r="O978" i="17"/>
  <c r="N978" i="17"/>
  <c r="M978" i="17"/>
  <c r="U977" i="17"/>
  <c r="T977" i="17"/>
  <c r="S977" i="17"/>
  <c r="R977" i="17"/>
  <c r="P977" i="17"/>
  <c r="O977" i="17"/>
  <c r="N977" i="17"/>
  <c r="M977" i="17"/>
  <c r="U976" i="17"/>
  <c r="T976" i="17"/>
  <c r="S976" i="17"/>
  <c r="R976" i="17"/>
  <c r="P976" i="17"/>
  <c r="O976" i="17"/>
  <c r="N976" i="17"/>
  <c r="M976" i="17"/>
  <c r="U975" i="17"/>
  <c r="T975" i="17"/>
  <c r="S975" i="17"/>
  <c r="R975" i="17"/>
  <c r="P975" i="17"/>
  <c r="O975" i="17"/>
  <c r="N975" i="17"/>
  <c r="M975" i="17"/>
  <c r="U974" i="17"/>
  <c r="T974" i="17"/>
  <c r="S974" i="17"/>
  <c r="R974" i="17"/>
  <c r="P974" i="17"/>
  <c r="O974" i="17"/>
  <c r="N974" i="17"/>
  <c r="M974" i="17"/>
  <c r="U973" i="17"/>
  <c r="T973" i="17"/>
  <c r="S973" i="17"/>
  <c r="R973" i="17"/>
  <c r="P973" i="17"/>
  <c r="O973" i="17"/>
  <c r="N973" i="17"/>
  <c r="M973" i="17"/>
  <c r="U972" i="17"/>
  <c r="T972" i="17"/>
  <c r="S972" i="17"/>
  <c r="R972" i="17"/>
  <c r="P972" i="17"/>
  <c r="O972" i="17"/>
  <c r="N972" i="17"/>
  <c r="M972" i="17"/>
  <c r="U971" i="17"/>
  <c r="T971" i="17"/>
  <c r="S971" i="17"/>
  <c r="R971" i="17"/>
  <c r="P971" i="17"/>
  <c r="O971" i="17"/>
  <c r="N971" i="17"/>
  <c r="M971" i="17"/>
  <c r="U970" i="17"/>
  <c r="T970" i="17"/>
  <c r="S970" i="17"/>
  <c r="R970" i="17"/>
  <c r="P970" i="17"/>
  <c r="O970" i="17"/>
  <c r="N970" i="17"/>
  <c r="M970" i="17"/>
  <c r="U969" i="17"/>
  <c r="T969" i="17"/>
  <c r="S969" i="17"/>
  <c r="R969" i="17"/>
  <c r="P969" i="17"/>
  <c r="O969" i="17"/>
  <c r="N969" i="17"/>
  <c r="M969" i="17"/>
  <c r="U968" i="17"/>
  <c r="T968" i="17"/>
  <c r="S968" i="17"/>
  <c r="R968" i="17"/>
  <c r="P968" i="17"/>
  <c r="O968" i="17"/>
  <c r="N968" i="17"/>
  <c r="M968" i="17"/>
  <c r="U967" i="17"/>
  <c r="T967" i="17"/>
  <c r="S967" i="17"/>
  <c r="R967" i="17"/>
  <c r="P967" i="17"/>
  <c r="O967" i="17"/>
  <c r="N967" i="17"/>
  <c r="M967" i="17"/>
  <c r="U966" i="17"/>
  <c r="T966" i="17"/>
  <c r="S966" i="17"/>
  <c r="R966" i="17"/>
  <c r="P966" i="17"/>
  <c r="O966" i="17"/>
  <c r="N966" i="17"/>
  <c r="M966" i="17"/>
  <c r="U965" i="17"/>
  <c r="T965" i="17"/>
  <c r="S965" i="17"/>
  <c r="R965" i="17"/>
  <c r="P965" i="17"/>
  <c r="O965" i="17"/>
  <c r="N965" i="17"/>
  <c r="M965" i="17"/>
  <c r="U964" i="17"/>
  <c r="T964" i="17"/>
  <c r="S964" i="17"/>
  <c r="R964" i="17"/>
  <c r="P964" i="17"/>
  <c r="O964" i="17"/>
  <c r="N964" i="17"/>
  <c r="M964" i="17"/>
  <c r="U963" i="17"/>
  <c r="T963" i="17"/>
  <c r="S963" i="17"/>
  <c r="R963" i="17"/>
  <c r="P963" i="17"/>
  <c r="O963" i="17"/>
  <c r="N963" i="17"/>
  <c r="M963" i="17"/>
  <c r="U962" i="17"/>
  <c r="T962" i="17"/>
  <c r="S962" i="17"/>
  <c r="R962" i="17"/>
  <c r="P962" i="17"/>
  <c r="O962" i="17"/>
  <c r="N962" i="17"/>
  <c r="M962" i="17"/>
  <c r="U961" i="17"/>
  <c r="T961" i="17"/>
  <c r="S961" i="17"/>
  <c r="R961" i="17"/>
  <c r="P961" i="17"/>
  <c r="O961" i="17"/>
  <c r="N961" i="17"/>
  <c r="M961" i="17"/>
  <c r="U960" i="17"/>
  <c r="T960" i="17"/>
  <c r="S960" i="17"/>
  <c r="R960" i="17"/>
  <c r="P960" i="17"/>
  <c r="O960" i="17"/>
  <c r="N960" i="17"/>
  <c r="M960" i="17"/>
  <c r="U959" i="17"/>
  <c r="T959" i="17"/>
  <c r="S959" i="17"/>
  <c r="R959" i="17"/>
  <c r="P959" i="17"/>
  <c r="O959" i="17"/>
  <c r="N959" i="17"/>
  <c r="M959" i="17"/>
  <c r="U958" i="17"/>
  <c r="T958" i="17"/>
  <c r="S958" i="17"/>
  <c r="R958" i="17"/>
  <c r="P958" i="17"/>
  <c r="O958" i="17"/>
  <c r="N958" i="17"/>
  <c r="M958" i="17"/>
  <c r="U957" i="17"/>
  <c r="T957" i="17"/>
  <c r="S957" i="17"/>
  <c r="R957" i="17"/>
  <c r="P957" i="17"/>
  <c r="O957" i="17"/>
  <c r="N957" i="17"/>
  <c r="M957" i="17"/>
  <c r="U956" i="17"/>
  <c r="T956" i="17"/>
  <c r="S956" i="17"/>
  <c r="R956" i="17"/>
  <c r="P956" i="17"/>
  <c r="O956" i="17"/>
  <c r="N956" i="17"/>
  <c r="M956" i="17"/>
  <c r="U955" i="17"/>
  <c r="T955" i="17"/>
  <c r="S955" i="17"/>
  <c r="R955" i="17"/>
  <c r="P955" i="17"/>
  <c r="O955" i="17"/>
  <c r="N955" i="17"/>
  <c r="M955" i="17"/>
  <c r="U954" i="17"/>
  <c r="T954" i="17"/>
  <c r="S954" i="17"/>
  <c r="R954" i="17"/>
  <c r="P954" i="17"/>
  <c r="O954" i="17"/>
  <c r="N954" i="17"/>
  <c r="M954" i="17"/>
  <c r="U953" i="17"/>
  <c r="T953" i="17"/>
  <c r="S953" i="17"/>
  <c r="R953" i="17"/>
  <c r="P953" i="17"/>
  <c r="O953" i="17"/>
  <c r="N953" i="17"/>
  <c r="M953" i="17"/>
  <c r="U952" i="17"/>
  <c r="T952" i="17"/>
  <c r="S952" i="17"/>
  <c r="R952" i="17"/>
  <c r="P952" i="17"/>
  <c r="O952" i="17"/>
  <c r="N952" i="17"/>
  <c r="M952" i="17"/>
  <c r="U951" i="17"/>
  <c r="T951" i="17"/>
  <c r="S951" i="17"/>
  <c r="R951" i="17"/>
  <c r="P951" i="17"/>
  <c r="O951" i="17"/>
  <c r="N951" i="17"/>
  <c r="M951" i="17"/>
  <c r="U950" i="17"/>
  <c r="T950" i="17"/>
  <c r="S950" i="17"/>
  <c r="R950" i="17"/>
  <c r="P950" i="17"/>
  <c r="O950" i="17"/>
  <c r="N950" i="17"/>
  <c r="M950" i="17"/>
  <c r="U949" i="17"/>
  <c r="T949" i="17"/>
  <c r="S949" i="17"/>
  <c r="R949" i="17"/>
  <c r="P949" i="17"/>
  <c r="O949" i="17"/>
  <c r="N949" i="17"/>
  <c r="M949" i="17"/>
  <c r="U948" i="17"/>
  <c r="T948" i="17"/>
  <c r="S948" i="17"/>
  <c r="R948" i="17"/>
  <c r="P948" i="17"/>
  <c r="O948" i="17"/>
  <c r="N948" i="17"/>
  <c r="M948" i="17"/>
  <c r="U947" i="17"/>
  <c r="T947" i="17"/>
  <c r="S947" i="17"/>
  <c r="R947" i="17"/>
  <c r="P947" i="17"/>
  <c r="O947" i="17"/>
  <c r="N947" i="17"/>
  <c r="M947" i="17"/>
  <c r="U946" i="17"/>
  <c r="T946" i="17"/>
  <c r="S946" i="17"/>
  <c r="R946" i="17"/>
  <c r="P946" i="17"/>
  <c r="O946" i="17"/>
  <c r="N946" i="17"/>
  <c r="M946" i="17"/>
  <c r="U945" i="17"/>
  <c r="T945" i="17"/>
  <c r="S945" i="17"/>
  <c r="R945" i="17"/>
  <c r="P945" i="17"/>
  <c r="O945" i="17"/>
  <c r="N945" i="17"/>
  <c r="M945" i="17"/>
  <c r="U944" i="17"/>
  <c r="T944" i="17"/>
  <c r="S944" i="17"/>
  <c r="R944" i="17"/>
  <c r="P944" i="17"/>
  <c r="O944" i="17"/>
  <c r="N944" i="17"/>
  <c r="M944" i="17"/>
  <c r="U943" i="17"/>
  <c r="T943" i="17"/>
  <c r="S943" i="17"/>
  <c r="R943" i="17"/>
  <c r="P943" i="17"/>
  <c r="O943" i="17"/>
  <c r="N943" i="17"/>
  <c r="M943" i="17"/>
  <c r="U942" i="17"/>
  <c r="T942" i="17"/>
  <c r="S942" i="17"/>
  <c r="R942" i="17"/>
  <c r="P942" i="17"/>
  <c r="O942" i="17"/>
  <c r="N942" i="17"/>
  <c r="M942" i="17"/>
  <c r="U941" i="17"/>
  <c r="T941" i="17"/>
  <c r="S941" i="17"/>
  <c r="R941" i="17"/>
  <c r="P941" i="17"/>
  <c r="O941" i="17"/>
  <c r="N941" i="17"/>
  <c r="M941" i="17"/>
  <c r="U940" i="17"/>
  <c r="T940" i="17"/>
  <c r="S940" i="17"/>
  <c r="R940" i="17"/>
  <c r="P940" i="17"/>
  <c r="O940" i="17"/>
  <c r="N940" i="17"/>
  <c r="M940" i="17"/>
  <c r="U939" i="17"/>
  <c r="T939" i="17"/>
  <c r="S939" i="17"/>
  <c r="R939" i="17"/>
  <c r="P939" i="17"/>
  <c r="O939" i="17"/>
  <c r="N939" i="17"/>
  <c r="M939" i="17"/>
  <c r="U938" i="17"/>
  <c r="T938" i="17"/>
  <c r="S938" i="17"/>
  <c r="R938" i="17"/>
  <c r="P938" i="17"/>
  <c r="O938" i="17"/>
  <c r="N938" i="17"/>
  <c r="M938" i="17"/>
  <c r="U937" i="17"/>
  <c r="T937" i="17"/>
  <c r="S937" i="17"/>
  <c r="R937" i="17"/>
  <c r="P937" i="17"/>
  <c r="O937" i="17"/>
  <c r="N937" i="17"/>
  <c r="M937" i="17"/>
  <c r="U936" i="17"/>
  <c r="T936" i="17"/>
  <c r="S936" i="17"/>
  <c r="R936" i="17"/>
  <c r="P936" i="17"/>
  <c r="O936" i="17"/>
  <c r="N936" i="17"/>
  <c r="M936" i="17"/>
  <c r="U935" i="17"/>
  <c r="T935" i="17"/>
  <c r="S935" i="17"/>
  <c r="R935" i="17"/>
  <c r="P935" i="17"/>
  <c r="O935" i="17"/>
  <c r="N935" i="17"/>
  <c r="M935" i="17"/>
  <c r="U934" i="17"/>
  <c r="T934" i="17"/>
  <c r="S934" i="17"/>
  <c r="R934" i="17"/>
  <c r="P934" i="17"/>
  <c r="O934" i="17"/>
  <c r="N934" i="17"/>
  <c r="M934" i="17"/>
  <c r="U933" i="17"/>
  <c r="T933" i="17"/>
  <c r="S933" i="17"/>
  <c r="R933" i="17"/>
  <c r="P933" i="17"/>
  <c r="O933" i="17"/>
  <c r="N933" i="17"/>
  <c r="M933" i="17"/>
  <c r="U932" i="17"/>
  <c r="T932" i="17"/>
  <c r="S932" i="17"/>
  <c r="R932" i="17"/>
  <c r="P932" i="17"/>
  <c r="O932" i="17"/>
  <c r="N932" i="17"/>
  <c r="M932" i="17"/>
  <c r="U931" i="17"/>
  <c r="T931" i="17"/>
  <c r="S931" i="17"/>
  <c r="R931" i="17"/>
  <c r="P931" i="17"/>
  <c r="O931" i="17"/>
  <c r="N931" i="17"/>
  <c r="M931" i="17"/>
  <c r="U930" i="17"/>
  <c r="T930" i="17"/>
  <c r="S930" i="17"/>
  <c r="R930" i="17"/>
  <c r="P930" i="17"/>
  <c r="O930" i="17"/>
  <c r="N930" i="17"/>
  <c r="M930" i="17"/>
  <c r="U929" i="17"/>
  <c r="T929" i="17"/>
  <c r="S929" i="17"/>
  <c r="R929" i="17"/>
  <c r="P929" i="17"/>
  <c r="O929" i="17"/>
  <c r="N929" i="17"/>
  <c r="M929" i="17"/>
  <c r="U928" i="17"/>
  <c r="T928" i="17"/>
  <c r="S928" i="17"/>
  <c r="R928" i="17"/>
  <c r="P928" i="17"/>
  <c r="O928" i="17"/>
  <c r="N928" i="17"/>
  <c r="M928" i="17"/>
  <c r="U927" i="17"/>
  <c r="T927" i="17"/>
  <c r="S927" i="17"/>
  <c r="R927" i="17"/>
  <c r="P927" i="17"/>
  <c r="O927" i="17"/>
  <c r="N927" i="17"/>
  <c r="M927" i="17"/>
  <c r="U926" i="17"/>
  <c r="T926" i="17"/>
  <c r="S926" i="17"/>
  <c r="R926" i="17"/>
  <c r="P926" i="17"/>
  <c r="O926" i="17"/>
  <c r="N926" i="17"/>
  <c r="M926" i="17"/>
  <c r="U925" i="17"/>
  <c r="T925" i="17"/>
  <c r="S925" i="17"/>
  <c r="R925" i="17"/>
  <c r="P925" i="17"/>
  <c r="O925" i="17"/>
  <c r="N925" i="17"/>
  <c r="M925" i="17"/>
  <c r="U924" i="17"/>
  <c r="T924" i="17"/>
  <c r="S924" i="17"/>
  <c r="R924" i="17"/>
  <c r="P924" i="17"/>
  <c r="O924" i="17"/>
  <c r="N924" i="17"/>
  <c r="M924" i="17"/>
  <c r="U923" i="17"/>
  <c r="T923" i="17"/>
  <c r="S923" i="17"/>
  <c r="R923" i="17"/>
  <c r="P923" i="17"/>
  <c r="O923" i="17"/>
  <c r="N923" i="17"/>
  <c r="M923" i="17"/>
  <c r="U922" i="17"/>
  <c r="T922" i="17"/>
  <c r="S922" i="17"/>
  <c r="R922" i="17"/>
  <c r="P922" i="17"/>
  <c r="O922" i="17"/>
  <c r="N922" i="17"/>
  <c r="M922" i="17"/>
  <c r="U921" i="17"/>
  <c r="T921" i="17"/>
  <c r="S921" i="17"/>
  <c r="R921" i="17"/>
  <c r="P921" i="17"/>
  <c r="O921" i="17"/>
  <c r="N921" i="17"/>
  <c r="M921" i="17"/>
  <c r="U920" i="17"/>
  <c r="T920" i="17"/>
  <c r="S920" i="17"/>
  <c r="R920" i="17"/>
  <c r="P920" i="17"/>
  <c r="O920" i="17"/>
  <c r="N920" i="17"/>
  <c r="M920" i="17"/>
  <c r="U919" i="17"/>
  <c r="T919" i="17"/>
  <c r="S919" i="17"/>
  <c r="R919" i="17"/>
  <c r="P919" i="17"/>
  <c r="O919" i="17"/>
  <c r="N919" i="17"/>
  <c r="M919" i="17"/>
  <c r="U918" i="17"/>
  <c r="T918" i="17"/>
  <c r="S918" i="17"/>
  <c r="R918" i="17"/>
  <c r="P918" i="17"/>
  <c r="O918" i="17"/>
  <c r="N918" i="17"/>
  <c r="M918" i="17"/>
  <c r="U917" i="17"/>
  <c r="T917" i="17"/>
  <c r="S917" i="17"/>
  <c r="R917" i="17"/>
  <c r="P917" i="17"/>
  <c r="O917" i="17"/>
  <c r="N917" i="17"/>
  <c r="M917" i="17"/>
  <c r="U916" i="17"/>
  <c r="T916" i="17"/>
  <c r="S916" i="17"/>
  <c r="R916" i="17"/>
  <c r="P916" i="17"/>
  <c r="O916" i="17"/>
  <c r="N916" i="17"/>
  <c r="M916" i="17"/>
  <c r="U915" i="17"/>
  <c r="T915" i="17"/>
  <c r="S915" i="17"/>
  <c r="R915" i="17"/>
  <c r="P915" i="17"/>
  <c r="O915" i="17"/>
  <c r="N915" i="17"/>
  <c r="M915" i="17"/>
  <c r="U914" i="17"/>
  <c r="T914" i="17"/>
  <c r="S914" i="17"/>
  <c r="R914" i="17"/>
  <c r="P914" i="17"/>
  <c r="O914" i="17"/>
  <c r="N914" i="17"/>
  <c r="M914" i="17"/>
  <c r="U913" i="17"/>
  <c r="T913" i="17"/>
  <c r="S913" i="17"/>
  <c r="R913" i="17"/>
  <c r="P913" i="17"/>
  <c r="O913" i="17"/>
  <c r="N913" i="17"/>
  <c r="M913" i="17"/>
  <c r="U912" i="17"/>
  <c r="T912" i="17"/>
  <c r="S912" i="17"/>
  <c r="R912" i="17"/>
  <c r="P912" i="17"/>
  <c r="O912" i="17"/>
  <c r="N912" i="17"/>
  <c r="M912" i="17"/>
  <c r="U911" i="17"/>
  <c r="T911" i="17"/>
  <c r="S911" i="17"/>
  <c r="R911" i="17"/>
  <c r="P911" i="17"/>
  <c r="O911" i="17"/>
  <c r="N911" i="17"/>
  <c r="M911" i="17"/>
  <c r="U910" i="17"/>
  <c r="T910" i="17"/>
  <c r="S910" i="17"/>
  <c r="R910" i="17"/>
  <c r="P910" i="17"/>
  <c r="O910" i="17"/>
  <c r="N910" i="17"/>
  <c r="M910" i="17"/>
  <c r="U909" i="17"/>
  <c r="T909" i="17"/>
  <c r="S909" i="17"/>
  <c r="R909" i="17"/>
  <c r="P909" i="17"/>
  <c r="O909" i="17"/>
  <c r="N909" i="17"/>
  <c r="M909" i="17"/>
  <c r="U908" i="17"/>
  <c r="T908" i="17"/>
  <c r="S908" i="17"/>
  <c r="R908" i="17"/>
  <c r="P908" i="17"/>
  <c r="O908" i="17"/>
  <c r="N908" i="17"/>
  <c r="M908" i="17"/>
  <c r="U907" i="17"/>
  <c r="T907" i="17"/>
  <c r="S907" i="17"/>
  <c r="R907" i="17"/>
  <c r="P907" i="17"/>
  <c r="O907" i="17"/>
  <c r="N907" i="17"/>
  <c r="M907" i="17"/>
  <c r="U906" i="17"/>
  <c r="T906" i="17"/>
  <c r="S906" i="17"/>
  <c r="R906" i="17"/>
  <c r="P906" i="17"/>
  <c r="O906" i="17"/>
  <c r="N906" i="17"/>
  <c r="M906" i="17"/>
  <c r="U905" i="17"/>
  <c r="T905" i="17"/>
  <c r="S905" i="17"/>
  <c r="R905" i="17"/>
  <c r="P905" i="17"/>
  <c r="O905" i="17"/>
  <c r="N905" i="17"/>
  <c r="M905" i="17"/>
  <c r="U904" i="17"/>
  <c r="T904" i="17"/>
  <c r="S904" i="17"/>
  <c r="R904" i="17"/>
  <c r="P904" i="17"/>
  <c r="O904" i="17"/>
  <c r="N904" i="17"/>
  <c r="M904" i="17"/>
  <c r="U903" i="17"/>
  <c r="T903" i="17"/>
  <c r="S903" i="17"/>
  <c r="R903" i="17"/>
  <c r="P903" i="17"/>
  <c r="O903" i="17"/>
  <c r="N903" i="17"/>
  <c r="M903" i="17"/>
  <c r="U902" i="17"/>
  <c r="T902" i="17"/>
  <c r="S902" i="17"/>
  <c r="R902" i="17"/>
  <c r="P902" i="17"/>
  <c r="O902" i="17"/>
  <c r="N902" i="17"/>
  <c r="M902" i="17"/>
  <c r="U901" i="17"/>
  <c r="T901" i="17"/>
  <c r="S901" i="17"/>
  <c r="R901" i="17"/>
  <c r="P901" i="17"/>
  <c r="O901" i="17"/>
  <c r="N901" i="17"/>
  <c r="M901" i="17"/>
  <c r="U900" i="17"/>
  <c r="T900" i="17"/>
  <c r="S900" i="17"/>
  <c r="R900" i="17"/>
  <c r="P900" i="17"/>
  <c r="O900" i="17"/>
  <c r="N900" i="17"/>
  <c r="M900" i="17"/>
  <c r="U899" i="17"/>
  <c r="T899" i="17"/>
  <c r="S899" i="17"/>
  <c r="R899" i="17"/>
  <c r="P899" i="17"/>
  <c r="O899" i="17"/>
  <c r="N899" i="17"/>
  <c r="M899" i="17"/>
  <c r="U898" i="17"/>
  <c r="T898" i="17"/>
  <c r="S898" i="17"/>
  <c r="R898" i="17"/>
  <c r="P898" i="17"/>
  <c r="O898" i="17"/>
  <c r="N898" i="17"/>
  <c r="M898" i="17"/>
  <c r="U897" i="17"/>
  <c r="T897" i="17"/>
  <c r="S897" i="17"/>
  <c r="R897" i="17"/>
  <c r="P897" i="17"/>
  <c r="O897" i="17"/>
  <c r="N897" i="17"/>
  <c r="M897" i="17"/>
  <c r="U896" i="17"/>
  <c r="T896" i="17"/>
  <c r="S896" i="17"/>
  <c r="R896" i="17"/>
  <c r="P896" i="17"/>
  <c r="O896" i="17"/>
  <c r="N896" i="17"/>
  <c r="M896" i="17"/>
  <c r="U895" i="17"/>
  <c r="T895" i="17"/>
  <c r="S895" i="17"/>
  <c r="R895" i="17"/>
  <c r="P895" i="17"/>
  <c r="O895" i="17"/>
  <c r="N895" i="17"/>
  <c r="M895" i="17"/>
  <c r="U894" i="17"/>
  <c r="T894" i="17"/>
  <c r="S894" i="17"/>
  <c r="R894" i="17"/>
  <c r="P894" i="17"/>
  <c r="O894" i="17"/>
  <c r="N894" i="17"/>
  <c r="M894" i="17"/>
  <c r="U893" i="17"/>
  <c r="T893" i="17"/>
  <c r="S893" i="17"/>
  <c r="R893" i="17"/>
  <c r="P893" i="17"/>
  <c r="O893" i="17"/>
  <c r="N893" i="17"/>
  <c r="M893" i="17"/>
  <c r="U892" i="17"/>
  <c r="T892" i="17"/>
  <c r="S892" i="17"/>
  <c r="R892" i="17"/>
  <c r="P892" i="17"/>
  <c r="O892" i="17"/>
  <c r="N892" i="17"/>
  <c r="M892" i="17"/>
  <c r="U891" i="17"/>
  <c r="T891" i="17"/>
  <c r="S891" i="17"/>
  <c r="R891" i="17"/>
  <c r="P891" i="17"/>
  <c r="O891" i="17"/>
  <c r="N891" i="17"/>
  <c r="M891" i="17"/>
  <c r="U890" i="17"/>
  <c r="T890" i="17"/>
  <c r="S890" i="17"/>
  <c r="R890" i="17"/>
  <c r="P890" i="17"/>
  <c r="O890" i="17"/>
  <c r="N890" i="17"/>
  <c r="M890" i="17"/>
  <c r="U889" i="17"/>
  <c r="T889" i="17"/>
  <c r="S889" i="17"/>
  <c r="R889" i="17"/>
  <c r="P889" i="17"/>
  <c r="O889" i="17"/>
  <c r="N889" i="17"/>
  <c r="M889" i="17"/>
  <c r="U888" i="17"/>
  <c r="T888" i="17"/>
  <c r="S888" i="17"/>
  <c r="R888" i="17"/>
  <c r="P888" i="17"/>
  <c r="O888" i="17"/>
  <c r="N888" i="17"/>
  <c r="M888" i="17"/>
  <c r="U887" i="17"/>
  <c r="T887" i="17"/>
  <c r="S887" i="17"/>
  <c r="R887" i="17"/>
  <c r="P887" i="17"/>
  <c r="O887" i="17"/>
  <c r="N887" i="17"/>
  <c r="M887" i="17"/>
  <c r="U886" i="17"/>
  <c r="T886" i="17"/>
  <c r="S886" i="17"/>
  <c r="R886" i="17"/>
  <c r="P886" i="17"/>
  <c r="O886" i="17"/>
  <c r="N886" i="17"/>
  <c r="M886" i="17"/>
  <c r="U885" i="17"/>
  <c r="T885" i="17"/>
  <c r="S885" i="17"/>
  <c r="R885" i="17"/>
  <c r="P885" i="17"/>
  <c r="O885" i="17"/>
  <c r="N885" i="17"/>
  <c r="M885" i="17"/>
  <c r="U884" i="17"/>
  <c r="T884" i="17"/>
  <c r="S884" i="17"/>
  <c r="R884" i="17"/>
  <c r="P884" i="17"/>
  <c r="O884" i="17"/>
  <c r="N884" i="17"/>
  <c r="M884" i="17"/>
  <c r="U883" i="17"/>
  <c r="T883" i="17"/>
  <c r="S883" i="17"/>
  <c r="R883" i="17"/>
  <c r="P883" i="17"/>
  <c r="O883" i="17"/>
  <c r="N883" i="17"/>
  <c r="M883" i="17"/>
  <c r="U882" i="17"/>
  <c r="T882" i="17"/>
  <c r="S882" i="17"/>
  <c r="R882" i="17"/>
  <c r="P882" i="17"/>
  <c r="O882" i="17"/>
  <c r="N882" i="17"/>
  <c r="M882" i="17"/>
  <c r="U881" i="17"/>
  <c r="T881" i="17"/>
  <c r="S881" i="17"/>
  <c r="R881" i="17"/>
  <c r="P881" i="17"/>
  <c r="O881" i="17"/>
  <c r="N881" i="17"/>
  <c r="M881" i="17"/>
  <c r="U880" i="17"/>
  <c r="T880" i="17"/>
  <c r="S880" i="17"/>
  <c r="R880" i="17"/>
  <c r="P880" i="17"/>
  <c r="O880" i="17"/>
  <c r="N880" i="17"/>
  <c r="M880" i="17"/>
  <c r="U879" i="17"/>
  <c r="T879" i="17"/>
  <c r="S879" i="17"/>
  <c r="R879" i="17"/>
  <c r="P879" i="17"/>
  <c r="O879" i="17"/>
  <c r="N879" i="17"/>
  <c r="M879" i="17"/>
  <c r="U878" i="17"/>
  <c r="T878" i="17"/>
  <c r="S878" i="17"/>
  <c r="R878" i="17"/>
  <c r="P878" i="17"/>
  <c r="O878" i="17"/>
  <c r="N878" i="17"/>
  <c r="M878" i="17"/>
  <c r="U877" i="17"/>
  <c r="T877" i="17"/>
  <c r="S877" i="17"/>
  <c r="R877" i="17"/>
  <c r="P877" i="17"/>
  <c r="O877" i="17"/>
  <c r="N877" i="17"/>
  <c r="M877" i="17"/>
  <c r="U876" i="17"/>
  <c r="T876" i="17"/>
  <c r="S876" i="17"/>
  <c r="R876" i="17"/>
  <c r="P876" i="17"/>
  <c r="O876" i="17"/>
  <c r="N876" i="17"/>
  <c r="M876" i="17"/>
  <c r="U875" i="17"/>
  <c r="T875" i="17"/>
  <c r="S875" i="17"/>
  <c r="R875" i="17"/>
  <c r="P875" i="17"/>
  <c r="O875" i="17"/>
  <c r="N875" i="17"/>
  <c r="M875" i="17"/>
  <c r="U874" i="17"/>
  <c r="T874" i="17"/>
  <c r="S874" i="17"/>
  <c r="R874" i="17"/>
  <c r="P874" i="17"/>
  <c r="O874" i="17"/>
  <c r="N874" i="17"/>
  <c r="M874" i="17"/>
  <c r="U873" i="17"/>
  <c r="T873" i="17"/>
  <c r="S873" i="17"/>
  <c r="R873" i="17"/>
  <c r="P873" i="17"/>
  <c r="O873" i="17"/>
  <c r="N873" i="17"/>
  <c r="M873" i="17"/>
  <c r="U872" i="17"/>
  <c r="T872" i="17"/>
  <c r="S872" i="17"/>
  <c r="R872" i="17"/>
  <c r="P872" i="17"/>
  <c r="O872" i="17"/>
  <c r="N872" i="17"/>
  <c r="M872" i="17"/>
  <c r="U871" i="17"/>
  <c r="T871" i="17"/>
  <c r="S871" i="17"/>
  <c r="R871" i="17"/>
  <c r="P871" i="17"/>
  <c r="O871" i="17"/>
  <c r="N871" i="17"/>
  <c r="M871" i="17"/>
  <c r="U870" i="17"/>
  <c r="T870" i="17"/>
  <c r="S870" i="17"/>
  <c r="R870" i="17"/>
  <c r="P870" i="17"/>
  <c r="O870" i="17"/>
  <c r="N870" i="17"/>
  <c r="M870" i="17"/>
  <c r="U869" i="17"/>
  <c r="T869" i="17"/>
  <c r="S869" i="17"/>
  <c r="R869" i="17"/>
  <c r="P869" i="17"/>
  <c r="O869" i="17"/>
  <c r="N869" i="17"/>
  <c r="M869" i="17"/>
  <c r="U868" i="17"/>
  <c r="T868" i="17"/>
  <c r="S868" i="17"/>
  <c r="R868" i="17"/>
  <c r="P868" i="17"/>
  <c r="O868" i="17"/>
  <c r="N868" i="17"/>
  <c r="M868" i="17"/>
  <c r="U867" i="17"/>
  <c r="T867" i="17"/>
  <c r="S867" i="17"/>
  <c r="R867" i="17"/>
  <c r="P867" i="17"/>
  <c r="O867" i="17"/>
  <c r="N867" i="17"/>
  <c r="M867" i="17"/>
  <c r="U866" i="17"/>
  <c r="T866" i="17"/>
  <c r="S866" i="17"/>
  <c r="R866" i="17"/>
  <c r="P866" i="17"/>
  <c r="O866" i="17"/>
  <c r="N866" i="17"/>
  <c r="M866" i="17"/>
  <c r="U865" i="17"/>
  <c r="T865" i="17"/>
  <c r="S865" i="17"/>
  <c r="R865" i="17"/>
  <c r="P865" i="17"/>
  <c r="O865" i="17"/>
  <c r="N865" i="17"/>
  <c r="M865" i="17"/>
  <c r="U864" i="17"/>
  <c r="T864" i="17"/>
  <c r="S864" i="17"/>
  <c r="R864" i="17"/>
  <c r="P864" i="17"/>
  <c r="O864" i="17"/>
  <c r="N864" i="17"/>
  <c r="M864" i="17"/>
  <c r="U863" i="17"/>
  <c r="T863" i="17"/>
  <c r="S863" i="17"/>
  <c r="R863" i="17"/>
  <c r="P863" i="17"/>
  <c r="O863" i="17"/>
  <c r="N863" i="17"/>
  <c r="M863" i="17"/>
  <c r="U862" i="17"/>
  <c r="T862" i="17"/>
  <c r="S862" i="17"/>
  <c r="R862" i="17"/>
  <c r="P862" i="17"/>
  <c r="O862" i="17"/>
  <c r="N862" i="17"/>
  <c r="M862" i="17"/>
  <c r="U861" i="17"/>
  <c r="T861" i="17"/>
  <c r="S861" i="17"/>
  <c r="R861" i="17"/>
  <c r="P861" i="17"/>
  <c r="O861" i="17"/>
  <c r="N861" i="17"/>
  <c r="M861" i="17"/>
  <c r="U860" i="17"/>
  <c r="T860" i="17"/>
  <c r="S860" i="17"/>
  <c r="R860" i="17"/>
  <c r="P860" i="17"/>
  <c r="O860" i="17"/>
  <c r="N860" i="17"/>
  <c r="M860" i="17"/>
  <c r="U859" i="17"/>
  <c r="T859" i="17"/>
  <c r="S859" i="17"/>
  <c r="R859" i="17"/>
  <c r="P859" i="17"/>
  <c r="O859" i="17"/>
  <c r="N859" i="17"/>
  <c r="M859" i="17"/>
  <c r="U858" i="17"/>
  <c r="T858" i="17"/>
  <c r="S858" i="17"/>
  <c r="R858" i="17"/>
  <c r="P858" i="17"/>
  <c r="O858" i="17"/>
  <c r="N858" i="17"/>
  <c r="M858" i="17"/>
  <c r="U857" i="17"/>
  <c r="T857" i="17"/>
  <c r="S857" i="17"/>
  <c r="R857" i="17"/>
  <c r="P857" i="17"/>
  <c r="O857" i="17"/>
  <c r="N857" i="17"/>
  <c r="M857" i="17"/>
  <c r="U856" i="17"/>
  <c r="T856" i="17"/>
  <c r="S856" i="17"/>
  <c r="R856" i="17"/>
  <c r="P856" i="17"/>
  <c r="O856" i="17"/>
  <c r="N856" i="17"/>
  <c r="M856" i="17"/>
  <c r="U855" i="17"/>
  <c r="T855" i="17"/>
  <c r="S855" i="17"/>
  <c r="R855" i="17"/>
  <c r="P855" i="17"/>
  <c r="O855" i="17"/>
  <c r="N855" i="17"/>
  <c r="M855" i="17"/>
  <c r="U854" i="17"/>
  <c r="T854" i="17"/>
  <c r="S854" i="17"/>
  <c r="R854" i="17"/>
  <c r="P854" i="17"/>
  <c r="O854" i="17"/>
  <c r="N854" i="17"/>
  <c r="M854" i="17"/>
  <c r="U853" i="17"/>
  <c r="T853" i="17"/>
  <c r="S853" i="17"/>
  <c r="R853" i="17"/>
  <c r="P853" i="17"/>
  <c r="O853" i="17"/>
  <c r="N853" i="17"/>
  <c r="M853" i="17"/>
  <c r="U852" i="17"/>
  <c r="T852" i="17"/>
  <c r="S852" i="17"/>
  <c r="R852" i="17"/>
  <c r="P852" i="17"/>
  <c r="O852" i="17"/>
  <c r="N852" i="17"/>
  <c r="M852" i="17"/>
  <c r="U851" i="17"/>
  <c r="T851" i="17"/>
  <c r="S851" i="17"/>
  <c r="R851" i="17"/>
  <c r="P851" i="17"/>
  <c r="O851" i="17"/>
  <c r="N851" i="17"/>
  <c r="M851" i="17"/>
  <c r="U850" i="17"/>
  <c r="T850" i="17"/>
  <c r="S850" i="17"/>
  <c r="R850" i="17"/>
  <c r="P850" i="17"/>
  <c r="O850" i="17"/>
  <c r="N850" i="17"/>
  <c r="M850" i="17"/>
  <c r="U849" i="17"/>
  <c r="T849" i="17"/>
  <c r="S849" i="17"/>
  <c r="R849" i="17"/>
  <c r="P849" i="17"/>
  <c r="O849" i="17"/>
  <c r="N849" i="17"/>
  <c r="M849" i="17"/>
  <c r="U848" i="17"/>
  <c r="T848" i="17"/>
  <c r="S848" i="17"/>
  <c r="R848" i="17"/>
  <c r="P848" i="17"/>
  <c r="O848" i="17"/>
  <c r="N848" i="17"/>
  <c r="M848" i="17"/>
  <c r="U847" i="17"/>
  <c r="T847" i="17"/>
  <c r="S847" i="17"/>
  <c r="R847" i="17"/>
  <c r="P847" i="17"/>
  <c r="O847" i="17"/>
  <c r="N847" i="17"/>
  <c r="M847" i="17"/>
  <c r="U846" i="17"/>
  <c r="T846" i="17"/>
  <c r="S846" i="17"/>
  <c r="R846" i="17"/>
  <c r="P846" i="17"/>
  <c r="O846" i="17"/>
  <c r="N846" i="17"/>
  <c r="M846" i="17"/>
  <c r="U845" i="17"/>
  <c r="T845" i="17"/>
  <c r="S845" i="17"/>
  <c r="R845" i="17"/>
  <c r="P845" i="17"/>
  <c r="O845" i="17"/>
  <c r="N845" i="17"/>
  <c r="M845" i="17"/>
  <c r="U844" i="17"/>
  <c r="T844" i="17"/>
  <c r="S844" i="17"/>
  <c r="R844" i="17"/>
  <c r="P844" i="17"/>
  <c r="O844" i="17"/>
  <c r="N844" i="17"/>
  <c r="M844" i="17"/>
  <c r="U843" i="17"/>
  <c r="T843" i="17"/>
  <c r="S843" i="17"/>
  <c r="R843" i="17"/>
  <c r="P843" i="17"/>
  <c r="O843" i="17"/>
  <c r="N843" i="17"/>
  <c r="M843" i="17"/>
  <c r="U842" i="17"/>
  <c r="T842" i="17"/>
  <c r="S842" i="17"/>
  <c r="R842" i="17"/>
  <c r="P842" i="17"/>
  <c r="O842" i="17"/>
  <c r="N842" i="17"/>
  <c r="M842" i="17"/>
  <c r="U841" i="17"/>
  <c r="T841" i="17"/>
  <c r="S841" i="17"/>
  <c r="R841" i="17"/>
  <c r="P841" i="17"/>
  <c r="O841" i="17"/>
  <c r="N841" i="17"/>
  <c r="M841" i="17"/>
  <c r="U840" i="17"/>
  <c r="T840" i="17"/>
  <c r="S840" i="17"/>
  <c r="R840" i="17"/>
  <c r="P840" i="17"/>
  <c r="O840" i="17"/>
  <c r="N840" i="17"/>
  <c r="M840" i="17"/>
  <c r="U839" i="17"/>
  <c r="T839" i="17"/>
  <c r="S839" i="17"/>
  <c r="R839" i="17"/>
  <c r="P839" i="17"/>
  <c r="O839" i="17"/>
  <c r="N839" i="17"/>
  <c r="M839" i="17"/>
  <c r="U838" i="17"/>
  <c r="T838" i="17"/>
  <c r="S838" i="17"/>
  <c r="R838" i="17"/>
  <c r="P838" i="17"/>
  <c r="O838" i="17"/>
  <c r="N838" i="17"/>
  <c r="M838" i="17"/>
  <c r="U837" i="17"/>
  <c r="T837" i="17"/>
  <c r="S837" i="17"/>
  <c r="R837" i="17"/>
  <c r="P837" i="17"/>
  <c r="O837" i="17"/>
  <c r="N837" i="17"/>
  <c r="M837" i="17"/>
  <c r="U836" i="17"/>
  <c r="T836" i="17"/>
  <c r="S836" i="17"/>
  <c r="R836" i="17"/>
  <c r="P836" i="17"/>
  <c r="O836" i="17"/>
  <c r="N836" i="17"/>
  <c r="M836" i="17"/>
  <c r="U835" i="17"/>
  <c r="T835" i="17"/>
  <c r="S835" i="17"/>
  <c r="R835" i="17"/>
  <c r="P835" i="17"/>
  <c r="O835" i="17"/>
  <c r="N835" i="17"/>
  <c r="M835" i="17"/>
  <c r="U834" i="17"/>
  <c r="T834" i="17"/>
  <c r="S834" i="17"/>
  <c r="R834" i="17"/>
  <c r="P834" i="17"/>
  <c r="O834" i="17"/>
  <c r="N834" i="17"/>
  <c r="M834" i="17"/>
  <c r="U833" i="17"/>
  <c r="T833" i="17"/>
  <c r="S833" i="17"/>
  <c r="R833" i="17"/>
  <c r="P833" i="17"/>
  <c r="O833" i="17"/>
  <c r="N833" i="17"/>
  <c r="M833" i="17"/>
  <c r="U832" i="17"/>
  <c r="T832" i="17"/>
  <c r="S832" i="17"/>
  <c r="R832" i="17"/>
  <c r="P832" i="17"/>
  <c r="O832" i="17"/>
  <c r="N832" i="17"/>
  <c r="M832" i="17"/>
  <c r="U831" i="17"/>
  <c r="T831" i="17"/>
  <c r="S831" i="17"/>
  <c r="R831" i="17"/>
  <c r="P831" i="17"/>
  <c r="O831" i="17"/>
  <c r="N831" i="17"/>
  <c r="M831" i="17"/>
  <c r="U830" i="17"/>
  <c r="T830" i="17"/>
  <c r="S830" i="17"/>
  <c r="R830" i="17"/>
  <c r="P830" i="17"/>
  <c r="O830" i="17"/>
  <c r="N830" i="17"/>
  <c r="M830" i="17"/>
  <c r="U829" i="17"/>
  <c r="T829" i="17"/>
  <c r="S829" i="17"/>
  <c r="R829" i="17"/>
  <c r="P829" i="17"/>
  <c r="O829" i="17"/>
  <c r="N829" i="17"/>
  <c r="M829" i="17"/>
  <c r="U828" i="17"/>
  <c r="T828" i="17"/>
  <c r="S828" i="17"/>
  <c r="R828" i="17"/>
  <c r="P828" i="17"/>
  <c r="O828" i="17"/>
  <c r="N828" i="17"/>
  <c r="M828" i="17"/>
  <c r="U827" i="17"/>
  <c r="T827" i="17"/>
  <c r="S827" i="17"/>
  <c r="R827" i="17"/>
  <c r="P827" i="17"/>
  <c r="O827" i="17"/>
  <c r="N827" i="17"/>
  <c r="M827" i="17"/>
  <c r="U826" i="17"/>
  <c r="T826" i="17"/>
  <c r="S826" i="17"/>
  <c r="R826" i="17"/>
  <c r="P826" i="17"/>
  <c r="O826" i="17"/>
  <c r="N826" i="17"/>
  <c r="M826" i="17"/>
  <c r="U825" i="17"/>
  <c r="T825" i="17"/>
  <c r="S825" i="17"/>
  <c r="R825" i="17"/>
  <c r="P825" i="17"/>
  <c r="O825" i="17"/>
  <c r="N825" i="17"/>
  <c r="M825" i="17"/>
  <c r="U824" i="17"/>
  <c r="T824" i="17"/>
  <c r="S824" i="17"/>
  <c r="R824" i="17"/>
  <c r="P824" i="17"/>
  <c r="O824" i="17"/>
  <c r="N824" i="17"/>
  <c r="M824" i="17"/>
  <c r="U823" i="17"/>
  <c r="T823" i="17"/>
  <c r="S823" i="17"/>
  <c r="R823" i="17"/>
  <c r="P823" i="17"/>
  <c r="O823" i="17"/>
  <c r="N823" i="17"/>
  <c r="M823" i="17"/>
  <c r="U822" i="17"/>
  <c r="T822" i="17"/>
  <c r="S822" i="17"/>
  <c r="R822" i="17"/>
  <c r="P822" i="17"/>
  <c r="O822" i="17"/>
  <c r="N822" i="17"/>
  <c r="M822" i="17"/>
  <c r="U821" i="17"/>
  <c r="T821" i="17"/>
  <c r="S821" i="17"/>
  <c r="R821" i="17"/>
  <c r="P821" i="17"/>
  <c r="O821" i="17"/>
  <c r="N821" i="17"/>
  <c r="M821" i="17"/>
  <c r="U820" i="17"/>
  <c r="T820" i="17"/>
  <c r="S820" i="17"/>
  <c r="R820" i="17"/>
  <c r="P820" i="17"/>
  <c r="O820" i="17"/>
  <c r="N820" i="17"/>
  <c r="M820" i="17"/>
  <c r="U819" i="17"/>
  <c r="T819" i="17"/>
  <c r="S819" i="17"/>
  <c r="R819" i="17"/>
  <c r="P819" i="17"/>
  <c r="O819" i="17"/>
  <c r="N819" i="17"/>
  <c r="M819" i="17"/>
  <c r="U818" i="17"/>
  <c r="T818" i="17"/>
  <c r="S818" i="17"/>
  <c r="R818" i="17"/>
  <c r="P818" i="17"/>
  <c r="O818" i="17"/>
  <c r="N818" i="17"/>
  <c r="M818" i="17"/>
  <c r="U817" i="17"/>
  <c r="T817" i="17"/>
  <c r="S817" i="17"/>
  <c r="R817" i="17"/>
  <c r="P817" i="17"/>
  <c r="O817" i="17"/>
  <c r="N817" i="17"/>
  <c r="M817" i="17"/>
  <c r="U816" i="17"/>
  <c r="T816" i="17"/>
  <c r="S816" i="17"/>
  <c r="R816" i="17"/>
  <c r="P816" i="17"/>
  <c r="O816" i="17"/>
  <c r="N816" i="17"/>
  <c r="M816" i="17"/>
  <c r="U815" i="17"/>
  <c r="T815" i="17"/>
  <c r="S815" i="17"/>
  <c r="R815" i="17"/>
  <c r="P815" i="17"/>
  <c r="O815" i="17"/>
  <c r="N815" i="17"/>
  <c r="M815" i="17"/>
  <c r="U814" i="17"/>
  <c r="T814" i="17"/>
  <c r="S814" i="17"/>
  <c r="R814" i="17"/>
  <c r="P814" i="17"/>
  <c r="O814" i="17"/>
  <c r="N814" i="17"/>
  <c r="M814" i="17"/>
  <c r="U813" i="17"/>
  <c r="T813" i="17"/>
  <c r="S813" i="17"/>
  <c r="R813" i="17"/>
  <c r="P813" i="17"/>
  <c r="O813" i="17"/>
  <c r="N813" i="17"/>
  <c r="M813" i="17"/>
  <c r="U812" i="17"/>
  <c r="T812" i="17"/>
  <c r="S812" i="17"/>
  <c r="R812" i="17"/>
  <c r="P812" i="17"/>
  <c r="O812" i="17"/>
  <c r="N812" i="17"/>
  <c r="M812" i="17"/>
  <c r="U811" i="17"/>
  <c r="T811" i="17"/>
  <c r="S811" i="17"/>
  <c r="R811" i="17"/>
  <c r="P811" i="17"/>
  <c r="O811" i="17"/>
  <c r="N811" i="17"/>
  <c r="M811" i="17"/>
  <c r="U810" i="17"/>
  <c r="T810" i="17"/>
  <c r="S810" i="17"/>
  <c r="R810" i="17"/>
  <c r="P810" i="17"/>
  <c r="O810" i="17"/>
  <c r="N810" i="17"/>
  <c r="M810" i="17"/>
  <c r="U809" i="17"/>
  <c r="T809" i="17"/>
  <c r="S809" i="17"/>
  <c r="R809" i="17"/>
  <c r="P809" i="17"/>
  <c r="O809" i="17"/>
  <c r="N809" i="17"/>
  <c r="M809" i="17"/>
  <c r="U808" i="17"/>
  <c r="T808" i="17"/>
  <c r="S808" i="17"/>
  <c r="R808" i="17"/>
  <c r="P808" i="17"/>
  <c r="O808" i="17"/>
  <c r="N808" i="17"/>
  <c r="M808" i="17"/>
  <c r="U807" i="17"/>
  <c r="T807" i="17"/>
  <c r="S807" i="17"/>
  <c r="R807" i="17"/>
  <c r="P807" i="17"/>
  <c r="O807" i="17"/>
  <c r="N807" i="17"/>
  <c r="M807" i="17"/>
  <c r="U806" i="17"/>
  <c r="T806" i="17"/>
  <c r="S806" i="17"/>
  <c r="R806" i="17"/>
  <c r="P806" i="17"/>
  <c r="O806" i="17"/>
  <c r="N806" i="17"/>
  <c r="M806" i="17"/>
  <c r="U805" i="17"/>
  <c r="T805" i="17"/>
  <c r="S805" i="17"/>
  <c r="R805" i="17"/>
  <c r="P805" i="17"/>
  <c r="O805" i="17"/>
  <c r="N805" i="17"/>
  <c r="M805" i="17"/>
  <c r="U804" i="17"/>
  <c r="T804" i="17"/>
  <c r="S804" i="17"/>
  <c r="R804" i="17"/>
  <c r="P804" i="17"/>
  <c r="O804" i="17"/>
  <c r="N804" i="17"/>
  <c r="M804" i="17"/>
  <c r="U803" i="17"/>
  <c r="T803" i="17"/>
  <c r="S803" i="17"/>
  <c r="R803" i="17"/>
  <c r="P803" i="17"/>
  <c r="O803" i="17"/>
  <c r="N803" i="17"/>
  <c r="M803" i="17"/>
  <c r="U802" i="17"/>
  <c r="T802" i="17"/>
  <c r="S802" i="17"/>
  <c r="R802" i="17"/>
  <c r="P802" i="17"/>
  <c r="O802" i="17"/>
  <c r="N802" i="17"/>
  <c r="M802" i="17"/>
  <c r="U801" i="17"/>
  <c r="T801" i="17"/>
  <c r="S801" i="17"/>
  <c r="R801" i="17"/>
  <c r="P801" i="17"/>
  <c r="O801" i="17"/>
  <c r="N801" i="17"/>
  <c r="M801" i="17"/>
  <c r="U800" i="17"/>
  <c r="T800" i="17"/>
  <c r="S800" i="17"/>
  <c r="R800" i="17"/>
  <c r="P800" i="17"/>
  <c r="O800" i="17"/>
  <c r="N800" i="17"/>
  <c r="M800" i="17"/>
  <c r="U799" i="17"/>
  <c r="T799" i="17"/>
  <c r="S799" i="17"/>
  <c r="R799" i="17"/>
  <c r="P799" i="17"/>
  <c r="O799" i="17"/>
  <c r="N799" i="17"/>
  <c r="M799" i="17"/>
  <c r="U798" i="17"/>
  <c r="T798" i="17"/>
  <c r="S798" i="17"/>
  <c r="R798" i="17"/>
  <c r="P798" i="17"/>
  <c r="O798" i="17"/>
  <c r="N798" i="17"/>
  <c r="M798" i="17"/>
  <c r="U797" i="17"/>
  <c r="T797" i="17"/>
  <c r="S797" i="17"/>
  <c r="R797" i="17"/>
  <c r="P797" i="17"/>
  <c r="O797" i="17"/>
  <c r="N797" i="17"/>
  <c r="M797" i="17"/>
  <c r="U796" i="17"/>
  <c r="T796" i="17"/>
  <c r="S796" i="17"/>
  <c r="R796" i="17"/>
  <c r="P796" i="17"/>
  <c r="O796" i="17"/>
  <c r="N796" i="17"/>
  <c r="M796" i="17"/>
  <c r="U795" i="17"/>
  <c r="T795" i="17"/>
  <c r="S795" i="17"/>
  <c r="R795" i="17"/>
  <c r="P795" i="17"/>
  <c r="O795" i="17"/>
  <c r="N795" i="17"/>
  <c r="M795" i="17"/>
  <c r="U794" i="17"/>
  <c r="T794" i="17"/>
  <c r="S794" i="17"/>
  <c r="R794" i="17"/>
  <c r="P794" i="17"/>
  <c r="O794" i="17"/>
  <c r="N794" i="17"/>
  <c r="M794" i="17"/>
  <c r="U793" i="17"/>
  <c r="T793" i="17"/>
  <c r="S793" i="17"/>
  <c r="R793" i="17"/>
  <c r="P793" i="17"/>
  <c r="O793" i="17"/>
  <c r="N793" i="17"/>
  <c r="M793" i="17"/>
  <c r="U792" i="17"/>
  <c r="T792" i="17"/>
  <c r="S792" i="17"/>
  <c r="R792" i="17"/>
  <c r="P792" i="17"/>
  <c r="O792" i="17"/>
  <c r="N792" i="17"/>
  <c r="M792" i="17"/>
  <c r="U791" i="17"/>
  <c r="T791" i="17"/>
  <c r="S791" i="17"/>
  <c r="R791" i="17"/>
  <c r="P791" i="17"/>
  <c r="O791" i="17"/>
  <c r="N791" i="17"/>
  <c r="M791" i="17"/>
  <c r="U790" i="17"/>
  <c r="T790" i="17"/>
  <c r="S790" i="17"/>
  <c r="R790" i="17"/>
  <c r="P790" i="17"/>
  <c r="O790" i="17"/>
  <c r="N790" i="17"/>
  <c r="M790" i="17"/>
  <c r="U789" i="17"/>
  <c r="T789" i="17"/>
  <c r="S789" i="17"/>
  <c r="R789" i="17"/>
  <c r="P789" i="17"/>
  <c r="O789" i="17"/>
  <c r="N789" i="17"/>
  <c r="M789" i="17"/>
  <c r="U788" i="17"/>
  <c r="T788" i="17"/>
  <c r="S788" i="17"/>
  <c r="R788" i="17"/>
  <c r="P788" i="17"/>
  <c r="O788" i="17"/>
  <c r="N788" i="17"/>
  <c r="M788" i="17"/>
  <c r="U787" i="17"/>
  <c r="T787" i="17"/>
  <c r="S787" i="17"/>
  <c r="R787" i="17"/>
  <c r="P787" i="17"/>
  <c r="O787" i="17"/>
  <c r="N787" i="17"/>
  <c r="M787" i="17"/>
  <c r="U786" i="17"/>
  <c r="T786" i="17"/>
  <c r="S786" i="17"/>
  <c r="R786" i="17"/>
  <c r="P786" i="17"/>
  <c r="O786" i="17"/>
  <c r="N786" i="17"/>
  <c r="M786" i="17"/>
  <c r="U785" i="17"/>
  <c r="T785" i="17"/>
  <c r="S785" i="17"/>
  <c r="R785" i="17"/>
  <c r="P785" i="17"/>
  <c r="O785" i="17"/>
  <c r="N785" i="17"/>
  <c r="M785" i="17"/>
  <c r="U784" i="17"/>
  <c r="T784" i="17"/>
  <c r="S784" i="17"/>
  <c r="R784" i="17"/>
  <c r="P784" i="17"/>
  <c r="O784" i="17"/>
  <c r="N784" i="17"/>
  <c r="M784" i="17"/>
  <c r="U783" i="17"/>
  <c r="T783" i="17"/>
  <c r="S783" i="17"/>
  <c r="R783" i="17"/>
  <c r="P783" i="17"/>
  <c r="O783" i="17"/>
  <c r="N783" i="17"/>
  <c r="M783" i="17"/>
  <c r="U782" i="17"/>
  <c r="T782" i="17"/>
  <c r="S782" i="17"/>
  <c r="R782" i="17"/>
  <c r="P782" i="17"/>
  <c r="O782" i="17"/>
  <c r="N782" i="17"/>
  <c r="M782" i="17"/>
  <c r="U781" i="17"/>
  <c r="T781" i="17"/>
  <c r="S781" i="17"/>
  <c r="R781" i="17"/>
  <c r="P781" i="17"/>
  <c r="O781" i="17"/>
  <c r="N781" i="17"/>
  <c r="M781" i="17"/>
  <c r="U780" i="17"/>
  <c r="T780" i="17"/>
  <c r="S780" i="17"/>
  <c r="R780" i="17"/>
  <c r="P780" i="17"/>
  <c r="O780" i="17"/>
  <c r="N780" i="17"/>
  <c r="M780" i="17"/>
  <c r="U779" i="17"/>
  <c r="T779" i="17"/>
  <c r="S779" i="17"/>
  <c r="R779" i="17"/>
  <c r="P779" i="17"/>
  <c r="O779" i="17"/>
  <c r="N779" i="17"/>
  <c r="M779" i="17"/>
  <c r="U778" i="17"/>
  <c r="T778" i="17"/>
  <c r="S778" i="17"/>
  <c r="R778" i="17"/>
  <c r="P778" i="17"/>
  <c r="O778" i="17"/>
  <c r="N778" i="17"/>
  <c r="M778" i="17"/>
  <c r="U777" i="17"/>
  <c r="T777" i="17"/>
  <c r="S777" i="17"/>
  <c r="R777" i="17"/>
  <c r="P777" i="17"/>
  <c r="O777" i="17"/>
  <c r="N777" i="17"/>
  <c r="M777" i="17"/>
  <c r="U776" i="17"/>
  <c r="T776" i="17"/>
  <c r="S776" i="17"/>
  <c r="R776" i="17"/>
  <c r="P776" i="17"/>
  <c r="O776" i="17"/>
  <c r="N776" i="17"/>
  <c r="M776" i="17"/>
  <c r="U775" i="17"/>
  <c r="T775" i="17"/>
  <c r="S775" i="17"/>
  <c r="R775" i="17"/>
  <c r="P775" i="17"/>
  <c r="O775" i="17"/>
  <c r="N775" i="17"/>
  <c r="M775" i="17"/>
  <c r="U774" i="17"/>
  <c r="T774" i="17"/>
  <c r="S774" i="17"/>
  <c r="R774" i="17"/>
  <c r="P774" i="17"/>
  <c r="O774" i="17"/>
  <c r="N774" i="17"/>
  <c r="M774" i="17"/>
  <c r="U773" i="17"/>
  <c r="T773" i="17"/>
  <c r="S773" i="17"/>
  <c r="R773" i="17"/>
  <c r="P773" i="17"/>
  <c r="O773" i="17"/>
  <c r="N773" i="17"/>
  <c r="M773" i="17"/>
  <c r="U772" i="17"/>
  <c r="T772" i="17"/>
  <c r="S772" i="17"/>
  <c r="R772" i="17"/>
  <c r="P772" i="17"/>
  <c r="O772" i="17"/>
  <c r="N772" i="17"/>
  <c r="M772" i="17"/>
  <c r="U771" i="17"/>
  <c r="T771" i="17"/>
  <c r="S771" i="17"/>
  <c r="R771" i="17"/>
  <c r="P771" i="17"/>
  <c r="O771" i="17"/>
  <c r="N771" i="17"/>
  <c r="M771" i="17"/>
  <c r="U770" i="17"/>
  <c r="T770" i="17"/>
  <c r="S770" i="17"/>
  <c r="R770" i="17"/>
  <c r="P770" i="17"/>
  <c r="O770" i="17"/>
  <c r="N770" i="17"/>
  <c r="M770" i="17"/>
  <c r="U769" i="17"/>
  <c r="T769" i="17"/>
  <c r="S769" i="17"/>
  <c r="R769" i="17"/>
  <c r="P769" i="17"/>
  <c r="O769" i="17"/>
  <c r="N769" i="17"/>
  <c r="M769" i="17"/>
  <c r="U768" i="17"/>
  <c r="T768" i="17"/>
  <c r="S768" i="17"/>
  <c r="R768" i="17"/>
  <c r="P768" i="17"/>
  <c r="O768" i="17"/>
  <c r="N768" i="17"/>
  <c r="M768" i="17"/>
  <c r="U767" i="17"/>
  <c r="T767" i="17"/>
  <c r="S767" i="17"/>
  <c r="R767" i="17"/>
  <c r="P767" i="17"/>
  <c r="O767" i="17"/>
  <c r="N767" i="17"/>
  <c r="M767" i="17"/>
  <c r="U766" i="17"/>
  <c r="T766" i="17"/>
  <c r="S766" i="17"/>
  <c r="R766" i="17"/>
  <c r="P766" i="17"/>
  <c r="O766" i="17"/>
  <c r="N766" i="17"/>
  <c r="M766" i="17"/>
  <c r="U765" i="17"/>
  <c r="T765" i="17"/>
  <c r="S765" i="17"/>
  <c r="R765" i="17"/>
  <c r="P765" i="17"/>
  <c r="O765" i="17"/>
  <c r="N765" i="17"/>
  <c r="M765" i="17"/>
  <c r="U764" i="17"/>
  <c r="T764" i="17"/>
  <c r="S764" i="17"/>
  <c r="R764" i="17"/>
  <c r="P764" i="17"/>
  <c r="O764" i="17"/>
  <c r="N764" i="17"/>
  <c r="M764" i="17"/>
  <c r="U763" i="17"/>
  <c r="T763" i="17"/>
  <c r="S763" i="17"/>
  <c r="R763" i="17"/>
  <c r="P763" i="17"/>
  <c r="O763" i="17"/>
  <c r="N763" i="17"/>
  <c r="M763" i="17"/>
  <c r="U762" i="17"/>
  <c r="T762" i="17"/>
  <c r="S762" i="17"/>
  <c r="R762" i="17"/>
  <c r="P762" i="17"/>
  <c r="O762" i="17"/>
  <c r="N762" i="17"/>
  <c r="M762" i="17"/>
  <c r="U761" i="17"/>
  <c r="T761" i="17"/>
  <c r="S761" i="17"/>
  <c r="R761" i="17"/>
  <c r="P761" i="17"/>
  <c r="O761" i="17"/>
  <c r="N761" i="17"/>
  <c r="M761" i="17"/>
  <c r="U760" i="17"/>
  <c r="T760" i="17"/>
  <c r="S760" i="17"/>
  <c r="R760" i="17"/>
  <c r="P760" i="17"/>
  <c r="O760" i="17"/>
  <c r="N760" i="17"/>
  <c r="M760" i="17"/>
  <c r="U759" i="17"/>
  <c r="T759" i="17"/>
  <c r="S759" i="17"/>
  <c r="R759" i="17"/>
  <c r="P759" i="17"/>
  <c r="O759" i="17"/>
  <c r="N759" i="17"/>
  <c r="M759" i="17"/>
  <c r="U758" i="17"/>
  <c r="T758" i="17"/>
  <c r="S758" i="17"/>
  <c r="R758" i="17"/>
  <c r="P758" i="17"/>
  <c r="O758" i="17"/>
  <c r="N758" i="17"/>
  <c r="M758" i="17"/>
  <c r="U757" i="17"/>
  <c r="T757" i="17"/>
  <c r="S757" i="17"/>
  <c r="R757" i="17"/>
  <c r="P757" i="17"/>
  <c r="O757" i="17"/>
  <c r="N757" i="17"/>
  <c r="M757" i="17"/>
  <c r="U756" i="17"/>
  <c r="T756" i="17"/>
  <c r="S756" i="17"/>
  <c r="R756" i="17"/>
  <c r="P756" i="17"/>
  <c r="O756" i="17"/>
  <c r="N756" i="17"/>
  <c r="M756" i="17"/>
  <c r="U755" i="17"/>
  <c r="T755" i="17"/>
  <c r="S755" i="17"/>
  <c r="R755" i="17"/>
  <c r="P755" i="17"/>
  <c r="O755" i="17"/>
  <c r="N755" i="17"/>
  <c r="M755" i="17"/>
  <c r="U754" i="17"/>
  <c r="T754" i="17"/>
  <c r="S754" i="17"/>
  <c r="R754" i="17"/>
  <c r="P754" i="17"/>
  <c r="O754" i="17"/>
  <c r="N754" i="17"/>
  <c r="M754" i="17"/>
  <c r="U753" i="17"/>
  <c r="T753" i="17"/>
  <c r="S753" i="17"/>
  <c r="R753" i="17"/>
  <c r="P753" i="17"/>
  <c r="O753" i="17"/>
  <c r="N753" i="17"/>
  <c r="M753" i="17"/>
  <c r="U752" i="17"/>
  <c r="T752" i="17"/>
  <c r="S752" i="17"/>
  <c r="R752" i="17"/>
  <c r="P752" i="17"/>
  <c r="O752" i="17"/>
  <c r="N752" i="17"/>
  <c r="M752" i="17"/>
  <c r="U751" i="17"/>
  <c r="T751" i="17"/>
  <c r="S751" i="17"/>
  <c r="R751" i="17"/>
  <c r="P751" i="17"/>
  <c r="O751" i="17"/>
  <c r="N751" i="17"/>
  <c r="M751" i="17"/>
  <c r="U750" i="17"/>
  <c r="T750" i="17"/>
  <c r="S750" i="17"/>
  <c r="R750" i="17"/>
  <c r="P750" i="17"/>
  <c r="O750" i="17"/>
  <c r="N750" i="17"/>
  <c r="M750" i="17"/>
  <c r="U749" i="17"/>
  <c r="T749" i="17"/>
  <c r="S749" i="17"/>
  <c r="R749" i="17"/>
  <c r="P749" i="17"/>
  <c r="O749" i="17"/>
  <c r="N749" i="17"/>
  <c r="M749" i="17"/>
  <c r="U748" i="17"/>
  <c r="T748" i="17"/>
  <c r="S748" i="17"/>
  <c r="R748" i="17"/>
  <c r="P748" i="17"/>
  <c r="O748" i="17"/>
  <c r="N748" i="17"/>
  <c r="M748" i="17"/>
  <c r="U747" i="17"/>
  <c r="T747" i="17"/>
  <c r="S747" i="17"/>
  <c r="R747" i="17"/>
  <c r="P747" i="17"/>
  <c r="O747" i="17"/>
  <c r="N747" i="17"/>
  <c r="M747" i="17"/>
  <c r="U746" i="17"/>
  <c r="T746" i="17"/>
  <c r="S746" i="17"/>
  <c r="R746" i="17"/>
  <c r="P746" i="17"/>
  <c r="O746" i="17"/>
  <c r="N746" i="17"/>
  <c r="M746" i="17"/>
  <c r="U745" i="17"/>
  <c r="T745" i="17"/>
  <c r="S745" i="17"/>
  <c r="R745" i="17"/>
  <c r="P745" i="17"/>
  <c r="O745" i="17"/>
  <c r="N745" i="17"/>
  <c r="M745" i="17"/>
  <c r="U744" i="17"/>
  <c r="T744" i="17"/>
  <c r="S744" i="17"/>
  <c r="R744" i="17"/>
  <c r="P744" i="17"/>
  <c r="O744" i="17"/>
  <c r="N744" i="17"/>
  <c r="M744" i="17"/>
  <c r="U743" i="17"/>
  <c r="T743" i="17"/>
  <c r="S743" i="17"/>
  <c r="R743" i="17"/>
  <c r="P743" i="17"/>
  <c r="O743" i="17"/>
  <c r="N743" i="17"/>
  <c r="M743" i="17"/>
  <c r="U742" i="17"/>
  <c r="T742" i="17"/>
  <c r="S742" i="17"/>
  <c r="R742" i="17"/>
  <c r="P742" i="17"/>
  <c r="O742" i="17"/>
  <c r="N742" i="17"/>
  <c r="M742" i="17"/>
  <c r="U741" i="17"/>
  <c r="T741" i="17"/>
  <c r="S741" i="17"/>
  <c r="R741" i="17"/>
  <c r="P741" i="17"/>
  <c r="O741" i="17"/>
  <c r="N741" i="17"/>
  <c r="M741" i="17"/>
  <c r="U740" i="17"/>
  <c r="T740" i="17"/>
  <c r="S740" i="17"/>
  <c r="R740" i="17"/>
  <c r="P740" i="17"/>
  <c r="O740" i="17"/>
  <c r="N740" i="17"/>
  <c r="M740" i="17"/>
  <c r="U739" i="17"/>
  <c r="T739" i="17"/>
  <c r="S739" i="17"/>
  <c r="R739" i="17"/>
  <c r="P739" i="17"/>
  <c r="O739" i="17"/>
  <c r="N739" i="17"/>
  <c r="M739" i="17"/>
  <c r="U738" i="17"/>
  <c r="T738" i="17"/>
  <c r="S738" i="17"/>
  <c r="R738" i="17"/>
  <c r="P738" i="17"/>
  <c r="O738" i="17"/>
  <c r="N738" i="17"/>
  <c r="M738" i="17"/>
  <c r="U737" i="17"/>
  <c r="T737" i="17"/>
  <c r="S737" i="17"/>
  <c r="R737" i="17"/>
  <c r="P737" i="17"/>
  <c r="O737" i="17"/>
  <c r="N737" i="17"/>
  <c r="M737" i="17"/>
  <c r="U736" i="17"/>
  <c r="T736" i="17"/>
  <c r="S736" i="17"/>
  <c r="R736" i="17"/>
  <c r="P736" i="17"/>
  <c r="O736" i="17"/>
  <c r="N736" i="17"/>
  <c r="M736" i="17"/>
  <c r="U735" i="17"/>
  <c r="T735" i="17"/>
  <c r="S735" i="17"/>
  <c r="R735" i="17"/>
  <c r="P735" i="17"/>
  <c r="O735" i="17"/>
  <c r="N735" i="17"/>
  <c r="M735" i="17"/>
  <c r="U734" i="17"/>
  <c r="T734" i="17"/>
  <c r="S734" i="17"/>
  <c r="R734" i="17"/>
  <c r="P734" i="17"/>
  <c r="O734" i="17"/>
  <c r="N734" i="17"/>
  <c r="M734" i="17"/>
  <c r="U733" i="17"/>
  <c r="T733" i="17"/>
  <c r="S733" i="17"/>
  <c r="R733" i="17"/>
  <c r="P733" i="17"/>
  <c r="O733" i="17"/>
  <c r="N733" i="17"/>
  <c r="M733" i="17"/>
  <c r="U732" i="17"/>
  <c r="T732" i="17"/>
  <c r="S732" i="17"/>
  <c r="R732" i="17"/>
  <c r="P732" i="17"/>
  <c r="O732" i="17"/>
  <c r="N732" i="17"/>
  <c r="M732" i="17"/>
  <c r="U731" i="17"/>
  <c r="T731" i="17"/>
  <c r="S731" i="17"/>
  <c r="R731" i="17"/>
  <c r="P731" i="17"/>
  <c r="O731" i="17"/>
  <c r="N731" i="17"/>
  <c r="M731" i="17"/>
  <c r="U730" i="17"/>
  <c r="T730" i="17"/>
  <c r="S730" i="17"/>
  <c r="R730" i="17"/>
  <c r="P730" i="17"/>
  <c r="O730" i="17"/>
  <c r="N730" i="17"/>
  <c r="M730" i="17"/>
  <c r="U729" i="17"/>
  <c r="T729" i="17"/>
  <c r="S729" i="17"/>
  <c r="R729" i="17"/>
  <c r="P729" i="17"/>
  <c r="O729" i="17"/>
  <c r="N729" i="17"/>
  <c r="M729" i="17"/>
  <c r="U728" i="17"/>
  <c r="T728" i="17"/>
  <c r="S728" i="17"/>
  <c r="R728" i="17"/>
  <c r="P728" i="17"/>
  <c r="O728" i="17"/>
  <c r="N728" i="17"/>
  <c r="M728" i="17"/>
  <c r="U727" i="17"/>
  <c r="T727" i="17"/>
  <c r="S727" i="17"/>
  <c r="R727" i="17"/>
  <c r="P727" i="17"/>
  <c r="O727" i="17"/>
  <c r="N727" i="17"/>
  <c r="M727" i="17"/>
  <c r="U726" i="17"/>
  <c r="T726" i="17"/>
  <c r="S726" i="17"/>
  <c r="R726" i="17"/>
  <c r="P726" i="17"/>
  <c r="O726" i="17"/>
  <c r="N726" i="17"/>
  <c r="M726" i="17"/>
  <c r="U725" i="17"/>
  <c r="T725" i="17"/>
  <c r="S725" i="17"/>
  <c r="R725" i="17"/>
  <c r="P725" i="17"/>
  <c r="O725" i="17"/>
  <c r="N725" i="17"/>
  <c r="M725" i="17"/>
  <c r="U724" i="17"/>
  <c r="T724" i="17"/>
  <c r="S724" i="17"/>
  <c r="R724" i="17"/>
  <c r="P724" i="17"/>
  <c r="O724" i="17"/>
  <c r="N724" i="17"/>
  <c r="M724" i="17"/>
  <c r="U723" i="17"/>
  <c r="T723" i="17"/>
  <c r="S723" i="17"/>
  <c r="R723" i="17"/>
  <c r="P723" i="17"/>
  <c r="O723" i="17"/>
  <c r="N723" i="17"/>
  <c r="M723" i="17"/>
  <c r="U722" i="17"/>
  <c r="T722" i="17"/>
  <c r="S722" i="17"/>
  <c r="R722" i="17"/>
  <c r="P722" i="17"/>
  <c r="O722" i="17"/>
  <c r="N722" i="17"/>
  <c r="M722" i="17"/>
  <c r="U721" i="17"/>
  <c r="T721" i="17"/>
  <c r="S721" i="17"/>
  <c r="R721" i="17"/>
  <c r="P721" i="17"/>
  <c r="O721" i="17"/>
  <c r="N721" i="17"/>
  <c r="M721" i="17"/>
  <c r="U720" i="17"/>
  <c r="T720" i="17"/>
  <c r="S720" i="17"/>
  <c r="R720" i="17"/>
  <c r="P720" i="17"/>
  <c r="O720" i="17"/>
  <c r="N720" i="17"/>
  <c r="M720" i="17"/>
  <c r="U719" i="17"/>
  <c r="T719" i="17"/>
  <c r="S719" i="17"/>
  <c r="R719" i="17"/>
  <c r="P719" i="17"/>
  <c r="O719" i="17"/>
  <c r="N719" i="17"/>
  <c r="M719" i="17"/>
  <c r="U718" i="17"/>
  <c r="T718" i="17"/>
  <c r="S718" i="17"/>
  <c r="R718" i="17"/>
  <c r="P718" i="17"/>
  <c r="O718" i="17"/>
  <c r="N718" i="17"/>
  <c r="M718" i="17"/>
  <c r="U717" i="17"/>
  <c r="T717" i="17"/>
  <c r="S717" i="17"/>
  <c r="R717" i="17"/>
  <c r="P717" i="17"/>
  <c r="O717" i="17"/>
  <c r="N717" i="17"/>
  <c r="M717" i="17"/>
  <c r="U716" i="17"/>
  <c r="T716" i="17"/>
  <c r="S716" i="17"/>
  <c r="R716" i="17"/>
  <c r="P716" i="17"/>
  <c r="O716" i="17"/>
  <c r="N716" i="17"/>
  <c r="M716" i="17"/>
  <c r="U715" i="17"/>
  <c r="T715" i="17"/>
  <c r="S715" i="17"/>
  <c r="R715" i="17"/>
  <c r="P715" i="17"/>
  <c r="O715" i="17"/>
  <c r="N715" i="17"/>
  <c r="M715" i="17"/>
  <c r="U714" i="17"/>
  <c r="T714" i="17"/>
  <c r="S714" i="17"/>
  <c r="R714" i="17"/>
  <c r="P714" i="17"/>
  <c r="O714" i="17"/>
  <c r="N714" i="17"/>
  <c r="M714" i="17"/>
  <c r="U713" i="17"/>
  <c r="T713" i="17"/>
  <c r="S713" i="17"/>
  <c r="R713" i="17"/>
  <c r="P713" i="17"/>
  <c r="O713" i="17"/>
  <c r="N713" i="17"/>
  <c r="M713" i="17"/>
  <c r="U712" i="17"/>
  <c r="T712" i="17"/>
  <c r="S712" i="17"/>
  <c r="R712" i="17"/>
  <c r="P712" i="17"/>
  <c r="O712" i="17"/>
  <c r="N712" i="17"/>
  <c r="M712" i="17"/>
  <c r="U711" i="17"/>
  <c r="T711" i="17"/>
  <c r="S711" i="17"/>
  <c r="R711" i="17"/>
  <c r="P711" i="17"/>
  <c r="O711" i="17"/>
  <c r="N711" i="17"/>
  <c r="M711" i="17"/>
  <c r="U710" i="17"/>
  <c r="T710" i="17"/>
  <c r="S710" i="17"/>
  <c r="R710" i="17"/>
  <c r="P710" i="17"/>
  <c r="O710" i="17"/>
  <c r="N710" i="17"/>
  <c r="M710" i="17"/>
  <c r="U709" i="17"/>
  <c r="T709" i="17"/>
  <c r="S709" i="17"/>
  <c r="R709" i="17"/>
  <c r="P709" i="17"/>
  <c r="O709" i="17"/>
  <c r="N709" i="17"/>
  <c r="M709" i="17"/>
  <c r="U708" i="17"/>
  <c r="T708" i="17"/>
  <c r="S708" i="17"/>
  <c r="R708" i="17"/>
  <c r="P708" i="17"/>
  <c r="O708" i="17"/>
  <c r="N708" i="17"/>
  <c r="M708" i="17"/>
  <c r="U707" i="17"/>
  <c r="T707" i="17"/>
  <c r="S707" i="17"/>
  <c r="R707" i="17"/>
  <c r="P707" i="17"/>
  <c r="O707" i="17"/>
  <c r="N707" i="17"/>
  <c r="M707" i="17"/>
  <c r="U706" i="17"/>
  <c r="T706" i="17"/>
  <c r="S706" i="17"/>
  <c r="R706" i="17"/>
  <c r="P706" i="17"/>
  <c r="O706" i="17"/>
  <c r="N706" i="17"/>
  <c r="M706" i="17"/>
  <c r="U705" i="17"/>
  <c r="T705" i="17"/>
  <c r="S705" i="17"/>
  <c r="R705" i="17"/>
  <c r="P705" i="17"/>
  <c r="O705" i="17"/>
  <c r="N705" i="17"/>
  <c r="M705" i="17"/>
  <c r="U704" i="17"/>
  <c r="T704" i="17"/>
  <c r="S704" i="17"/>
  <c r="R704" i="17"/>
  <c r="P704" i="17"/>
  <c r="O704" i="17"/>
  <c r="N704" i="17"/>
  <c r="M704" i="17"/>
  <c r="U703" i="17"/>
  <c r="T703" i="17"/>
  <c r="S703" i="17"/>
  <c r="R703" i="17"/>
  <c r="P703" i="17"/>
  <c r="O703" i="17"/>
  <c r="N703" i="17"/>
  <c r="M703" i="17"/>
  <c r="U702" i="17"/>
  <c r="T702" i="17"/>
  <c r="S702" i="17"/>
  <c r="R702" i="17"/>
  <c r="P702" i="17"/>
  <c r="O702" i="17"/>
  <c r="N702" i="17"/>
  <c r="M702" i="17"/>
  <c r="U701" i="17"/>
  <c r="T701" i="17"/>
  <c r="S701" i="17"/>
  <c r="R701" i="17"/>
  <c r="P701" i="17"/>
  <c r="O701" i="17"/>
  <c r="N701" i="17"/>
  <c r="M701" i="17"/>
  <c r="U700" i="17"/>
  <c r="T700" i="17"/>
  <c r="S700" i="17"/>
  <c r="R700" i="17"/>
  <c r="P700" i="17"/>
  <c r="O700" i="17"/>
  <c r="N700" i="17"/>
  <c r="M700" i="17"/>
  <c r="U699" i="17"/>
  <c r="T699" i="17"/>
  <c r="S699" i="17"/>
  <c r="R699" i="17"/>
  <c r="P699" i="17"/>
  <c r="O699" i="17"/>
  <c r="N699" i="17"/>
  <c r="M699" i="17"/>
  <c r="U698" i="17"/>
  <c r="T698" i="17"/>
  <c r="S698" i="17"/>
  <c r="R698" i="17"/>
  <c r="P698" i="17"/>
  <c r="O698" i="17"/>
  <c r="N698" i="17"/>
  <c r="M698" i="17"/>
  <c r="U697" i="17"/>
  <c r="T697" i="17"/>
  <c r="S697" i="17"/>
  <c r="R697" i="17"/>
  <c r="P697" i="17"/>
  <c r="O697" i="17"/>
  <c r="N697" i="17"/>
  <c r="M697" i="17"/>
  <c r="U696" i="17"/>
  <c r="T696" i="17"/>
  <c r="S696" i="17"/>
  <c r="R696" i="17"/>
  <c r="P696" i="17"/>
  <c r="O696" i="17"/>
  <c r="N696" i="17"/>
  <c r="M696" i="17"/>
  <c r="U695" i="17"/>
  <c r="T695" i="17"/>
  <c r="S695" i="17"/>
  <c r="R695" i="17"/>
  <c r="P695" i="17"/>
  <c r="O695" i="17"/>
  <c r="N695" i="17"/>
  <c r="M695" i="17"/>
  <c r="U694" i="17"/>
  <c r="T694" i="17"/>
  <c r="S694" i="17"/>
  <c r="R694" i="17"/>
  <c r="P694" i="17"/>
  <c r="O694" i="17"/>
  <c r="N694" i="17"/>
  <c r="M694" i="17"/>
  <c r="U693" i="17"/>
  <c r="T693" i="17"/>
  <c r="S693" i="17"/>
  <c r="R693" i="17"/>
  <c r="P693" i="17"/>
  <c r="O693" i="17"/>
  <c r="N693" i="17"/>
  <c r="M693" i="17"/>
  <c r="U692" i="17"/>
  <c r="T692" i="17"/>
  <c r="S692" i="17"/>
  <c r="R692" i="17"/>
  <c r="P692" i="17"/>
  <c r="O692" i="17"/>
  <c r="N692" i="17"/>
  <c r="M692" i="17"/>
  <c r="U691" i="17"/>
  <c r="T691" i="17"/>
  <c r="S691" i="17"/>
  <c r="R691" i="17"/>
  <c r="P691" i="17"/>
  <c r="O691" i="17"/>
  <c r="N691" i="17"/>
  <c r="M691" i="17"/>
  <c r="U690" i="17"/>
  <c r="T690" i="17"/>
  <c r="S690" i="17"/>
  <c r="R690" i="17"/>
  <c r="P690" i="17"/>
  <c r="O690" i="17"/>
  <c r="N690" i="17"/>
  <c r="M690" i="17"/>
  <c r="U689" i="17"/>
  <c r="T689" i="17"/>
  <c r="S689" i="17"/>
  <c r="R689" i="17"/>
  <c r="P689" i="17"/>
  <c r="O689" i="17"/>
  <c r="N689" i="17"/>
  <c r="M689" i="17"/>
  <c r="U688" i="17"/>
  <c r="T688" i="17"/>
  <c r="S688" i="17"/>
  <c r="R688" i="17"/>
  <c r="P688" i="17"/>
  <c r="O688" i="17"/>
  <c r="N688" i="17"/>
  <c r="M688" i="17"/>
  <c r="U687" i="17"/>
  <c r="T687" i="17"/>
  <c r="S687" i="17"/>
  <c r="R687" i="17"/>
  <c r="P687" i="17"/>
  <c r="O687" i="17"/>
  <c r="N687" i="17"/>
  <c r="M687" i="17"/>
  <c r="U686" i="17"/>
  <c r="T686" i="17"/>
  <c r="S686" i="17"/>
  <c r="R686" i="17"/>
  <c r="P686" i="17"/>
  <c r="O686" i="17"/>
  <c r="N686" i="17"/>
  <c r="M686" i="17"/>
  <c r="U685" i="17"/>
  <c r="T685" i="17"/>
  <c r="S685" i="17"/>
  <c r="R685" i="17"/>
  <c r="P685" i="17"/>
  <c r="O685" i="17"/>
  <c r="N685" i="17"/>
  <c r="M685" i="17"/>
  <c r="U684" i="17"/>
  <c r="T684" i="17"/>
  <c r="S684" i="17"/>
  <c r="R684" i="17"/>
  <c r="P684" i="17"/>
  <c r="O684" i="17"/>
  <c r="N684" i="17"/>
  <c r="M684" i="17"/>
  <c r="U683" i="17"/>
  <c r="T683" i="17"/>
  <c r="S683" i="17"/>
  <c r="R683" i="17"/>
  <c r="P683" i="17"/>
  <c r="O683" i="17"/>
  <c r="N683" i="17"/>
  <c r="M683" i="17"/>
  <c r="U682" i="17"/>
  <c r="T682" i="17"/>
  <c r="S682" i="17"/>
  <c r="R682" i="17"/>
  <c r="P682" i="17"/>
  <c r="O682" i="17"/>
  <c r="N682" i="17"/>
  <c r="M682" i="17"/>
  <c r="U681" i="17"/>
  <c r="T681" i="17"/>
  <c r="S681" i="17"/>
  <c r="R681" i="17"/>
  <c r="P681" i="17"/>
  <c r="O681" i="17"/>
  <c r="N681" i="17"/>
  <c r="M681" i="17"/>
  <c r="U680" i="17"/>
  <c r="T680" i="17"/>
  <c r="S680" i="17"/>
  <c r="R680" i="17"/>
  <c r="P680" i="17"/>
  <c r="O680" i="17"/>
  <c r="N680" i="17"/>
  <c r="M680" i="17"/>
  <c r="U679" i="17"/>
  <c r="T679" i="17"/>
  <c r="S679" i="17"/>
  <c r="R679" i="17"/>
  <c r="P679" i="17"/>
  <c r="O679" i="17"/>
  <c r="N679" i="17"/>
  <c r="M679" i="17"/>
  <c r="U678" i="17"/>
  <c r="T678" i="17"/>
  <c r="S678" i="17"/>
  <c r="R678" i="17"/>
  <c r="P678" i="17"/>
  <c r="O678" i="17"/>
  <c r="N678" i="17"/>
  <c r="M678" i="17"/>
  <c r="U677" i="17"/>
  <c r="T677" i="17"/>
  <c r="S677" i="17"/>
  <c r="R677" i="17"/>
  <c r="P677" i="17"/>
  <c r="O677" i="17"/>
  <c r="N677" i="17"/>
  <c r="M677" i="17"/>
  <c r="U676" i="17"/>
  <c r="T676" i="17"/>
  <c r="S676" i="17"/>
  <c r="R676" i="17"/>
  <c r="P676" i="17"/>
  <c r="O676" i="17"/>
  <c r="N676" i="17"/>
  <c r="M676" i="17"/>
  <c r="U675" i="17"/>
  <c r="T675" i="17"/>
  <c r="S675" i="17"/>
  <c r="R675" i="17"/>
  <c r="P675" i="17"/>
  <c r="O675" i="17"/>
  <c r="N675" i="17"/>
  <c r="M675" i="17"/>
  <c r="U674" i="17"/>
  <c r="T674" i="17"/>
  <c r="S674" i="17"/>
  <c r="R674" i="17"/>
  <c r="P674" i="17"/>
  <c r="O674" i="17"/>
  <c r="N674" i="17"/>
  <c r="M674" i="17"/>
  <c r="U673" i="17"/>
  <c r="T673" i="17"/>
  <c r="S673" i="17"/>
  <c r="R673" i="17"/>
  <c r="P673" i="17"/>
  <c r="O673" i="17"/>
  <c r="N673" i="17"/>
  <c r="M673" i="17"/>
  <c r="U672" i="17"/>
  <c r="T672" i="17"/>
  <c r="S672" i="17"/>
  <c r="R672" i="17"/>
  <c r="P672" i="17"/>
  <c r="O672" i="17"/>
  <c r="N672" i="17"/>
  <c r="M672" i="17"/>
  <c r="U671" i="17"/>
  <c r="T671" i="17"/>
  <c r="S671" i="17"/>
  <c r="R671" i="17"/>
  <c r="P671" i="17"/>
  <c r="O671" i="17"/>
  <c r="N671" i="17"/>
  <c r="M671" i="17"/>
  <c r="U670" i="17"/>
  <c r="T670" i="17"/>
  <c r="S670" i="17"/>
  <c r="R670" i="17"/>
  <c r="P670" i="17"/>
  <c r="O670" i="17"/>
  <c r="N670" i="17"/>
  <c r="M670" i="17"/>
  <c r="U669" i="17"/>
  <c r="T669" i="17"/>
  <c r="S669" i="17"/>
  <c r="R669" i="17"/>
  <c r="P669" i="17"/>
  <c r="O669" i="17"/>
  <c r="N669" i="17"/>
  <c r="M669" i="17"/>
  <c r="U668" i="17"/>
  <c r="T668" i="17"/>
  <c r="S668" i="17"/>
  <c r="R668" i="17"/>
  <c r="P668" i="17"/>
  <c r="O668" i="17"/>
  <c r="N668" i="17"/>
  <c r="M668" i="17"/>
  <c r="U667" i="17"/>
  <c r="T667" i="17"/>
  <c r="S667" i="17"/>
  <c r="R667" i="17"/>
  <c r="P667" i="17"/>
  <c r="O667" i="17"/>
  <c r="N667" i="17"/>
  <c r="M667" i="17"/>
  <c r="U666" i="17"/>
  <c r="T666" i="17"/>
  <c r="S666" i="17"/>
  <c r="R666" i="17"/>
  <c r="P666" i="17"/>
  <c r="O666" i="17"/>
  <c r="N666" i="17"/>
  <c r="M666" i="17"/>
  <c r="U665" i="17"/>
  <c r="T665" i="17"/>
  <c r="S665" i="17"/>
  <c r="R665" i="17"/>
  <c r="P665" i="17"/>
  <c r="O665" i="17"/>
  <c r="N665" i="17"/>
  <c r="M665" i="17"/>
  <c r="U664" i="17"/>
  <c r="T664" i="17"/>
  <c r="S664" i="17"/>
  <c r="R664" i="17"/>
  <c r="P664" i="17"/>
  <c r="O664" i="17"/>
  <c r="N664" i="17"/>
  <c r="M664" i="17"/>
  <c r="U663" i="17"/>
  <c r="T663" i="17"/>
  <c r="S663" i="17"/>
  <c r="R663" i="17"/>
  <c r="P663" i="17"/>
  <c r="O663" i="17"/>
  <c r="N663" i="17"/>
  <c r="M663" i="17"/>
  <c r="U662" i="17"/>
  <c r="T662" i="17"/>
  <c r="S662" i="17"/>
  <c r="R662" i="17"/>
  <c r="P662" i="17"/>
  <c r="O662" i="17"/>
  <c r="N662" i="17"/>
  <c r="M662" i="17"/>
  <c r="U661" i="17"/>
  <c r="T661" i="17"/>
  <c r="S661" i="17"/>
  <c r="R661" i="17"/>
  <c r="P661" i="17"/>
  <c r="O661" i="17"/>
  <c r="N661" i="17"/>
  <c r="M661" i="17"/>
  <c r="U660" i="17"/>
  <c r="T660" i="17"/>
  <c r="S660" i="17"/>
  <c r="R660" i="17"/>
  <c r="P660" i="17"/>
  <c r="O660" i="17"/>
  <c r="N660" i="17"/>
  <c r="M660" i="17"/>
  <c r="U659" i="17"/>
  <c r="T659" i="17"/>
  <c r="S659" i="17"/>
  <c r="R659" i="17"/>
  <c r="P659" i="17"/>
  <c r="O659" i="17"/>
  <c r="N659" i="17"/>
  <c r="M659" i="17"/>
  <c r="U658" i="17"/>
  <c r="T658" i="17"/>
  <c r="S658" i="17"/>
  <c r="R658" i="17"/>
  <c r="P658" i="17"/>
  <c r="O658" i="17"/>
  <c r="N658" i="17"/>
  <c r="M658" i="17"/>
  <c r="U657" i="17"/>
  <c r="T657" i="17"/>
  <c r="S657" i="17"/>
  <c r="R657" i="17"/>
  <c r="P657" i="17"/>
  <c r="O657" i="17"/>
  <c r="N657" i="17"/>
  <c r="M657" i="17"/>
  <c r="U656" i="17"/>
  <c r="T656" i="17"/>
  <c r="S656" i="17"/>
  <c r="R656" i="17"/>
  <c r="P656" i="17"/>
  <c r="O656" i="17"/>
  <c r="N656" i="17"/>
  <c r="M656" i="17"/>
  <c r="U655" i="17"/>
  <c r="T655" i="17"/>
  <c r="S655" i="17"/>
  <c r="R655" i="17"/>
  <c r="P655" i="17"/>
  <c r="O655" i="17"/>
  <c r="N655" i="17"/>
  <c r="M655" i="17"/>
  <c r="U654" i="17"/>
  <c r="T654" i="17"/>
  <c r="S654" i="17"/>
  <c r="R654" i="17"/>
  <c r="P654" i="17"/>
  <c r="O654" i="17"/>
  <c r="N654" i="17"/>
  <c r="M654" i="17"/>
  <c r="U653" i="17"/>
  <c r="T653" i="17"/>
  <c r="S653" i="17"/>
  <c r="R653" i="17"/>
  <c r="P653" i="17"/>
  <c r="O653" i="17"/>
  <c r="N653" i="17"/>
  <c r="M653" i="17"/>
  <c r="U652" i="17"/>
  <c r="T652" i="17"/>
  <c r="S652" i="17"/>
  <c r="R652" i="17"/>
  <c r="P652" i="17"/>
  <c r="O652" i="17"/>
  <c r="N652" i="17"/>
  <c r="M652" i="17"/>
  <c r="U651" i="17"/>
  <c r="T651" i="17"/>
  <c r="S651" i="17"/>
  <c r="R651" i="17"/>
  <c r="P651" i="17"/>
  <c r="O651" i="17"/>
  <c r="N651" i="17"/>
  <c r="M651" i="17"/>
  <c r="U650" i="17"/>
  <c r="T650" i="17"/>
  <c r="S650" i="17"/>
  <c r="R650" i="17"/>
  <c r="P650" i="17"/>
  <c r="O650" i="17"/>
  <c r="N650" i="17"/>
  <c r="M650" i="17"/>
  <c r="U649" i="17"/>
  <c r="T649" i="17"/>
  <c r="S649" i="17"/>
  <c r="R649" i="17"/>
  <c r="P649" i="17"/>
  <c r="O649" i="17"/>
  <c r="N649" i="17"/>
  <c r="M649" i="17"/>
  <c r="U648" i="17"/>
  <c r="T648" i="17"/>
  <c r="S648" i="17"/>
  <c r="R648" i="17"/>
  <c r="P648" i="17"/>
  <c r="O648" i="17"/>
  <c r="N648" i="17"/>
  <c r="M648" i="17"/>
  <c r="U647" i="17"/>
  <c r="T647" i="17"/>
  <c r="S647" i="17"/>
  <c r="R647" i="17"/>
  <c r="P647" i="17"/>
  <c r="O647" i="17"/>
  <c r="N647" i="17"/>
  <c r="M647" i="17"/>
  <c r="U646" i="17"/>
  <c r="T646" i="17"/>
  <c r="S646" i="17"/>
  <c r="R646" i="17"/>
  <c r="P646" i="17"/>
  <c r="O646" i="17"/>
  <c r="N646" i="17"/>
  <c r="M646" i="17"/>
  <c r="U645" i="17"/>
  <c r="T645" i="17"/>
  <c r="S645" i="17"/>
  <c r="R645" i="17"/>
  <c r="P645" i="17"/>
  <c r="O645" i="17"/>
  <c r="N645" i="17"/>
  <c r="M645" i="17"/>
  <c r="U644" i="17"/>
  <c r="T644" i="17"/>
  <c r="S644" i="17"/>
  <c r="R644" i="17"/>
  <c r="P644" i="17"/>
  <c r="O644" i="17"/>
  <c r="N644" i="17"/>
  <c r="M644" i="17"/>
  <c r="U643" i="17"/>
  <c r="T643" i="17"/>
  <c r="S643" i="17"/>
  <c r="R643" i="17"/>
  <c r="P643" i="17"/>
  <c r="O643" i="17"/>
  <c r="N643" i="17"/>
  <c r="M643" i="17"/>
  <c r="U642" i="17"/>
  <c r="T642" i="17"/>
  <c r="S642" i="17"/>
  <c r="R642" i="17"/>
  <c r="P642" i="17"/>
  <c r="O642" i="17"/>
  <c r="N642" i="17"/>
  <c r="M642" i="17"/>
  <c r="U641" i="17"/>
  <c r="T641" i="17"/>
  <c r="S641" i="17"/>
  <c r="R641" i="17"/>
  <c r="P641" i="17"/>
  <c r="O641" i="17"/>
  <c r="N641" i="17"/>
  <c r="M641" i="17"/>
  <c r="U640" i="17"/>
  <c r="T640" i="17"/>
  <c r="S640" i="17"/>
  <c r="R640" i="17"/>
  <c r="P640" i="17"/>
  <c r="O640" i="17"/>
  <c r="N640" i="17"/>
  <c r="M640" i="17"/>
  <c r="U639" i="17"/>
  <c r="T639" i="17"/>
  <c r="S639" i="17"/>
  <c r="R639" i="17"/>
  <c r="P639" i="17"/>
  <c r="O639" i="17"/>
  <c r="N639" i="17"/>
  <c r="M639" i="17"/>
  <c r="U638" i="17"/>
  <c r="T638" i="17"/>
  <c r="S638" i="17"/>
  <c r="R638" i="17"/>
  <c r="P638" i="17"/>
  <c r="O638" i="17"/>
  <c r="N638" i="17"/>
  <c r="M638" i="17"/>
  <c r="U637" i="17"/>
  <c r="T637" i="17"/>
  <c r="S637" i="17"/>
  <c r="R637" i="17"/>
  <c r="P637" i="17"/>
  <c r="O637" i="17"/>
  <c r="N637" i="17"/>
  <c r="M637" i="17"/>
  <c r="U636" i="17"/>
  <c r="T636" i="17"/>
  <c r="S636" i="17"/>
  <c r="R636" i="17"/>
  <c r="P636" i="17"/>
  <c r="O636" i="17"/>
  <c r="N636" i="17"/>
  <c r="M636" i="17"/>
  <c r="U635" i="17"/>
  <c r="T635" i="17"/>
  <c r="S635" i="17"/>
  <c r="R635" i="17"/>
  <c r="P635" i="17"/>
  <c r="O635" i="17"/>
  <c r="N635" i="17"/>
  <c r="M635" i="17"/>
  <c r="U634" i="17"/>
  <c r="T634" i="17"/>
  <c r="S634" i="17"/>
  <c r="R634" i="17"/>
  <c r="P634" i="17"/>
  <c r="O634" i="17"/>
  <c r="N634" i="17"/>
  <c r="M634" i="17"/>
  <c r="U633" i="17"/>
  <c r="T633" i="17"/>
  <c r="S633" i="17"/>
  <c r="R633" i="17"/>
  <c r="P633" i="17"/>
  <c r="O633" i="17"/>
  <c r="N633" i="17"/>
  <c r="M633" i="17"/>
  <c r="U632" i="17"/>
  <c r="T632" i="17"/>
  <c r="S632" i="17"/>
  <c r="R632" i="17"/>
  <c r="P632" i="17"/>
  <c r="O632" i="17"/>
  <c r="N632" i="17"/>
  <c r="M632" i="17"/>
  <c r="U631" i="17"/>
  <c r="T631" i="17"/>
  <c r="S631" i="17"/>
  <c r="R631" i="17"/>
  <c r="P631" i="17"/>
  <c r="O631" i="17"/>
  <c r="N631" i="17"/>
  <c r="M631" i="17"/>
  <c r="U630" i="17"/>
  <c r="T630" i="17"/>
  <c r="S630" i="17"/>
  <c r="R630" i="17"/>
  <c r="P630" i="17"/>
  <c r="O630" i="17"/>
  <c r="N630" i="17"/>
  <c r="M630" i="17"/>
  <c r="U629" i="17"/>
  <c r="T629" i="17"/>
  <c r="S629" i="17"/>
  <c r="R629" i="17"/>
  <c r="P629" i="17"/>
  <c r="O629" i="17"/>
  <c r="N629" i="17"/>
  <c r="M629" i="17"/>
  <c r="U628" i="17"/>
  <c r="T628" i="17"/>
  <c r="S628" i="17"/>
  <c r="R628" i="17"/>
  <c r="P628" i="17"/>
  <c r="O628" i="17"/>
  <c r="N628" i="17"/>
  <c r="M628" i="17"/>
  <c r="U627" i="17"/>
  <c r="T627" i="17"/>
  <c r="S627" i="17"/>
  <c r="R627" i="17"/>
  <c r="P627" i="17"/>
  <c r="O627" i="17"/>
  <c r="N627" i="17"/>
  <c r="M627" i="17"/>
  <c r="U626" i="17"/>
  <c r="T626" i="17"/>
  <c r="S626" i="17"/>
  <c r="R626" i="17"/>
  <c r="P626" i="17"/>
  <c r="O626" i="17"/>
  <c r="N626" i="17"/>
  <c r="M626" i="17"/>
  <c r="U625" i="17"/>
  <c r="T625" i="17"/>
  <c r="S625" i="17"/>
  <c r="R625" i="17"/>
  <c r="P625" i="17"/>
  <c r="O625" i="17"/>
  <c r="N625" i="17"/>
  <c r="M625" i="17"/>
  <c r="U624" i="17"/>
  <c r="T624" i="17"/>
  <c r="S624" i="17"/>
  <c r="R624" i="17"/>
  <c r="P624" i="17"/>
  <c r="O624" i="17"/>
  <c r="N624" i="17"/>
  <c r="M624" i="17"/>
  <c r="U623" i="17"/>
  <c r="T623" i="17"/>
  <c r="S623" i="17"/>
  <c r="R623" i="17"/>
  <c r="P623" i="17"/>
  <c r="O623" i="17"/>
  <c r="N623" i="17"/>
  <c r="M623" i="17"/>
  <c r="U622" i="17"/>
  <c r="T622" i="17"/>
  <c r="S622" i="17"/>
  <c r="R622" i="17"/>
  <c r="P622" i="17"/>
  <c r="O622" i="17"/>
  <c r="N622" i="17"/>
  <c r="M622" i="17"/>
  <c r="U621" i="17"/>
  <c r="T621" i="17"/>
  <c r="S621" i="17"/>
  <c r="R621" i="17"/>
  <c r="P621" i="17"/>
  <c r="O621" i="17"/>
  <c r="N621" i="17"/>
  <c r="M621" i="17"/>
  <c r="U620" i="17"/>
  <c r="T620" i="17"/>
  <c r="S620" i="17"/>
  <c r="R620" i="17"/>
  <c r="P620" i="17"/>
  <c r="O620" i="17"/>
  <c r="N620" i="17"/>
  <c r="M620" i="17"/>
  <c r="U619" i="17"/>
  <c r="T619" i="17"/>
  <c r="S619" i="17"/>
  <c r="R619" i="17"/>
  <c r="P619" i="17"/>
  <c r="O619" i="17"/>
  <c r="N619" i="17"/>
  <c r="M619" i="17"/>
  <c r="U618" i="17"/>
  <c r="T618" i="17"/>
  <c r="S618" i="17"/>
  <c r="R618" i="17"/>
  <c r="P618" i="17"/>
  <c r="O618" i="17"/>
  <c r="N618" i="17"/>
  <c r="M618" i="17"/>
  <c r="U617" i="17"/>
  <c r="T617" i="17"/>
  <c r="S617" i="17"/>
  <c r="R617" i="17"/>
  <c r="P617" i="17"/>
  <c r="O617" i="17"/>
  <c r="N617" i="17"/>
  <c r="M617" i="17"/>
  <c r="U616" i="17"/>
  <c r="T616" i="17"/>
  <c r="S616" i="17"/>
  <c r="R616" i="17"/>
  <c r="P616" i="17"/>
  <c r="O616" i="17"/>
  <c r="N616" i="17"/>
  <c r="M616" i="17"/>
  <c r="U615" i="17"/>
  <c r="T615" i="17"/>
  <c r="S615" i="17"/>
  <c r="R615" i="17"/>
  <c r="P615" i="17"/>
  <c r="O615" i="17"/>
  <c r="N615" i="17"/>
  <c r="M615" i="17"/>
  <c r="U614" i="17"/>
  <c r="T614" i="17"/>
  <c r="S614" i="17"/>
  <c r="R614" i="17"/>
  <c r="P614" i="17"/>
  <c r="O614" i="17"/>
  <c r="N614" i="17"/>
  <c r="M614" i="17"/>
  <c r="U613" i="17"/>
  <c r="T613" i="17"/>
  <c r="S613" i="17"/>
  <c r="R613" i="17"/>
  <c r="P613" i="17"/>
  <c r="O613" i="17"/>
  <c r="N613" i="17"/>
  <c r="M613" i="17"/>
  <c r="U612" i="17"/>
  <c r="T612" i="17"/>
  <c r="S612" i="17"/>
  <c r="R612" i="17"/>
  <c r="P612" i="17"/>
  <c r="O612" i="17"/>
  <c r="N612" i="17"/>
  <c r="M612" i="17"/>
  <c r="U611" i="17"/>
  <c r="T611" i="17"/>
  <c r="S611" i="17"/>
  <c r="R611" i="17"/>
  <c r="P611" i="17"/>
  <c r="O611" i="17"/>
  <c r="N611" i="17"/>
  <c r="M611" i="17"/>
  <c r="U610" i="17"/>
  <c r="T610" i="17"/>
  <c r="S610" i="17"/>
  <c r="R610" i="17"/>
  <c r="P610" i="17"/>
  <c r="O610" i="17"/>
  <c r="N610" i="17"/>
  <c r="M610" i="17"/>
  <c r="U609" i="17"/>
  <c r="T609" i="17"/>
  <c r="S609" i="17"/>
  <c r="R609" i="17"/>
  <c r="P609" i="17"/>
  <c r="O609" i="17"/>
  <c r="N609" i="17"/>
  <c r="M609" i="17"/>
  <c r="U608" i="17"/>
  <c r="T608" i="17"/>
  <c r="S608" i="17"/>
  <c r="R608" i="17"/>
  <c r="P608" i="17"/>
  <c r="O608" i="17"/>
  <c r="N608" i="17"/>
  <c r="M608" i="17"/>
  <c r="U607" i="17"/>
  <c r="T607" i="17"/>
  <c r="S607" i="17"/>
  <c r="R607" i="17"/>
  <c r="P607" i="17"/>
  <c r="O607" i="17"/>
  <c r="N607" i="17"/>
  <c r="M607" i="17"/>
  <c r="U606" i="17"/>
  <c r="T606" i="17"/>
  <c r="S606" i="17"/>
  <c r="R606" i="17"/>
  <c r="P606" i="17"/>
  <c r="O606" i="17"/>
  <c r="N606" i="17"/>
  <c r="M606" i="17"/>
  <c r="U605" i="17"/>
  <c r="T605" i="17"/>
  <c r="S605" i="17"/>
  <c r="R605" i="17"/>
  <c r="P605" i="17"/>
  <c r="O605" i="17"/>
  <c r="N605" i="17"/>
  <c r="M605" i="17"/>
  <c r="U604" i="17"/>
  <c r="T604" i="17"/>
  <c r="S604" i="17"/>
  <c r="R604" i="17"/>
  <c r="P604" i="17"/>
  <c r="O604" i="17"/>
  <c r="N604" i="17"/>
  <c r="M604" i="17"/>
  <c r="U603" i="17"/>
  <c r="T603" i="17"/>
  <c r="S603" i="17"/>
  <c r="R603" i="17"/>
  <c r="P603" i="17"/>
  <c r="O603" i="17"/>
  <c r="N603" i="17"/>
  <c r="M603" i="17"/>
  <c r="U602" i="17"/>
  <c r="T602" i="17"/>
  <c r="S602" i="17"/>
  <c r="R602" i="17"/>
  <c r="P602" i="17"/>
  <c r="O602" i="17"/>
  <c r="N602" i="17"/>
  <c r="M602" i="17"/>
  <c r="U601" i="17"/>
  <c r="T601" i="17"/>
  <c r="S601" i="17"/>
  <c r="R601" i="17"/>
  <c r="P601" i="17"/>
  <c r="O601" i="17"/>
  <c r="N601" i="17"/>
  <c r="M601" i="17"/>
  <c r="U600" i="17"/>
  <c r="T600" i="17"/>
  <c r="S600" i="17"/>
  <c r="R600" i="17"/>
  <c r="P600" i="17"/>
  <c r="O600" i="17"/>
  <c r="N600" i="17"/>
  <c r="M600" i="17"/>
  <c r="U599" i="17"/>
  <c r="T599" i="17"/>
  <c r="S599" i="17"/>
  <c r="R599" i="17"/>
  <c r="P599" i="17"/>
  <c r="O599" i="17"/>
  <c r="N599" i="17"/>
  <c r="M599" i="17"/>
  <c r="U598" i="17"/>
  <c r="T598" i="17"/>
  <c r="S598" i="17"/>
  <c r="R598" i="17"/>
  <c r="P598" i="17"/>
  <c r="O598" i="17"/>
  <c r="N598" i="17"/>
  <c r="M598" i="17"/>
  <c r="U597" i="17"/>
  <c r="T597" i="17"/>
  <c r="S597" i="17"/>
  <c r="R597" i="17"/>
  <c r="P597" i="17"/>
  <c r="O597" i="17"/>
  <c r="N597" i="17"/>
  <c r="M597" i="17"/>
  <c r="U596" i="17"/>
  <c r="T596" i="17"/>
  <c r="S596" i="17"/>
  <c r="R596" i="17"/>
  <c r="P596" i="17"/>
  <c r="O596" i="17"/>
  <c r="N596" i="17"/>
  <c r="M596" i="17"/>
  <c r="U595" i="17"/>
  <c r="T595" i="17"/>
  <c r="S595" i="17"/>
  <c r="R595" i="17"/>
  <c r="P595" i="17"/>
  <c r="O595" i="17"/>
  <c r="N595" i="17"/>
  <c r="M595" i="17"/>
  <c r="U594" i="17"/>
  <c r="T594" i="17"/>
  <c r="S594" i="17"/>
  <c r="R594" i="17"/>
  <c r="P594" i="17"/>
  <c r="O594" i="17"/>
  <c r="N594" i="17"/>
  <c r="M594" i="17"/>
  <c r="U593" i="17"/>
  <c r="T593" i="17"/>
  <c r="S593" i="17"/>
  <c r="R593" i="17"/>
  <c r="P593" i="17"/>
  <c r="O593" i="17"/>
  <c r="N593" i="17"/>
  <c r="M593" i="17"/>
  <c r="U592" i="17"/>
  <c r="T592" i="17"/>
  <c r="S592" i="17"/>
  <c r="R592" i="17"/>
  <c r="P592" i="17"/>
  <c r="O592" i="17"/>
  <c r="N592" i="17"/>
  <c r="M592" i="17"/>
  <c r="U591" i="17"/>
  <c r="T591" i="17"/>
  <c r="S591" i="17"/>
  <c r="R591" i="17"/>
  <c r="P591" i="17"/>
  <c r="O591" i="17"/>
  <c r="N591" i="17"/>
  <c r="M591" i="17"/>
  <c r="U590" i="17"/>
  <c r="T590" i="17"/>
  <c r="S590" i="17"/>
  <c r="R590" i="17"/>
  <c r="P590" i="17"/>
  <c r="O590" i="17"/>
  <c r="N590" i="17"/>
  <c r="M590" i="17"/>
  <c r="U589" i="17"/>
  <c r="T589" i="17"/>
  <c r="S589" i="17"/>
  <c r="R589" i="17"/>
  <c r="P589" i="17"/>
  <c r="O589" i="17"/>
  <c r="N589" i="17"/>
  <c r="M589" i="17"/>
  <c r="U588" i="17"/>
  <c r="T588" i="17"/>
  <c r="S588" i="17"/>
  <c r="R588" i="17"/>
  <c r="P588" i="17"/>
  <c r="O588" i="17"/>
  <c r="N588" i="17"/>
  <c r="M588" i="17"/>
  <c r="U587" i="17"/>
  <c r="T587" i="17"/>
  <c r="S587" i="17"/>
  <c r="R587" i="17"/>
  <c r="P587" i="17"/>
  <c r="O587" i="17"/>
  <c r="N587" i="17"/>
  <c r="M587" i="17"/>
  <c r="U586" i="17"/>
  <c r="T586" i="17"/>
  <c r="S586" i="17"/>
  <c r="R586" i="17"/>
  <c r="P586" i="17"/>
  <c r="O586" i="17"/>
  <c r="N586" i="17"/>
  <c r="M586" i="17"/>
  <c r="U585" i="17"/>
  <c r="T585" i="17"/>
  <c r="S585" i="17"/>
  <c r="R585" i="17"/>
  <c r="P585" i="17"/>
  <c r="O585" i="17"/>
  <c r="N585" i="17"/>
  <c r="M585" i="17"/>
  <c r="U584" i="17"/>
  <c r="T584" i="17"/>
  <c r="S584" i="17"/>
  <c r="R584" i="17"/>
  <c r="P584" i="17"/>
  <c r="O584" i="17"/>
  <c r="N584" i="17"/>
  <c r="M584" i="17"/>
  <c r="U583" i="17"/>
  <c r="T583" i="17"/>
  <c r="S583" i="17"/>
  <c r="R583" i="17"/>
  <c r="P583" i="17"/>
  <c r="O583" i="17"/>
  <c r="N583" i="17"/>
  <c r="M583" i="17"/>
  <c r="U582" i="17"/>
  <c r="T582" i="17"/>
  <c r="S582" i="17"/>
  <c r="R582" i="17"/>
  <c r="P582" i="17"/>
  <c r="O582" i="17"/>
  <c r="N582" i="17"/>
  <c r="M582" i="17"/>
  <c r="U581" i="17"/>
  <c r="T581" i="17"/>
  <c r="S581" i="17"/>
  <c r="R581" i="17"/>
  <c r="P581" i="17"/>
  <c r="O581" i="17"/>
  <c r="N581" i="17"/>
  <c r="M581" i="17"/>
  <c r="U580" i="17"/>
  <c r="T580" i="17"/>
  <c r="S580" i="17"/>
  <c r="R580" i="17"/>
  <c r="P580" i="17"/>
  <c r="O580" i="17"/>
  <c r="N580" i="17"/>
  <c r="M580" i="17"/>
  <c r="U579" i="17"/>
  <c r="T579" i="17"/>
  <c r="S579" i="17"/>
  <c r="R579" i="17"/>
  <c r="P579" i="17"/>
  <c r="O579" i="17"/>
  <c r="N579" i="17"/>
  <c r="M579" i="17"/>
  <c r="U578" i="17"/>
  <c r="T578" i="17"/>
  <c r="S578" i="17"/>
  <c r="R578" i="17"/>
  <c r="P578" i="17"/>
  <c r="O578" i="17"/>
  <c r="N578" i="17"/>
  <c r="M578" i="17"/>
  <c r="U577" i="17"/>
  <c r="T577" i="17"/>
  <c r="S577" i="17"/>
  <c r="R577" i="17"/>
  <c r="P577" i="17"/>
  <c r="O577" i="17"/>
  <c r="N577" i="17"/>
  <c r="M577" i="17"/>
  <c r="U576" i="17"/>
  <c r="T576" i="17"/>
  <c r="S576" i="17"/>
  <c r="R576" i="17"/>
  <c r="P576" i="17"/>
  <c r="O576" i="17"/>
  <c r="N576" i="17"/>
  <c r="M576" i="17"/>
  <c r="U575" i="17"/>
  <c r="T575" i="17"/>
  <c r="S575" i="17"/>
  <c r="R575" i="17"/>
  <c r="P575" i="17"/>
  <c r="O575" i="17"/>
  <c r="N575" i="17"/>
  <c r="M575" i="17"/>
  <c r="U574" i="17"/>
  <c r="T574" i="17"/>
  <c r="S574" i="17"/>
  <c r="R574" i="17"/>
  <c r="P574" i="17"/>
  <c r="O574" i="17"/>
  <c r="N574" i="17"/>
  <c r="M574" i="17"/>
  <c r="U573" i="17"/>
  <c r="T573" i="17"/>
  <c r="S573" i="17"/>
  <c r="R573" i="17"/>
  <c r="P573" i="17"/>
  <c r="O573" i="17"/>
  <c r="N573" i="17"/>
  <c r="M573" i="17"/>
  <c r="U572" i="17"/>
  <c r="T572" i="17"/>
  <c r="S572" i="17"/>
  <c r="R572" i="17"/>
  <c r="P572" i="17"/>
  <c r="O572" i="17"/>
  <c r="N572" i="17"/>
  <c r="M572" i="17"/>
  <c r="U571" i="17"/>
  <c r="T571" i="17"/>
  <c r="S571" i="17"/>
  <c r="R571" i="17"/>
  <c r="P571" i="17"/>
  <c r="O571" i="17"/>
  <c r="N571" i="17"/>
  <c r="M571" i="17"/>
  <c r="U570" i="17"/>
  <c r="T570" i="17"/>
  <c r="S570" i="17"/>
  <c r="R570" i="17"/>
  <c r="P570" i="17"/>
  <c r="O570" i="17"/>
  <c r="N570" i="17"/>
  <c r="M570" i="17"/>
  <c r="U569" i="17"/>
  <c r="T569" i="17"/>
  <c r="S569" i="17"/>
  <c r="R569" i="17"/>
  <c r="P569" i="17"/>
  <c r="O569" i="17"/>
  <c r="N569" i="17"/>
  <c r="M569" i="17"/>
  <c r="U568" i="17"/>
  <c r="T568" i="17"/>
  <c r="S568" i="17"/>
  <c r="R568" i="17"/>
  <c r="P568" i="17"/>
  <c r="O568" i="17"/>
  <c r="N568" i="17"/>
  <c r="M568" i="17"/>
  <c r="U567" i="17"/>
  <c r="T567" i="17"/>
  <c r="S567" i="17"/>
  <c r="R567" i="17"/>
  <c r="P567" i="17"/>
  <c r="O567" i="17"/>
  <c r="N567" i="17"/>
  <c r="M567" i="17"/>
  <c r="U566" i="17"/>
  <c r="T566" i="17"/>
  <c r="S566" i="17"/>
  <c r="R566" i="17"/>
  <c r="P566" i="17"/>
  <c r="O566" i="17"/>
  <c r="N566" i="17"/>
  <c r="M566" i="17"/>
  <c r="U565" i="17"/>
  <c r="T565" i="17"/>
  <c r="S565" i="17"/>
  <c r="R565" i="17"/>
  <c r="P565" i="17"/>
  <c r="O565" i="17"/>
  <c r="N565" i="17"/>
  <c r="M565" i="17"/>
  <c r="U564" i="17"/>
  <c r="T564" i="17"/>
  <c r="S564" i="17"/>
  <c r="R564" i="17"/>
  <c r="P564" i="17"/>
  <c r="O564" i="17"/>
  <c r="N564" i="17"/>
  <c r="M564" i="17"/>
  <c r="U563" i="17"/>
  <c r="T563" i="17"/>
  <c r="S563" i="17"/>
  <c r="R563" i="17"/>
  <c r="P563" i="17"/>
  <c r="O563" i="17"/>
  <c r="N563" i="17"/>
  <c r="M563" i="17"/>
  <c r="U562" i="17"/>
  <c r="T562" i="17"/>
  <c r="S562" i="17"/>
  <c r="R562" i="17"/>
  <c r="P562" i="17"/>
  <c r="O562" i="17"/>
  <c r="N562" i="17"/>
  <c r="M562" i="17"/>
  <c r="U561" i="17"/>
  <c r="T561" i="17"/>
  <c r="S561" i="17"/>
  <c r="R561" i="17"/>
  <c r="P561" i="17"/>
  <c r="O561" i="17"/>
  <c r="N561" i="17"/>
  <c r="M561" i="17"/>
  <c r="U560" i="17"/>
  <c r="T560" i="17"/>
  <c r="S560" i="17"/>
  <c r="R560" i="17"/>
  <c r="P560" i="17"/>
  <c r="O560" i="17"/>
  <c r="N560" i="17"/>
  <c r="M560" i="17"/>
  <c r="U559" i="17"/>
  <c r="T559" i="17"/>
  <c r="S559" i="17"/>
  <c r="R559" i="17"/>
  <c r="P559" i="17"/>
  <c r="O559" i="17"/>
  <c r="N559" i="17"/>
  <c r="M559" i="17"/>
  <c r="U558" i="17"/>
  <c r="T558" i="17"/>
  <c r="S558" i="17"/>
  <c r="R558" i="17"/>
  <c r="P558" i="17"/>
  <c r="O558" i="17"/>
  <c r="N558" i="17"/>
  <c r="M558" i="17"/>
  <c r="U557" i="17"/>
  <c r="T557" i="17"/>
  <c r="S557" i="17"/>
  <c r="R557" i="17"/>
  <c r="P557" i="17"/>
  <c r="O557" i="17"/>
  <c r="N557" i="17"/>
  <c r="M557" i="17"/>
  <c r="U556" i="17"/>
  <c r="T556" i="17"/>
  <c r="S556" i="17"/>
  <c r="R556" i="17"/>
  <c r="P556" i="17"/>
  <c r="O556" i="17"/>
  <c r="N556" i="17"/>
  <c r="M556" i="17"/>
  <c r="U555" i="17"/>
  <c r="T555" i="17"/>
  <c r="S555" i="17"/>
  <c r="R555" i="17"/>
  <c r="P555" i="17"/>
  <c r="O555" i="17"/>
  <c r="N555" i="17"/>
  <c r="M555" i="17"/>
  <c r="U554" i="17"/>
  <c r="T554" i="17"/>
  <c r="S554" i="17"/>
  <c r="R554" i="17"/>
  <c r="P554" i="17"/>
  <c r="O554" i="17"/>
  <c r="N554" i="17"/>
  <c r="M554" i="17"/>
  <c r="U553" i="17"/>
  <c r="T553" i="17"/>
  <c r="S553" i="17"/>
  <c r="R553" i="17"/>
  <c r="P553" i="17"/>
  <c r="O553" i="17"/>
  <c r="N553" i="17"/>
  <c r="M553" i="17"/>
  <c r="U552" i="17"/>
  <c r="T552" i="17"/>
  <c r="S552" i="17"/>
  <c r="R552" i="17"/>
  <c r="P552" i="17"/>
  <c r="O552" i="17"/>
  <c r="N552" i="17"/>
  <c r="M552" i="17"/>
  <c r="U551" i="17"/>
  <c r="T551" i="17"/>
  <c r="S551" i="17"/>
  <c r="R551" i="17"/>
  <c r="P551" i="17"/>
  <c r="O551" i="17"/>
  <c r="N551" i="17"/>
  <c r="M551" i="17"/>
  <c r="U550" i="17"/>
  <c r="T550" i="17"/>
  <c r="S550" i="17"/>
  <c r="R550" i="17"/>
  <c r="P550" i="17"/>
  <c r="O550" i="17"/>
  <c r="N550" i="17"/>
  <c r="M550" i="17"/>
  <c r="U549" i="17"/>
  <c r="T549" i="17"/>
  <c r="S549" i="17"/>
  <c r="R549" i="17"/>
  <c r="P549" i="17"/>
  <c r="O549" i="17"/>
  <c r="N549" i="17"/>
  <c r="M549" i="17"/>
  <c r="U548" i="17"/>
  <c r="T548" i="17"/>
  <c r="S548" i="17"/>
  <c r="R548" i="17"/>
  <c r="P548" i="17"/>
  <c r="O548" i="17"/>
  <c r="N548" i="17"/>
  <c r="M548" i="17"/>
  <c r="U547" i="17"/>
  <c r="T547" i="17"/>
  <c r="S547" i="17"/>
  <c r="R547" i="17"/>
  <c r="P547" i="17"/>
  <c r="O547" i="17"/>
  <c r="N547" i="17"/>
  <c r="M547" i="17"/>
  <c r="U546" i="17"/>
  <c r="T546" i="17"/>
  <c r="S546" i="17"/>
  <c r="R546" i="17"/>
  <c r="P546" i="17"/>
  <c r="O546" i="17"/>
  <c r="N546" i="17"/>
  <c r="M546" i="17"/>
  <c r="U545" i="17"/>
  <c r="T545" i="17"/>
  <c r="S545" i="17"/>
  <c r="R545" i="17"/>
  <c r="P545" i="17"/>
  <c r="O545" i="17"/>
  <c r="N545" i="17"/>
  <c r="M545" i="17"/>
  <c r="U544" i="17"/>
  <c r="T544" i="17"/>
  <c r="S544" i="17"/>
  <c r="R544" i="17"/>
  <c r="P544" i="17"/>
  <c r="O544" i="17"/>
  <c r="N544" i="17"/>
  <c r="M544" i="17"/>
  <c r="U543" i="17"/>
  <c r="T543" i="17"/>
  <c r="S543" i="17"/>
  <c r="R543" i="17"/>
  <c r="P543" i="17"/>
  <c r="O543" i="17"/>
  <c r="N543" i="17"/>
  <c r="M543" i="17"/>
  <c r="U542" i="17"/>
  <c r="T542" i="17"/>
  <c r="S542" i="17"/>
  <c r="R542" i="17"/>
  <c r="P542" i="17"/>
  <c r="O542" i="17"/>
  <c r="N542" i="17"/>
  <c r="M542" i="17"/>
  <c r="U541" i="17"/>
  <c r="T541" i="17"/>
  <c r="S541" i="17"/>
  <c r="R541" i="17"/>
  <c r="P541" i="17"/>
  <c r="O541" i="17"/>
  <c r="N541" i="17"/>
  <c r="M541" i="17"/>
  <c r="U540" i="17"/>
  <c r="T540" i="17"/>
  <c r="S540" i="17"/>
  <c r="R540" i="17"/>
  <c r="P540" i="17"/>
  <c r="O540" i="17"/>
  <c r="N540" i="17"/>
  <c r="M540" i="17"/>
  <c r="U539" i="17"/>
  <c r="T539" i="17"/>
  <c r="S539" i="17"/>
  <c r="R539" i="17"/>
  <c r="P539" i="17"/>
  <c r="O539" i="17"/>
  <c r="N539" i="17"/>
  <c r="M539" i="17"/>
  <c r="U538" i="17"/>
  <c r="T538" i="17"/>
  <c r="S538" i="17"/>
  <c r="R538" i="17"/>
  <c r="P538" i="17"/>
  <c r="O538" i="17"/>
  <c r="N538" i="17"/>
  <c r="M538" i="17"/>
  <c r="U537" i="17"/>
  <c r="T537" i="17"/>
  <c r="S537" i="17"/>
  <c r="R537" i="17"/>
  <c r="P537" i="17"/>
  <c r="O537" i="17"/>
  <c r="N537" i="17"/>
  <c r="M537" i="17"/>
  <c r="U536" i="17"/>
  <c r="T536" i="17"/>
  <c r="S536" i="17"/>
  <c r="R536" i="17"/>
  <c r="P536" i="17"/>
  <c r="O536" i="17"/>
  <c r="N536" i="17"/>
  <c r="M536" i="17"/>
  <c r="U535" i="17"/>
  <c r="T535" i="17"/>
  <c r="S535" i="17"/>
  <c r="R535" i="17"/>
  <c r="P535" i="17"/>
  <c r="O535" i="17"/>
  <c r="N535" i="17"/>
  <c r="M535" i="17"/>
  <c r="U534" i="17"/>
  <c r="T534" i="17"/>
  <c r="S534" i="17"/>
  <c r="R534" i="17"/>
  <c r="P534" i="17"/>
  <c r="O534" i="17"/>
  <c r="N534" i="17"/>
  <c r="M534" i="17"/>
  <c r="U533" i="17"/>
  <c r="T533" i="17"/>
  <c r="S533" i="17"/>
  <c r="R533" i="17"/>
  <c r="P533" i="17"/>
  <c r="O533" i="17"/>
  <c r="N533" i="17"/>
  <c r="M533" i="17"/>
  <c r="U532" i="17"/>
  <c r="T532" i="17"/>
  <c r="S532" i="17"/>
  <c r="R532" i="17"/>
  <c r="P532" i="17"/>
  <c r="O532" i="17"/>
  <c r="N532" i="17"/>
  <c r="M532" i="17"/>
  <c r="U531" i="17"/>
  <c r="T531" i="17"/>
  <c r="S531" i="17"/>
  <c r="R531" i="17"/>
  <c r="P531" i="17"/>
  <c r="O531" i="17"/>
  <c r="N531" i="17"/>
  <c r="M531" i="17"/>
  <c r="U530" i="17"/>
  <c r="T530" i="17"/>
  <c r="S530" i="17"/>
  <c r="R530" i="17"/>
  <c r="P530" i="17"/>
  <c r="O530" i="17"/>
  <c r="N530" i="17"/>
  <c r="M530" i="17"/>
  <c r="U529" i="17"/>
  <c r="T529" i="17"/>
  <c r="S529" i="17"/>
  <c r="R529" i="17"/>
  <c r="P529" i="17"/>
  <c r="O529" i="17"/>
  <c r="N529" i="17"/>
  <c r="M529" i="17"/>
  <c r="U528" i="17"/>
  <c r="T528" i="17"/>
  <c r="S528" i="17"/>
  <c r="R528" i="17"/>
  <c r="P528" i="17"/>
  <c r="O528" i="17"/>
  <c r="N528" i="17"/>
  <c r="M528" i="17"/>
  <c r="U527" i="17"/>
  <c r="T527" i="17"/>
  <c r="S527" i="17"/>
  <c r="R527" i="17"/>
  <c r="P527" i="17"/>
  <c r="O527" i="17"/>
  <c r="N527" i="17"/>
  <c r="M527" i="17"/>
  <c r="U526" i="17"/>
  <c r="T526" i="17"/>
  <c r="S526" i="17"/>
  <c r="R526" i="17"/>
  <c r="P526" i="17"/>
  <c r="O526" i="17"/>
  <c r="N526" i="17"/>
  <c r="M526" i="17"/>
  <c r="U525" i="17"/>
  <c r="T525" i="17"/>
  <c r="S525" i="17"/>
  <c r="R525" i="17"/>
  <c r="P525" i="17"/>
  <c r="O525" i="17"/>
  <c r="N525" i="17"/>
  <c r="M525" i="17"/>
  <c r="U524" i="17"/>
  <c r="T524" i="17"/>
  <c r="S524" i="17"/>
  <c r="R524" i="17"/>
  <c r="P524" i="17"/>
  <c r="O524" i="17"/>
  <c r="N524" i="17"/>
  <c r="M524" i="17"/>
  <c r="U523" i="17"/>
  <c r="T523" i="17"/>
  <c r="S523" i="17"/>
  <c r="R523" i="17"/>
  <c r="P523" i="17"/>
  <c r="O523" i="17"/>
  <c r="N523" i="17"/>
  <c r="M523" i="17"/>
  <c r="U522" i="17"/>
  <c r="T522" i="17"/>
  <c r="S522" i="17"/>
  <c r="R522" i="17"/>
  <c r="P522" i="17"/>
  <c r="O522" i="17"/>
  <c r="N522" i="17"/>
  <c r="M522" i="17"/>
  <c r="U521" i="17"/>
  <c r="T521" i="17"/>
  <c r="S521" i="17"/>
  <c r="R521" i="17"/>
  <c r="P521" i="17"/>
  <c r="O521" i="17"/>
  <c r="N521" i="17"/>
  <c r="M521" i="17"/>
  <c r="U520" i="17"/>
  <c r="T520" i="17"/>
  <c r="S520" i="17"/>
  <c r="R520" i="17"/>
  <c r="P520" i="17"/>
  <c r="O520" i="17"/>
  <c r="N520" i="17"/>
  <c r="M520" i="17"/>
  <c r="U519" i="17"/>
  <c r="T519" i="17"/>
  <c r="S519" i="17"/>
  <c r="R519" i="17"/>
  <c r="P519" i="17"/>
  <c r="O519" i="17"/>
  <c r="N519" i="17"/>
  <c r="M519" i="17"/>
  <c r="U518" i="17"/>
  <c r="T518" i="17"/>
  <c r="S518" i="17"/>
  <c r="R518" i="17"/>
  <c r="P518" i="17"/>
  <c r="O518" i="17"/>
  <c r="N518" i="17"/>
  <c r="M518" i="17"/>
  <c r="U517" i="17"/>
  <c r="T517" i="17"/>
  <c r="S517" i="17"/>
  <c r="R517" i="17"/>
  <c r="P517" i="17"/>
  <c r="O517" i="17"/>
  <c r="N517" i="17"/>
  <c r="M517" i="17"/>
  <c r="U516" i="17"/>
  <c r="T516" i="17"/>
  <c r="S516" i="17"/>
  <c r="R516" i="17"/>
  <c r="P516" i="17"/>
  <c r="O516" i="17"/>
  <c r="N516" i="17"/>
  <c r="M516" i="17"/>
  <c r="U515" i="17"/>
  <c r="T515" i="17"/>
  <c r="S515" i="17"/>
  <c r="R515" i="17"/>
  <c r="P515" i="17"/>
  <c r="O515" i="17"/>
  <c r="N515" i="17"/>
  <c r="M515" i="17"/>
  <c r="U514" i="17"/>
  <c r="T514" i="17"/>
  <c r="S514" i="17"/>
  <c r="R514" i="17"/>
  <c r="P514" i="17"/>
  <c r="O514" i="17"/>
  <c r="N514" i="17"/>
  <c r="M514" i="17"/>
  <c r="U513" i="17"/>
  <c r="T513" i="17"/>
  <c r="S513" i="17"/>
  <c r="R513" i="17"/>
  <c r="P513" i="17"/>
  <c r="O513" i="17"/>
  <c r="N513" i="17"/>
  <c r="M513" i="17"/>
  <c r="U512" i="17"/>
  <c r="T512" i="17"/>
  <c r="S512" i="17"/>
  <c r="R512" i="17"/>
  <c r="P512" i="17"/>
  <c r="O512" i="17"/>
  <c r="N512" i="17"/>
  <c r="M512" i="17"/>
  <c r="U511" i="17"/>
  <c r="T511" i="17"/>
  <c r="S511" i="17"/>
  <c r="R511" i="17"/>
  <c r="P511" i="17"/>
  <c r="O511" i="17"/>
  <c r="N511" i="17"/>
  <c r="M511" i="17"/>
  <c r="U510" i="17"/>
  <c r="T510" i="17"/>
  <c r="S510" i="17"/>
  <c r="R510" i="17"/>
  <c r="P510" i="17"/>
  <c r="O510" i="17"/>
  <c r="N510" i="17"/>
  <c r="M510" i="17"/>
  <c r="U509" i="17"/>
  <c r="T509" i="17"/>
  <c r="S509" i="17"/>
  <c r="R509" i="17"/>
  <c r="P509" i="17"/>
  <c r="O509" i="17"/>
  <c r="N509" i="17"/>
  <c r="M509" i="17"/>
  <c r="U508" i="17"/>
  <c r="T508" i="17"/>
  <c r="S508" i="17"/>
  <c r="R508" i="17"/>
  <c r="P508" i="17"/>
  <c r="O508" i="17"/>
  <c r="N508" i="17"/>
  <c r="M508" i="17"/>
  <c r="U507" i="17"/>
  <c r="T507" i="17"/>
  <c r="S507" i="17"/>
  <c r="R507" i="17"/>
  <c r="P507" i="17"/>
  <c r="O507" i="17"/>
  <c r="N507" i="17"/>
  <c r="M507" i="17"/>
  <c r="U506" i="17"/>
  <c r="T506" i="17"/>
  <c r="S506" i="17"/>
  <c r="R506" i="17"/>
  <c r="P506" i="17"/>
  <c r="O506" i="17"/>
  <c r="N506" i="17"/>
  <c r="M506" i="17"/>
  <c r="U505" i="17"/>
  <c r="T505" i="17"/>
  <c r="S505" i="17"/>
  <c r="R505" i="17"/>
  <c r="P505" i="17"/>
  <c r="O505" i="17"/>
  <c r="N505" i="17"/>
  <c r="M505" i="17"/>
  <c r="U504" i="17"/>
  <c r="T504" i="17"/>
  <c r="S504" i="17"/>
  <c r="R504" i="17"/>
  <c r="P504" i="17"/>
  <c r="O504" i="17"/>
  <c r="N504" i="17"/>
  <c r="M504" i="17"/>
  <c r="U503" i="17"/>
  <c r="T503" i="17"/>
  <c r="S503" i="17"/>
  <c r="R503" i="17"/>
  <c r="P503" i="17"/>
  <c r="O503" i="17"/>
  <c r="N503" i="17"/>
  <c r="M503" i="17"/>
  <c r="U502" i="17"/>
  <c r="T502" i="17"/>
  <c r="S502" i="17"/>
  <c r="R502" i="17"/>
  <c r="P502" i="17"/>
  <c r="O502" i="17"/>
  <c r="N502" i="17"/>
  <c r="M502" i="17"/>
  <c r="U501" i="17"/>
  <c r="T501" i="17"/>
  <c r="S501" i="17"/>
  <c r="R501" i="17"/>
  <c r="P501" i="17"/>
  <c r="O501" i="17"/>
  <c r="N501" i="17"/>
  <c r="M501" i="17"/>
  <c r="U500" i="17"/>
  <c r="T500" i="17"/>
  <c r="S500" i="17"/>
  <c r="R500" i="17"/>
  <c r="P500" i="17"/>
  <c r="O500" i="17"/>
  <c r="N500" i="17"/>
  <c r="M500" i="17"/>
  <c r="U499" i="17"/>
  <c r="T499" i="17"/>
  <c r="S499" i="17"/>
  <c r="R499" i="17"/>
  <c r="P499" i="17"/>
  <c r="O499" i="17"/>
  <c r="N499" i="17"/>
  <c r="M499" i="17"/>
  <c r="U498" i="17"/>
  <c r="T498" i="17"/>
  <c r="S498" i="17"/>
  <c r="R498" i="17"/>
  <c r="P498" i="17"/>
  <c r="O498" i="17"/>
  <c r="N498" i="17"/>
  <c r="M498" i="17"/>
  <c r="U497" i="17"/>
  <c r="T497" i="17"/>
  <c r="S497" i="17"/>
  <c r="R497" i="17"/>
  <c r="P497" i="17"/>
  <c r="O497" i="17"/>
  <c r="N497" i="17"/>
  <c r="M497" i="17"/>
  <c r="U496" i="17"/>
  <c r="T496" i="17"/>
  <c r="S496" i="17"/>
  <c r="R496" i="17"/>
  <c r="P496" i="17"/>
  <c r="O496" i="17"/>
  <c r="N496" i="17"/>
  <c r="M496" i="17"/>
  <c r="U495" i="17"/>
  <c r="T495" i="17"/>
  <c r="S495" i="17"/>
  <c r="R495" i="17"/>
  <c r="P495" i="17"/>
  <c r="O495" i="17"/>
  <c r="N495" i="17"/>
  <c r="M495" i="17"/>
  <c r="U494" i="17"/>
  <c r="T494" i="17"/>
  <c r="S494" i="17"/>
  <c r="R494" i="17"/>
  <c r="P494" i="17"/>
  <c r="O494" i="17"/>
  <c r="N494" i="17"/>
  <c r="M494" i="17"/>
  <c r="U493" i="17"/>
  <c r="T493" i="17"/>
  <c r="S493" i="17"/>
  <c r="R493" i="17"/>
  <c r="P493" i="17"/>
  <c r="O493" i="17"/>
  <c r="N493" i="17"/>
  <c r="M493" i="17"/>
  <c r="U492" i="17"/>
  <c r="T492" i="17"/>
  <c r="S492" i="17"/>
  <c r="R492" i="17"/>
  <c r="P492" i="17"/>
  <c r="O492" i="17"/>
  <c r="N492" i="17"/>
  <c r="M492" i="17"/>
  <c r="U491" i="17"/>
  <c r="T491" i="17"/>
  <c r="S491" i="17"/>
  <c r="R491" i="17"/>
  <c r="P491" i="17"/>
  <c r="O491" i="17"/>
  <c r="N491" i="17"/>
  <c r="M491" i="17"/>
  <c r="U490" i="17"/>
  <c r="T490" i="17"/>
  <c r="S490" i="17"/>
  <c r="R490" i="17"/>
  <c r="P490" i="17"/>
  <c r="O490" i="17"/>
  <c r="N490" i="17"/>
  <c r="M490" i="17"/>
  <c r="U489" i="17"/>
  <c r="T489" i="17"/>
  <c r="S489" i="17"/>
  <c r="R489" i="17"/>
  <c r="P489" i="17"/>
  <c r="O489" i="17"/>
  <c r="N489" i="17"/>
  <c r="M489" i="17"/>
  <c r="U488" i="17"/>
  <c r="T488" i="17"/>
  <c r="S488" i="17"/>
  <c r="R488" i="17"/>
  <c r="P488" i="17"/>
  <c r="O488" i="17"/>
  <c r="N488" i="17"/>
  <c r="M488" i="17"/>
  <c r="U487" i="17"/>
  <c r="T487" i="17"/>
  <c r="S487" i="17"/>
  <c r="R487" i="17"/>
  <c r="P487" i="17"/>
  <c r="O487" i="17"/>
  <c r="N487" i="17"/>
  <c r="M487" i="17"/>
  <c r="U486" i="17"/>
  <c r="T486" i="17"/>
  <c r="S486" i="17"/>
  <c r="R486" i="17"/>
  <c r="P486" i="17"/>
  <c r="O486" i="17"/>
  <c r="N486" i="17"/>
  <c r="M486" i="17"/>
  <c r="U485" i="17"/>
  <c r="T485" i="17"/>
  <c r="S485" i="17"/>
  <c r="R485" i="17"/>
  <c r="P485" i="17"/>
  <c r="O485" i="17"/>
  <c r="N485" i="17"/>
  <c r="M485" i="17"/>
  <c r="U484" i="17"/>
  <c r="T484" i="17"/>
  <c r="S484" i="17"/>
  <c r="R484" i="17"/>
  <c r="P484" i="17"/>
  <c r="O484" i="17"/>
  <c r="N484" i="17"/>
  <c r="M484" i="17"/>
  <c r="U483" i="17"/>
  <c r="T483" i="17"/>
  <c r="S483" i="17"/>
  <c r="R483" i="17"/>
  <c r="P483" i="17"/>
  <c r="O483" i="17"/>
  <c r="N483" i="17"/>
  <c r="M483" i="17"/>
  <c r="U482" i="17"/>
  <c r="T482" i="17"/>
  <c r="S482" i="17"/>
  <c r="R482" i="17"/>
  <c r="P482" i="17"/>
  <c r="O482" i="17"/>
  <c r="N482" i="17"/>
  <c r="M482" i="17"/>
  <c r="U481" i="17"/>
  <c r="T481" i="17"/>
  <c r="S481" i="17"/>
  <c r="R481" i="17"/>
  <c r="P481" i="17"/>
  <c r="O481" i="17"/>
  <c r="N481" i="17"/>
  <c r="M481" i="17"/>
  <c r="U480" i="17"/>
  <c r="T480" i="17"/>
  <c r="S480" i="17"/>
  <c r="R480" i="17"/>
  <c r="P480" i="17"/>
  <c r="O480" i="17"/>
  <c r="N480" i="17"/>
  <c r="M480" i="17"/>
  <c r="U479" i="17"/>
  <c r="T479" i="17"/>
  <c r="S479" i="17"/>
  <c r="R479" i="17"/>
  <c r="P479" i="17"/>
  <c r="O479" i="17"/>
  <c r="N479" i="17"/>
  <c r="M479" i="17"/>
  <c r="U478" i="17"/>
  <c r="T478" i="17"/>
  <c r="S478" i="17"/>
  <c r="R478" i="17"/>
  <c r="P478" i="17"/>
  <c r="O478" i="17"/>
  <c r="N478" i="17"/>
  <c r="M478" i="17"/>
  <c r="U477" i="17"/>
  <c r="T477" i="17"/>
  <c r="S477" i="17"/>
  <c r="R477" i="17"/>
  <c r="P477" i="17"/>
  <c r="O477" i="17"/>
  <c r="N477" i="17"/>
  <c r="M477" i="17"/>
  <c r="U476" i="17"/>
  <c r="T476" i="17"/>
  <c r="S476" i="17"/>
  <c r="R476" i="17"/>
  <c r="P476" i="17"/>
  <c r="O476" i="17"/>
  <c r="N476" i="17"/>
  <c r="M476" i="17"/>
  <c r="U475" i="17"/>
  <c r="T475" i="17"/>
  <c r="S475" i="17"/>
  <c r="R475" i="17"/>
  <c r="P475" i="17"/>
  <c r="O475" i="17"/>
  <c r="N475" i="17"/>
  <c r="M475" i="17"/>
  <c r="U474" i="17"/>
  <c r="T474" i="17"/>
  <c r="S474" i="17"/>
  <c r="R474" i="17"/>
  <c r="P474" i="17"/>
  <c r="O474" i="17"/>
  <c r="N474" i="17"/>
  <c r="M474" i="17"/>
  <c r="U473" i="17"/>
  <c r="T473" i="17"/>
  <c r="S473" i="17"/>
  <c r="R473" i="17"/>
  <c r="P473" i="17"/>
  <c r="O473" i="17"/>
  <c r="N473" i="17"/>
  <c r="M473" i="17"/>
  <c r="U472" i="17"/>
  <c r="T472" i="17"/>
  <c r="S472" i="17"/>
  <c r="R472" i="17"/>
  <c r="P472" i="17"/>
  <c r="O472" i="17"/>
  <c r="N472" i="17"/>
  <c r="M472" i="17"/>
  <c r="U471" i="17"/>
  <c r="T471" i="17"/>
  <c r="S471" i="17"/>
  <c r="R471" i="17"/>
  <c r="P471" i="17"/>
  <c r="O471" i="17"/>
  <c r="N471" i="17"/>
  <c r="M471" i="17"/>
  <c r="U470" i="17"/>
  <c r="T470" i="17"/>
  <c r="S470" i="17"/>
  <c r="R470" i="17"/>
  <c r="P470" i="17"/>
  <c r="O470" i="17"/>
  <c r="N470" i="17"/>
  <c r="M470" i="17"/>
  <c r="U469" i="17"/>
  <c r="T469" i="17"/>
  <c r="S469" i="17"/>
  <c r="R469" i="17"/>
  <c r="P469" i="17"/>
  <c r="O469" i="17"/>
  <c r="N469" i="17"/>
  <c r="M469" i="17"/>
  <c r="U468" i="17"/>
  <c r="T468" i="17"/>
  <c r="S468" i="17"/>
  <c r="R468" i="17"/>
  <c r="P468" i="17"/>
  <c r="O468" i="17"/>
  <c r="N468" i="17"/>
  <c r="M468" i="17"/>
  <c r="U467" i="17"/>
  <c r="T467" i="17"/>
  <c r="S467" i="17"/>
  <c r="R467" i="17"/>
  <c r="P467" i="17"/>
  <c r="O467" i="17"/>
  <c r="N467" i="17"/>
  <c r="M467" i="17"/>
  <c r="U466" i="17"/>
  <c r="T466" i="17"/>
  <c r="S466" i="17"/>
  <c r="R466" i="17"/>
  <c r="P466" i="17"/>
  <c r="O466" i="17"/>
  <c r="N466" i="17"/>
  <c r="M466" i="17"/>
  <c r="U465" i="17"/>
  <c r="T465" i="17"/>
  <c r="S465" i="17"/>
  <c r="R465" i="17"/>
  <c r="P465" i="17"/>
  <c r="O465" i="17"/>
  <c r="N465" i="17"/>
  <c r="M465" i="17"/>
  <c r="U464" i="17"/>
  <c r="T464" i="17"/>
  <c r="S464" i="17"/>
  <c r="R464" i="17"/>
  <c r="P464" i="17"/>
  <c r="O464" i="17"/>
  <c r="N464" i="17"/>
  <c r="M464" i="17"/>
  <c r="U463" i="17"/>
  <c r="T463" i="17"/>
  <c r="S463" i="17"/>
  <c r="R463" i="17"/>
  <c r="P463" i="17"/>
  <c r="O463" i="17"/>
  <c r="N463" i="17"/>
  <c r="M463" i="17"/>
  <c r="U462" i="17"/>
  <c r="T462" i="17"/>
  <c r="S462" i="17"/>
  <c r="R462" i="17"/>
  <c r="P462" i="17"/>
  <c r="O462" i="17"/>
  <c r="N462" i="17"/>
  <c r="M462" i="17"/>
  <c r="U461" i="17"/>
  <c r="T461" i="17"/>
  <c r="S461" i="17"/>
  <c r="R461" i="17"/>
  <c r="P461" i="17"/>
  <c r="O461" i="17"/>
  <c r="N461" i="17"/>
  <c r="M461" i="17"/>
  <c r="U460" i="17"/>
  <c r="T460" i="17"/>
  <c r="S460" i="17"/>
  <c r="R460" i="17"/>
  <c r="P460" i="17"/>
  <c r="O460" i="17"/>
  <c r="N460" i="17"/>
  <c r="M460" i="17"/>
  <c r="U459" i="17"/>
  <c r="T459" i="17"/>
  <c r="S459" i="17"/>
  <c r="R459" i="17"/>
  <c r="P459" i="17"/>
  <c r="O459" i="17"/>
  <c r="N459" i="17"/>
  <c r="M459" i="17"/>
  <c r="U458" i="17"/>
  <c r="T458" i="17"/>
  <c r="S458" i="17"/>
  <c r="R458" i="17"/>
  <c r="P458" i="17"/>
  <c r="O458" i="17"/>
  <c r="N458" i="17"/>
  <c r="M458" i="17"/>
  <c r="U457" i="17"/>
  <c r="T457" i="17"/>
  <c r="S457" i="17"/>
  <c r="R457" i="17"/>
  <c r="P457" i="17"/>
  <c r="O457" i="17"/>
  <c r="N457" i="17"/>
  <c r="M457" i="17"/>
  <c r="U456" i="17"/>
  <c r="T456" i="17"/>
  <c r="S456" i="17"/>
  <c r="R456" i="17"/>
  <c r="P456" i="17"/>
  <c r="O456" i="17"/>
  <c r="N456" i="17"/>
  <c r="M456" i="17"/>
  <c r="U455" i="17"/>
  <c r="T455" i="17"/>
  <c r="S455" i="17"/>
  <c r="R455" i="17"/>
  <c r="P455" i="17"/>
  <c r="O455" i="17"/>
  <c r="N455" i="17"/>
  <c r="M455" i="17"/>
  <c r="U454" i="17"/>
  <c r="T454" i="17"/>
  <c r="S454" i="17"/>
  <c r="R454" i="17"/>
  <c r="P454" i="17"/>
  <c r="O454" i="17"/>
  <c r="N454" i="17"/>
  <c r="M454" i="17"/>
  <c r="U453" i="17"/>
  <c r="T453" i="17"/>
  <c r="S453" i="17"/>
  <c r="R453" i="17"/>
  <c r="P453" i="17"/>
  <c r="O453" i="17"/>
  <c r="N453" i="17"/>
  <c r="M453" i="17"/>
  <c r="U452" i="17"/>
  <c r="T452" i="17"/>
  <c r="S452" i="17"/>
  <c r="R452" i="17"/>
  <c r="P452" i="17"/>
  <c r="O452" i="17"/>
  <c r="N452" i="17"/>
  <c r="M452" i="17"/>
  <c r="U451" i="17"/>
  <c r="T451" i="17"/>
  <c r="S451" i="17"/>
  <c r="R451" i="17"/>
  <c r="P451" i="17"/>
  <c r="O451" i="17"/>
  <c r="N451" i="17"/>
  <c r="M451" i="17"/>
  <c r="U450" i="17"/>
  <c r="T450" i="17"/>
  <c r="S450" i="17"/>
  <c r="R450" i="17"/>
  <c r="P450" i="17"/>
  <c r="O450" i="17"/>
  <c r="N450" i="17"/>
  <c r="M450" i="17"/>
  <c r="U449" i="17"/>
  <c r="T449" i="17"/>
  <c r="S449" i="17"/>
  <c r="R449" i="17"/>
  <c r="P449" i="17"/>
  <c r="O449" i="17"/>
  <c r="N449" i="17"/>
  <c r="M449" i="17"/>
  <c r="U448" i="17"/>
  <c r="T448" i="17"/>
  <c r="S448" i="17"/>
  <c r="R448" i="17"/>
  <c r="P448" i="17"/>
  <c r="O448" i="17"/>
  <c r="N448" i="17"/>
  <c r="M448" i="17"/>
  <c r="U447" i="17"/>
  <c r="T447" i="17"/>
  <c r="S447" i="17"/>
  <c r="R447" i="17"/>
  <c r="P447" i="17"/>
  <c r="O447" i="17"/>
  <c r="N447" i="17"/>
  <c r="M447" i="17"/>
  <c r="U446" i="17"/>
  <c r="T446" i="17"/>
  <c r="S446" i="17"/>
  <c r="R446" i="17"/>
  <c r="P446" i="17"/>
  <c r="O446" i="17"/>
  <c r="N446" i="17"/>
  <c r="M446" i="17"/>
  <c r="U445" i="17"/>
  <c r="T445" i="17"/>
  <c r="S445" i="17"/>
  <c r="R445" i="17"/>
  <c r="P445" i="17"/>
  <c r="O445" i="17"/>
  <c r="N445" i="17"/>
  <c r="M445" i="17"/>
  <c r="U444" i="17"/>
  <c r="T444" i="17"/>
  <c r="S444" i="17"/>
  <c r="R444" i="17"/>
  <c r="P444" i="17"/>
  <c r="O444" i="17"/>
  <c r="N444" i="17"/>
  <c r="M444" i="17"/>
  <c r="U443" i="17"/>
  <c r="T443" i="17"/>
  <c r="S443" i="17"/>
  <c r="R443" i="17"/>
  <c r="P443" i="17"/>
  <c r="O443" i="17"/>
  <c r="N443" i="17"/>
  <c r="M443" i="17"/>
  <c r="U442" i="17"/>
  <c r="T442" i="17"/>
  <c r="S442" i="17"/>
  <c r="R442" i="17"/>
  <c r="P442" i="17"/>
  <c r="O442" i="17"/>
  <c r="N442" i="17"/>
  <c r="M442" i="17"/>
  <c r="U441" i="17"/>
  <c r="T441" i="17"/>
  <c r="S441" i="17"/>
  <c r="R441" i="17"/>
  <c r="P441" i="17"/>
  <c r="O441" i="17"/>
  <c r="N441" i="17"/>
  <c r="M441" i="17"/>
  <c r="U440" i="17"/>
  <c r="T440" i="17"/>
  <c r="S440" i="17"/>
  <c r="R440" i="17"/>
  <c r="P440" i="17"/>
  <c r="O440" i="17"/>
  <c r="N440" i="17"/>
  <c r="M440" i="17"/>
  <c r="U439" i="17"/>
  <c r="T439" i="17"/>
  <c r="S439" i="17"/>
  <c r="R439" i="17"/>
  <c r="P439" i="17"/>
  <c r="O439" i="17"/>
  <c r="N439" i="17"/>
  <c r="M439" i="17"/>
  <c r="U438" i="17"/>
  <c r="T438" i="17"/>
  <c r="S438" i="17"/>
  <c r="R438" i="17"/>
  <c r="P438" i="17"/>
  <c r="O438" i="17"/>
  <c r="N438" i="17"/>
  <c r="M438" i="17"/>
  <c r="U437" i="17"/>
  <c r="T437" i="17"/>
  <c r="S437" i="17"/>
  <c r="R437" i="17"/>
  <c r="P437" i="17"/>
  <c r="O437" i="17"/>
  <c r="N437" i="17"/>
  <c r="M437" i="17"/>
  <c r="U436" i="17"/>
  <c r="T436" i="17"/>
  <c r="S436" i="17"/>
  <c r="R436" i="17"/>
  <c r="P436" i="17"/>
  <c r="O436" i="17"/>
  <c r="N436" i="17"/>
  <c r="M436" i="17"/>
  <c r="U435" i="17"/>
  <c r="T435" i="17"/>
  <c r="S435" i="17"/>
  <c r="R435" i="17"/>
  <c r="P435" i="17"/>
  <c r="O435" i="17"/>
  <c r="N435" i="17"/>
  <c r="M435" i="17"/>
  <c r="U434" i="17"/>
  <c r="T434" i="17"/>
  <c r="S434" i="17"/>
  <c r="R434" i="17"/>
  <c r="P434" i="17"/>
  <c r="O434" i="17"/>
  <c r="N434" i="17"/>
  <c r="M434" i="17"/>
  <c r="U433" i="17"/>
  <c r="T433" i="17"/>
  <c r="S433" i="17"/>
  <c r="R433" i="17"/>
  <c r="P433" i="17"/>
  <c r="O433" i="17"/>
  <c r="N433" i="17"/>
  <c r="M433" i="17"/>
  <c r="U432" i="17"/>
  <c r="T432" i="17"/>
  <c r="S432" i="17"/>
  <c r="R432" i="17"/>
  <c r="P432" i="17"/>
  <c r="O432" i="17"/>
  <c r="N432" i="17"/>
  <c r="M432" i="17"/>
  <c r="U431" i="17"/>
  <c r="T431" i="17"/>
  <c r="S431" i="17"/>
  <c r="R431" i="17"/>
  <c r="P431" i="17"/>
  <c r="O431" i="17"/>
  <c r="N431" i="17"/>
  <c r="M431" i="17"/>
  <c r="U430" i="17"/>
  <c r="T430" i="17"/>
  <c r="S430" i="17"/>
  <c r="R430" i="17"/>
  <c r="P430" i="17"/>
  <c r="O430" i="17"/>
  <c r="N430" i="17"/>
  <c r="M430" i="17"/>
  <c r="U429" i="17"/>
  <c r="T429" i="17"/>
  <c r="S429" i="17"/>
  <c r="R429" i="17"/>
  <c r="P429" i="17"/>
  <c r="O429" i="17"/>
  <c r="N429" i="17"/>
  <c r="M429" i="17"/>
  <c r="U428" i="17"/>
  <c r="T428" i="17"/>
  <c r="S428" i="17"/>
  <c r="R428" i="17"/>
  <c r="P428" i="17"/>
  <c r="O428" i="17"/>
  <c r="N428" i="17"/>
  <c r="M428" i="17"/>
  <c r="U427" i="17"/>
  <c r="T427" i="17"/>
  <c r="S427" i="17"/>
  <c r="R427" i="17"/>
  <c r="P427" i="17"/>
  <c r="O427" i="17"/>
  <c r="N427" i="17"/>
  <c r="M427" i="17"/>
  <c r="U426" i="17"/>
  <c r="T426" i="17"/>
  <c r="S426" i="17"/>
  <c r="R426" i="17"/>
  <c r="P426" i="17"/>
  <c r="O426" i="17"/>
  <c r="N426" i="17"/>
  <c r="M426" i="17"/>
  <c r="U425" i="17"/>
  <c r="T425" i="17"/>
  <c r="S425" i="17"/>
  <c r="R425" i="17"/>
  <c r="P425" i="17"/>
  <c r="O425" i="17"/>
  <c r="N425" i="17"/>
  <c r="M425" i="17"/>
  <c r="U424" i="17"/>
  <c r="T424" i="17"/>
  <c r="S424" i="17"/>
  <c r="R424" i="17"/>
  <c r="P424" i="17"/>
  <c r="O424" i="17"/>
  <c r="N424" i="17"/>
  <c r="M424" i="17"/>
  <c r="U423" i="17"/>
  <c r="T423" i="17"/>
  <c r="S423" i="17"/>
  <c r="R423" i="17"/>
  <c r="P423" i="17"/>
  <c r="O423" i="17"/>
  <c r="N423" i="17"/>
  <c r="M423" i="17"/>
  <c r="U422" i="17"/>
  <c r="T422" i="17"/>
  <c r="S422" i="17"/>
  <c r="R422" i="17"/>
  <c r="P422" i="17"/>
  <c r="O422" i="17"/>
  <c r="N422" i="17"/>
  <c r="M422" i="17"/>
  <c r="U421" i="17"/>
  <c r="T421" i="17"/>
  <c r="S421" i="17"/>
  <c r="R421" i="17"/>
  <c r="P421" i="17"/>
  <c r="O421" i="17"/>
  <c r="N421" i="17"/>
  <c r="M421" i="17"/>
  <c r="U420" i="17"/>
  <c r="T420" i="17"/>
  <c r="S420" i="17"/>
  <c r="R420" i="17"/>
  <c r="P420" i="17"/>
  <c r="O420" i="17"/>
  <c r="N420" i="17"/>
  <c r="M420" i="17"/>
  <c r="U419" i="17"/>
  <c r="T419" i="17"/>
  <c r="S419" i="17"/>
  <c r="R419" i="17"/>
  <c r="P419" i="17"/>
  <c r="O419" i="17"/>
  <c r="N419" i="17"/>
  <c r="M419" i="17"/>
  <c r="U418" i="17"/>
  <c r="T418" i="17"/>
  <c r="S418" i="17"/>
  <c r="R418" i="17"/>
  <c r="P418" i="17"/>
  <c r="O418" i="17"/>
  <c r="N418" i="17"/>
  <c r="M418" i="17"/>
  <c r="U417" i="17"/>
  <c r="T417" i="17"/>
  <c r="S417" i="17"/>
  <c r="R417" i="17"/>
  <c r="P417" i="17"/>
  <c r="O417" i="17"/>
  <c r="N417" i="17"/>
  <c r="M417" i="17"/>
  <c r="U416" i="17"/>
  <c r="T416" i="17"/>
  <c r="S416" i="17"/>
  <c r="R416" i="17"/>
  <c r="P416" i="17"/>
  <c r="O416" i="17"/>
  <c r="N416" i="17"/>
  <c r="M416" i="17"/>
  <c r="U415" i="17"/>
  <c r="T415" i="17"/>
  <c r="S415" i="17"/>
  <c r="R415" i="17"/>
  <c r="P415" i="17"/>
  <c r="O415" i="17"/>
  <c r="N415" i="17"/>
  <c r="M415" i="17"/>
  <c r="U414" i="17"/>
  <c r="T414" i="17"/>
  <c r="S414" i="17"/>
  <c r="R414" i="17"/>
  <c r="P414" i="17"/>
  <c r="O414" i="17"/>
  <c r="N414" i="17"/>
  <c r="M414" i="17"/>
  <c r="U413" i="17"/>
  <c r="T413" i="17"/>
  <c r="S413" i="17"/>
  <c r="R413" i="17"/>
  <c r="P413" i="17"/>
  <c r="O413" i="17"/>
  <c r="N413" i="17"/>
  <c r="M413" i="17"/>
  <c r="U412" i="17"/>
  <c r="T412" i="17"/>
  <c r="S412" i="17"/>
  <c r="R412" i="17"/>
  <c r="P412" i="17"/>
  <c r="O412" i="17"/>
  <c r="N412" i="17"/>
  <c r="M412" i="17"/>
  <c r="U411" i="17"/>
  <c r="T411" i="17"/>
  <c r="S411" i="17"/>
  <c r="R411" i="17"/>
  <c r="P411" i="17"/>
  <c r="O411" i="17"/>
  <c r="N411" i="17"/>
  <c r="M411" i="17"/>
  <c r="U410" i="17"/>
  <c r="T410" i="17"/>
  <c r="S410" i="17"/>
  <c r="R410" i="17"/>
  <c r="P410" i="17"/>
  <c r="O410" i="17"/>
  <c r="N410" i="17"/>
  <c r="M410" i="17"/>
  <c r="U409" i="17"/>
  <c r="T409" i="17"/>
  <c r="S409" i="17"/>
  <c r="R409" i="17"/>
  <c r="P409" i="17"/>
  <c r="O409" i="17"/>
  <c r="N409" i="17"/>
  <c r="M409" i="17"/>
  <c r="U408" i="17"/>
  <c r="T408" i="17"/>
  <c r="S408" i="17"/>
  <c r="R408" i="17"/>
  <c r="P408" i="17"/>
  <c r="O408" i="17"/>
  <c r="N408" i="17"/>
  <c r="M408" i="17"/>
  <c r="U407" i="17"/>
  <c r="T407" i="17"/>
  <c r="S407" i="17"/>
  <c r="R407" i="17"/>
  <c r="P407" i="17"/>
  <c r="O407" i="17"/>
  <c r="N407" i="17"/>
  <c r="M407" i="17"/>
  <c r="U406" i="17"/>
  <c r="T406" i="17"/>
  <c r="S406" i="17"/>
  <c r="R406" i="17"/>
  <c r="P406" i="17"/>
  <c r="O406" i="17"/>
  <c r="N406" i="17"/>
  <c r="M406" i="17"/>
  <c r="U405" i="17"/>
  <c r="T405" i="17"/>
  <c r="S405" i="17"/>
  <c r="R405" i="17"/>
  <c r="P405" i="17"/>
  <c r="O405" i="17"/>
  <c r="N405" i="17"/>
  <c r="M405" i="17"/>
  <c r="U404" i="17"/>
  <c r="T404" i="17"/>
  <c r="S404" i="17"/>
  <c r="R404" i="17"/>
  <c r="P404" i="17"/>
  <c r="O404" i="17"/>
  <c r="N404" i="17"/>
  <c r="M404" i="17"/>
  <c r="U403" i="17"/>
  <c r="T403" i="17"/>
  <c r="S403" i="17"/>
  <c r="R403" i="17"/>
  <c r="P403" i="17"/>
  <c r="O403" i="17"/>
  <c r="N403" i="17"/>
  <c r="M403" i="17"/>
  <c r="U402" i="17"/>
  <c r="T402" i="17"/>
  <c r="S402" i="17"/>
  <c r="R402" i="17"/>
  <c r="P402" i="17"/>
  <c r="O402" i="17"/>
  <c r="N402" i="17"/>
  <c r="M402" i="17"/>
  <c r="U401" i="17"/>
  <c r="T401" i="17"/>
  <c r="S401" i="17"/>
  <c r="R401" i="17"/>
  <c r="P401" i="17"/>
  <c r="O401" i="17"/>
  <c r="N401" i="17"/>
  <c r="M401" i="17"/>
  <c r="U400" i="17"/>
  <c r="T400" i="17"/>
  <c r="S400" i="17"/>
  <c r="R400" i="17"/>
  <c r="P400" i="17"/>
  <c r="O400" i="17"/>
  <c r="N400" i="17"/>
  <c r="M400" i="17"/>
  <c r="U399" i="17"/>
  <c r="T399" i="17"/>
  <c r="S399" i="17"/>
  <c r="R399" i="17"/>
  <c r="P399" i="17"/>
  <c r="O399" i="17"/>
  <c r="N399" i="17"/>
  <c r="M399" i="17"/>
  <c r="U398" i="17"/>
  <c r="T398" i="17"/>
  <c r="S398" i="17"/>
  <c r="R398" i="17"/>
  <c r="P398" i="17"/>
  <c r="O398" i="17"/>
  <c r="N398" i="17"/>
  <c r="M398" i="17"/>
  <c r="U397" i="17"/>
  <c r="T397" i="17"/>
  <c r="S397" i="17"/>
  <c r="R397" i="17"/>
  <c r="P397" i="17"/>
  <c r="O397" i="17"/>
  <c r="N397" i="17"/>
  <c r="M397" i="17"/>
  <c r="U396" i="17"/>
  <c r="T396" i="17"/>
  <c r="S396" i="17"/>
  <c r="R396" i="17"/>
  <c r="P396" i="17"/>
  <c r="O396" i="17"/>
  <c r="N396" i="17"/>
  <c r="M396" i="17"/>
  <c r="U395" i="17"/>
  <c r="T395" i="17"/>
  <c r="S395" i="17"/>
  <c r="R395" i="17"/>
  <c r="P395" i="17"/>
  <c r="O395" i="17"/>
  <c r="N395" i="17"/>
  <c r="M395" i="17"/>
  <c r="U394" i="17"/>
  <c r="T394" i="17"/>
  <c r="S394" i="17"/>
  <c r="R394" i="17"/>
  <c r="P394" i="17"/>
  <c r="O394" i="17"/>
  <c r="N394" i="17"/>
  <c r="M394" i="17"/>
  <c r="U393" i="17"/>
  <c r="T393" i="17"/>
  <c r="S393" i="17"/>
  <c r="R393" i="17"/>
  <c r="P393" i="17"/>
  <c r="O393" i="17"/>
  <c r="N393" i="17"/>
  <c r="M393" i="17"/>
  <c r="U392" i="17"/>
  <c r="T392" i="17"/>
  <c r="S392" i="17"/>
  <c r="R392" i="17"/>
  <c r="P392" i="17"/>
  <c r="O392" i="17"/>
  <c r="N392" i="17"/>
  <c r="M392" i="17"/>
  <c r="U391" i="17"/>
  <c r="T391" i="17"/>
  <c r="S391" i="17"/>
  <c r="R391" i="17"/>
  <c r="P391" i="17"/>
  <c r="O391" i="17"/>
  <c r="N391" i="17"/>
  <c r="M391" i="17"/>
  <c r="U390" i="17"/>
  <c r="T390" i="17"/>
  <c r="S390" i="17"/>
  <c r="R390" i="17"/>
  <c r="P390" i="17"/>
  <c r="O390" i="17"/>
  <c r="N390" i="17"/>
  <c r="M390" i="17"/>
  <c r="U389" i="17"/>
  <c r="T389" i="17"/>
  <c r="S389" i="17"/>
  <c r="R389" i="17"/>
  <c r="P389" i="17"/>
  <c r="O389" i="17"/>
  <c r="N389" i="17"/>
  <c r="M389" i="17"/>
  <c r="U388" i="17"/>
  <c r="T388" i="17"/>
  <c r="S388" i="17"/>
  <c r="R388" i="17"/>
  <c r="P388" i="17"/>
  <c r="O388" i="17"/>
  <c r="N388" i="17"/>
  <c r="M388" i="17"/>
  <c r="U387" i="17"/>
  <c r="T387" i="17"/>
  <c r="S387" i="17"/>
  <c r="R387" i="17"/>
  <c r="P387" i="17"/>
  <c r="O387" i="17"/>
  <c r="N387" i="17"/>
  <c r="M387" i="17"/>
  <c r="U386" i="17"/>
  <c r="T386" i="17"/>
  <c r="S386" i="17"/>
  <c r="R386" i="17"/>
  <c r="P386" i="17"/>
  <c r="O386" i="17"/>
  <c r="N386" i="17"/>
  <c r="M386" i="17"/>
  <c r="U385" i="17"/>
  <c r="T385" i="17"/>
  <c r="S385" i="17"/>
  <c r="R385" i="17"/>
  <c r="P385" i="17"/>
  <c r="O385" i="17"/>
  <c r="N385" i="17"/>
  <c r="M385" i="17"/>
  <c r="U384" i="17"/>
  <c r="T384" i="17"/>
  <c r="S384" i="17"/>
  <c r="R384" i="17"/>
  <c r="P384" i="17"/>
  <c r="O384" i="17"/>
  <c r="N384" i="17"/>
  <c r="M384" i="17"/>
  <c r="U383" i="17"/>
  <c r="T383" i="17"/>
  <c r="S383" i="17"/>
  <c r="R383" i="17"/>
  <c r="P383" i="17"/>
  <c r="O383" i="17"/>
  <c r="N383" i="17"/>
  <c r="M383" i="17"/>
  <c r="U382" i="17"/>
  <c r="T382" i="17"/>
  <c r="S382" i="17"/>
  <c r="R382" i="17"/>
  <c r="P382" i="17"/>
  <c r="O382" i="17"/>
  <c r="N382" i="17"/>
  <c r="M382" i="17"/>
  <c r="U381" i="17"/>
  <c r="T381" i="17"/>
  <c r="S381" i="17"/>
  <c r="R381" i="17"/>
  <c r="P381" i="17"/>
  <c r="O381" i="17"/>
  <c r="N381" i="17"/>
  <c r="M381" i="17"/>
  <c r="U380" i="17"/>
  <c r="T380" i="17"/>
  <c r="S380" i="17"/>
  <c r="R380" i="17"/>
  <c r="P380" i="17"/>
  <c r="O380" i="17"/>
  <c r="N380" i="17"/>
  <c r="M380" i="17"/>
  <c r="U379" i="17"/>
  <c r="T379" i="17"/>
  <c r="S379" i="17"/>
  <c r="R379" i="17"/>
  <c r="P379" i="17"/>
  <c r="O379" i="17"/>
  <c r="N379" i="17"/>
  <c r="M379" i="17"/>
  <c r="U378" i="17"/>
  <c r="T378" i="17"/>
  <c r="S378" i="17"/>
  <c r="R378" i="17"/>
  <c r="P378" i="17"/>
  <c r="O378" i="17"/>
  <c r="N378" i="17"/>
  <c r="M378" i="17"/>
  <c r="U377" i="17"/>
  <c r="T377" i="17"/>
  <c r="S377" i="17"/>
  <c r="R377" i="17"/>
  <c r="P377" i="17"/>
  <c r="O377" i="17"/>
  <c r="N377" i="17"/>
  <c r="M377" i="17"/>
  <c r="U376" i="17"/>
  <c r="T376" i="17"/>
  <c r="S376" i="17"/>
  <c r="R376" i="17"/>
  <c r="P376" i="17"/>
  <c r="O376" i="17"/>
  <c r="N376" i="17"/>
  <c r="M376" i="17"/>
  <c r="U375" i="17"/>
  <c r="T375" i="17"/>
  <c r="S375" i="17"/>
  <c r="R375" i="17"/>
  <c r="P375" i="17"/>
  <c r="O375" i="17"/>
  <c r="N375" i="17"/>
  <c r="M375" i="17"/>
  <c r="U374" i="17"/>
  <c r="T374" i="17"/>
  <c r="S374" i="17"/>
  <c r="R374" i="17"/>
  <c r="P374" i="17"/>
  <c r="O374" i="17"/>
  <c r="N374" i="17"/>
  <c r="M374" i="17"/>
  <c r="U373" i="17"/>
  <c r="T373" i="17"/>
  <c r="S373" i="17"/>
  <c r="R373" i="17"/>
  <c r="P373" i="17"/>
  <c r="O373" i="17"/>
  <c r="N373" i="17"/>
  <c r="M373" i="17"/>
  <c r="U372" i="17"/>
  <c r="T372" i="17"/>
  <c r="S372" i="17"/>
  <c r="R372" i="17"/>
  <c r="P372" i="17"/>
  <c r="O372" i="17"/>
  <c r="N372" i="17"/>
  <c r="M372" i="17"/>
  <c r="U371" i="17"/>
  <c r="T371" i="17"/>
  <c r="S371" i="17"/>
  <c r="R371" i="17"/>
  <c r="P371" i="17"/>
  <c r="O371" i="17"/>
  <c r="N371" i="17"/>
  <c r="M371" i="17"/>
  <c r="U370" i="17"/>
  <c r="T370" i="17"/>
  <c r="S370" i="17"/>
  <c r="R370" i="17"/>
  <c r="P370" i="17"/>
  <c r="O370" i="17"/>
  <c r="N370" i="17"/>
  <c r="M370" i="17"/>
  <c r="U369" i="17"/>
  <c r="T369" i="17"/>
  <c r="S369" i="17"/>
  <c r="R369" i="17"/>
  <c r="P369" i="17"/>
  <c r="O369" i="17"/>
  <c r="N369" i="17"/>
  <c r="M369" i="17"/>
  <c r="U368" i="17"/>
  <c r="T368" i="17"/>
  <c r="S368" i="17"/>
  <c r="R368" i="17"/>
  <c r="P368" i="17"/>
  <c r="O368" i="17"/>
  <c r="N368" i="17"/>
  <c r="M368" i="17"/>
  <c r="U367" i="17"/>
  <c r="T367" i="17"/>
  <c r="S367" i="17"/>
  <c r="R367" i="17"/>
  <c r="P367" i="17"/>
  <c r="O367" i="17"/>
  <c r="N367" i="17"/>
  <c r="M367" i="17"/>
  <c r="U366" i="17"/>
  <c r="T366" i="17"/>
  <c r="S366" i="17"/>
  <c r="R366" i="17"/>
  <c r="P366" i="17"/>
  <c r="O366" i="17"/>
  <c r="N366" i="17"/>
  <c r="M366" i="17"/>
  <c r="U365" i="17"/>
  <c r="T365" i="17"/>
  <c r="S365" i="17"/>
  <c r="R365" i="17"/>
  <c r="P365" i="17"/>
  <c r="O365" i="17"/>
  <c r="N365" i="17"/>
  <c r="M365" i="17"/>
  <c r="U364" i="17"/>
  <c r="T364" i="17"/>
  <c r="S364" i="17"/>
  <c r="R364" i="17"/>
  <c r="P364" i="17"/>
  <c r="O364" i="17"/>
  <c r="N364" i="17"/>
  <c r="M364" i="17"/>
  <c r="U363" i="17"/>
  <c r="T363" i="17"/>
  <c r="S363" i="17"/>
  <c r="R363" i="17"/>
  <c r="P363" i="17"/>
  <c r="O363" i="17"/>
  <c r="N363" i="17"/>
  <c r="M363" i="17"/>
  <c r="U362" i="17"/>
  <c r="T362" i="17"/>
  <c r="S362" i="17"/>
  <c r="R362" i="17"/>
  <c r="P362" i="17"/>
  <c r="O362" i="17"/>
  <c r="N362" i="17"/>
  <c r="M362" i="17"/>
  <c r="U361" i="17"/>
  <c r="T361" i="17"/>
  <c r="S361" i="17"/>
  <c r="R361" i="17"/>
  <c r="P361" i="17"/>
  <c r="O361" i="17"/>
  <c r="N361" i="17"/>
  <c r="M361" i="17"/>
  <c r="U360" i="17"/>
  <c r="T360" i="17"/>
  <c r="S360" i="17"/>
  <c r="R360" i="17"/>
  <c r="P360" i="17"/>
  <c r="O360" i="17"/>
  <c r="N360" i="17"/>
  <c r="M360" i="17"/>
  <c r="U359" i="17"/>
  <c r="T359" i="17"/>
  <c r="S359" i="17"/>
  <c r="R359" i="17"/>
  <c r="P359" i="17"/>
  <c r="O359" i="17"/>
  <c r="N359" i="17"/>
  <c r="M359" i="17"/>
  <c r="U358" i="17"/>
  <c r="T358" i="17"/>
  <c r="S358" i="17"/>
  <c r="R358" i="17"/>
  <c r="P358" i="17"/>
  <c r="O358" i="17"/>
  <c r="N358" i="17"/>
  <c r="M358" i="17"/>
  <c r="U357" i="17"/>
  <c r="T357" i="17"/>
  <c r="S357" i="17"/>
  <c r="R357" i="17"/>
  <c r="P357" i="17"/>
  <c r="O357" i="17"/>
  <c r="N357" i="17"/>
  <c r="M357" i="17"/>
  <c r="U356" i="17"/>
  <c r="T356" i="17"/>
  <c r="S356" i="17"/>
  <c r="R356" i="17"/>
  <c r="P356" i="17"/>
  <c r="O356" i="17"/>
  <c r="N356" i="17"/>
  <c r="M356" i="17"/>
  <c r="U355" i="17"/>
  <c r="T355" i="17"/>
  <c r="S355" i="17"/>
  <c r="R355" i="17"/>
  <c r="P355" i="17"/>
  <c r="O355" i="17"/>
  <c r="N355" i="17"/>
  <c r="M355" i="17"/>
  <c r="U354" i="17"/>
  <c r="T354" i="17"/>
  <c r="S354" i="17"/>
  <c r="R354" i="17"/>
  <c r="P354" i="17"/>
  <c r="O354" i="17"/>
  <c r="N354" i="17"/>
  <c r="M354" i="17"/>
  <c r="U353" i="17"/>
  <c r="T353" i="17"/>
  <c r="S353" i="17"/>
  <c r="R353" i="17"/>
  <c r="P353" i="17"/>
  <c r="O353" i="17"/>
  <c r="N353" i="17"/>
  <c r="M353" i="17"/>
  <c r="U352" i="17"/>
  <c r="T352" i="17"/>
  <c r="S352" i="17"/>
  <c r="R352" i="17"/>
  <c r="P352" i="17"/>
  <c r="O352" i="17"/>
  <c r="N352" i="17"/>
  <c r="M352" i="17"/>
  <c r="U351" i="17"/>
  <c r="T351" i="17"/>
  <c r="S351" i="17"/>
  <c r="R351" i="17"/>
  <c r="P351" i="17"/>
  <c r="O351" i="17"/>
  <c r="N351" i="17"/>
  <c r="M351" i="17"/>
  <c r="U350" i="17"/>
  <c r="T350" i="17"/>
  <c r="S350" i="17"/>
  <c r="R350" i="17"/>
  <c r="P350" i="17"/>
  <c r="O350" i="17"/>
  <c r="N350" i="17"/>
  <c r="M350" i="17"/>
  <c r="U349" i="17"/>
  <c r="T349" i="17"/>
  <c r="S349" i="17"/>
  <c r="R349" i="17"/>
  <c r="P349" i="17"/>
  <c r="O349" i="17"/>
  <c r="N349" i="17"/>
  <c r="M349" i="17"/>
  <c r="U348" i="17"/>
  <c r="T348" i="17"/>
  <c r="S348" i="17"/>
  <c r="R348" i="17"/>
  <c r="P348" i="17"/>
  <c r="O348" i="17"/>
  <c r="N348" i="17"/>
  <c r="M348" i="17"/>
  <c r="U347" i="17"/>
  <c r="T347" i="17"/>
  <c r="S347" i="17"/>
  <c r="R347" i="17"/>
  <c r="P347" i="17"/>
  <c r="O347" i="17"/>
  <c r="N347" i="17"/>
  <c r="M347" i="17"/>
  <c r="U346" i="17"/>
  <c r="T346" i="17"/>
  <c r="S346" i="17"/>
  <c r="R346" i="17"/>
  <c r="P346" i="17"/>
  <c r="O346" i="17"/>
  <c r="N346" i="17"/>
  <c r="M346" i="17"/>
  <c r="U345" i="17"/>
  <c r="T345" i="17"/>
  <c r="S345" i="17"/>
  <c r="R345" i="17"/>
  <c r="P345" i="17"/>
  <c r="O345" i="17"/>
  <c r="N345" i="17"/>
  <c r="M345" i="17"/>
  <c r="U344" i="17"/>
  <c r="T344" i="17"/>
  <c r="S344" i="17"/>
  <c r="R344" i="17"/>
  <c r="P344" i="17"/>
  <c r="O344" i="17"/>
  <c r="N344" i="17"/>
  <c r="M344" i="17"/>
  <c r="U343" i="17"/>
  <c r="T343" i="17"/>
  <c r="S343" i="17"/>
  <c r="R343" i="17"/>
  <c r="P343" i="17"/>
  <c r="O343" i="17"/>
  <c r="N343" i="17"/>
  <c r="M343" i="17"/>
  <c r="U342" i="17"/>
  <c r="T342" i="17"/>
  <c r="S342" i="17"/>
  <c r="R342" i="17"/>
  <c r="P342" i="17"/>
  <c r="O342" i="17"/>
  <c r="N342" i="17"/>
  <c r="M342" i="17"/>
  <c r="U341" i="17"/>
  <c r="T341" i="17"/>
  <c r="S341" i="17"/>
  <c r="R341" i="17"/>
  <c r="P341" i="17"/>
  <c r="O341" i="17"/>
  <c r="N341" i="17"/>
  <c r="M341" i="17"/>
  <c r="U340" i="17"/>
  <c r="T340" i="17"/>
  <c r="S340" i="17"/>
  <c r="R340" i="17"/>
  <c r="P340" i="17"/>
  <c r="O340" i="17"/>
  <c r="N340" i="17"/>
  <c r="M340" i="17"/>
  <c r="U339" i="17"/>
  <c r="T339" i="17"/>
  <c r="S339" i="17"/>
  <c r="R339" i="17"/>
  <c r="P339" i="17"/>
  <c r="O339" i="17"/>
  <c r="N339" i="17"/>
  <c r="M339" i="17"/>
  <c r="U338" i="17"/>
  <c r="T338" i="17"/>
  <c r="S338" i="17"/>
  <c r="R338" i="17"/>
  <c r="P338" i="17"/>
  <c r="O338" i="17"/>
  <c r="N338" i="17"/>
  <c r="M338" i="17"/>
  <c r="U337" i="17"/>
  <c r="T337" i="17"/>
  <c r="S337" i="17"/>
  <c r="R337" i="17"/>
  <c r="P337" i="17"/>
  <c r="O337" i="17"/>
  <c r="N337" i="17"/>
  <c r="M337" i="17"/>
  <c r="U336" i="17"/>
  <c r="T336" i="17"/>
  <c r="S336" i="17"/>
  <c r="R336" i="17"/>
  <c r="P336" i="17"/>
  <c r="O336" i="17"/>
  <c r="N336" i="17"/>
  <c r="M336" i="17"/>
  <c r="U335" i="17"/>
  <c r="T335" i="17"/>
  <c r="S335" i="17"/>
  <c r="R335" i="17"/>
  <c r="P335" i="17"/>
  <c r="O335" i="17"/>
  <c r="N335" i="17"/>
  <c r="M335" i="17"/>
  <c r="U334" i="17"/>
  <c r="T334" i="17"/>
  <c r="S334" i="17"/>
  <c r="R334" i="17"/>
  <c r="P334" i="17"/>
  <c r="O334" i="17"/>
  <c r="N334" i="17"/>
  <c r="M334" i="17"/>
  <c r="U333" i="17"/>
  <c r="T333" i="17"/>
  <c r="S333" i="17"/>
  <c r="R333" i="17"/>
  <c r="P333" i="17"/>
  <c r="O333" i="17"/>
  <c r="N333" i="17"/>
  <c r="M333" i="17"/>
  <c r="U332" i="17"/>
  <c r="T332" i="17"/>
  <c r="S332" i="17"/>
  <c r="R332" i="17"/>
  <c r="P332" i="17"/>
  <c r="O332" i="17"/>
  <c r="N332" i="17"/>
  <c r="M332" i="17"/>
  <c r="U331" i="17"/>
  <c r="T331" i="17"/>
  <c r="S331" i="17"/>
  <c r="R331" i="17"/>
  <c r="P331" i="17"/>
  <c r="O331" i="17"/>
  <c r="N331" i="17"/>
  <c r="M331" i="17"/>
  <c r="U330" i="17"/>
  <c r="T330" i="17"/>
  <c r="S330" i="17"/>
  <c r="R330" i="17"/>
  <c r="P330" i="17"/>
  <c r="O330" i="17"/>
  <c r="N330" i="17"/>
  <c r="M330" i="17"/>
  <c r="U329" i="17"/>
  <c r="T329" i="17"/>
  <c r="S329" i="17"/>
  <c r="R329" i="17"/>
  <c r="P329" i="17"/>
  <c r="O329" i="17"/>
  <c r="N329" i="17"/>
  <c r="M329" i="17"/>
  <c r="U328" i="17"/>
  <c r="T328" i="17"/>
  <c r="S328" i="17"/>
  <c r="R328" i="17"/>
  <c r="P328" i="17"/>
  <c r="O328" i="17"/>
  <c r="N328" i="17"/>
  <c r="M328" i="17"/>
  <c r="U327" i="17"/>
  <c r="T327" i="17"/>
  <c r="S327" i="17"/>
  <c r="R327" i="17"/>
  <c r="P327" i="17"/>
  <c r="O327" i="17"/>
  <c r="N327" i="17"/>
  <c r="M327" i="17"/>
  <c r="U326" i="17"/>
  <c r="T326" i="17"/>
  <c r="S326" i="17"/>
  <c r="R326" i="17"/>
  <c r="P326" i="17"/>
  <c r="O326" i="17"/>
  <c r="N326" i="17"/>
  <c r="M326" i="17"/>
  <c r="U325" i="17"/>
  <c r="T325" i="17"/>
  <c r="S325" i="17"/>
  <c r="R325" i="17"/>
  <c r="P325" i="17"/>
  <c r="O325" i="17"/>
  <c r="N325" i="17"/>
  <c r="M325" i="17"/>
  <c r="U324" i="17"/>
  <c r="T324" i="17"/>
  <c r="S324" i="17"/>
  <c r="R324" i="17"/>
  <c r="P324" i="17"/>
  <c r="O324" i="17"/>
  <c r="N324" i="17"/>
  <c r="M324" i="17"/>
  <c r="U323" i="17"/>
  <c r="T323" i="17"/>
  <c r="S323" i="17"/>
  <c r="R323" i="17"/>
  <c r="P323" i="17"/>
  <c r="O323" i="17"/>
  <c r="N323" i="17"/>
  <c r="M323" i="17"/>
  <c r="U322" i="17"/>
  <c r="T322" i="17"/>
  <c r="S322" i="17"/>
  <c r="R322" i="17"/>
  <c r="P322" i="17"/>
  <c r="O322" i="17"/>
  <c r="N322" i="17"/>
  <c r="M322" i="17"/>
  <c r="U321" i="17"/>
  <c r="T321" i="17"/>
  <c r="S321" i="17"/>
  <c r="R321" i="17"/>
  <c r="P321" i="17"/>
  <c r="O321" i="17"/>
  <c r="N321" i="17"/>
  <c r="M321" i="17"/>
  <c r="U320" i="17"/>
  <c r="T320" i="17"/>
  <c r="S320" i="17"/>
  <c r="R320" i="17"/>
  <c r="P320" i="17"/>
  <c r="O320" i="17"/>
  <c r="N320" i="17"/>
  <c r="M320" i="17"/>
  <c r="U319" i="17"/>
  <c r="T319" i="17"/>
  <c r="S319" i="17"/>
  <c r="R319" i="17"/>
  <c r="P319" i="17"/>
  <c r="O319" i="17"/>
  <c r="N319" i="17"/>
  <c r="M319" i="17"/>
  <c r="U318" i="17"/>
  <c r="T318" i="17"/>
  <c r="S318" i="17"/>
  <c r="R318" i="17"/>
  <c r="P318" i="17"/>
  <c r="O318" i="17"/>
  <c r="N318" i="17"/>
  <c r="M318" i="17"/>
  <c r="U317" i="17"/>
  <c r="T317" i="17"/>
  <c r="S317" i="17"/>
  <c r="R317" i="17"/>
  <c r="P317" i="17"/>
  <c r="O317" i="17"/>
  <c r="N317" i="17"/>
  <c r="M317" i="17"/>
  <c r="U316" i="17"/>
  <c r="T316" i="17"/>
  <c r="S316" i="17"/>
  <c r="R316" i="17"/>
  <c r="P316" i="17"/>
  <c r="O316" i="17"/>
  <c r="N316" i="17"/>
  <c r="M316" i="17"/>
  <c r="U315" i="17"/>
  <c r="T315" i="17"/>
  <c r="S315" i="17"/>
  <c r="R315" i="17"/>
  <c r="P315" i="17"/>
  <c r="O315" i="17"/>
  <c r="N315" i="17"/>
  <c r="M315" i="17"/>
  <c r="U314" i="17"/>
  <c r="T314" i="17"/>
  <c r="S314" i="17"/>
  <c r="R314" i="17"/>
  <c r="P314" i="17"/>
  <c r="O314" i="17"/>
  <c r="N314" i="17"/>
  <c r="M314" i="17"/>
  <c r="U313" i="17"/>
  <c r="T313" i="17"/>
  <c r="S313" i="17"/>
  <c r="R313" i="17"/>
  <c r="P313" i="17"/>
  <c r="O313" i="17"/>
  <c r="N313" i="17"/>
  <c r="M313" i="17"/>
  <c r="U312" i="17"/>
  <c r="T312" i="17"/>
  <c r="S312" i="17"/>
  <c r="R312" i="17"/>
  <c r="P312" i="17"/>
  <c r="O312" i="17"/>
  <c r="N312" i="17"/>
  <c r="M312" i="17"/>
  <c r="U311" i="17"/>
  <c r="T311" i="17"/>
  <c r="S311" i="17"/>
  <c r="R311" i="17"/>
  <c r="P311" i="17"/>
  <c r="O311" i="17"/>
  <c r="N311" i="17"/>
  <c r="M311" i="17"/>
  <c r="U310" i="17"/>
  <c r="T310" i="17"/>
  <c r="S310" i="17"/>
  <c r="R310" i="17"/>
  <c r="P310" i="17"/>
  <c r="O310" i="17"/>
  <c r="N310" i="17"/>
  <c r="M310" i="17"/>
  <c r="U309" i="17"/>
  <c r="T309" i="17"/>
  <c r="S309" i="17"/>
  <c r="R309" i="17"/>
  <c r="P309" i="17"/>
  <c r="O309" i="17"/>
  <c r="N309" i="17"/>
  <c r="M309" i="17"/>
  <c r="U308" i="17"/>
  <c r="T308" i="17"/>
  <c r="S308" i="17"/>
  <c r="R308" i="17"/>
  <c r="P308" i="17"/>
  <c r="O308" i="17"/>
  <c r="N308" i="17"/>
  <c r="M308" i="17"/>
  <c r="U307" i="17"/>
  <c r="T307" i="17"/>
  <c r="S307" i="17"/>
  <c r="R307" i="17"/>
  <c r="P307" i="17"/>
  <c r="O307" i="17"/>
  <c r="N307" i="17"/>
  <c r="M307" i="17"/>
  <c r="U306" i="17"/>
  <c r="T306" i="17"/>
  <c r="S306" i="17"/>
  <c r="R306" i="17"/>
  <c r="P306" i="17"/>
  <c r="O306" i="17"/>
  <c r="N306" i="17"/>
  <c r="M306" i="17"/>
  <c r="U305" i="17"/>
  <c r="T305" i="17"/>
  <c r="S305" i="17"/>
  <c r="R305" i="17"/>
  <c r="P305" i="17"/>
  <c r="O305" i="17"/>
  <c r="N305" i="17"/>
  <c r="M305" i="17"/>
  <c r="U304" i="17"/>
  <c r="T304" i="17"/>
  <c r="S304" i="17"/>
  <c r="R304" i="17"/>
  <c r="P304" i="17"/>
  <c r="O304" i="17"/>
  <c r="N304" i="17"/>
  <c r="M304" i="17"/>
  <c r="U303" i="17"/>
  <c r="T303" i="17"/>
  <c r="S303" i="17"/>
  <c r="R303" i="17"/>
  <c r="P303" i="17"/>
  <c r="O303" i="17"/>
  <c r="N303" i="17"/>
  <c r="M303" i="17"/>
  <c r="U302" i="17"/>
  <c r="T302" i="17"/>
  <c r="S302" i="17"/>
  <c r="R302" i="17"/>
  <c r="P302" i="17"/>
  <c r="O302" i="17"/>
  <c r="N302" i="17"/>
  <c r="M302" i="17"/>
  <c r="U301" i="17"/>
  <c r="T301" i="17"/>
  <c r="S301" i="17"/>
  <c r="R301" i="17"/>
  <c r="P301" i="17"/>
  <c r="O301" i="17"/>
  <c r="N301" i="17"/>
  <c r="M301" i="17"/>
  <c r="U300" i="17"/>
  <c r="T300" i="17"/>
  <c r="S300" i="17"/>
  <c r="R300" i="17"/>
  <c r="P300" i="17"/>
  <c r="O300" i="17"/>
  <c r="N300" i="17"/>
  <c r="M300" i="17"/>
  <c r="U299" i="17"/>
  <c r="T299" i="17"/>
  <c r="S299" i="17"/>
  <c r="R299" i="17"/>
  <c r="P299" i="17"/>
  <c r="O299" i="17"/>
  <c r="N299" i="17"/>
  <c r="M299" i="17"/>
  <c r="U298" i="17"/>
  <c r="T298" i="17"/>
  <c r="S298" i="17"/>
  <c r="R298" i="17"/>
  <c r="P298" i="17"/>
  <c r="O298" i="17"/>
  <c r="N298" i="17"/>
  <c r="M298" i="17"/>
  <c r="U297" i="17"/>
  <c r="T297" i="17"/>
  <c r="S297" i="17"/>
  <c r="R297" i="17"/>
  <c r="P297" i="17"/>
  <c r="O297" i="17"/>
  <c r="N297" i="17"/>
  <c r="M297" i="17"/>
  <c r="U296" i="17"/>
  <c r="T296" i="17"/>
  <c r="S296" i="17"/>
  <c r="R296" i="17"/>
  <c r="P296" i="17"/>
  <c r="O296" i="17"/>
  <c r="N296" i="17"/>
  <c r="M296" i="17"/>
  <c r="U295" i="17"/>
  <c r="T295" i="17"/>
  <c r="S295" i="17"/>
  <c r="R295" i="17"/>
  <c r="P295" i="17"/>
  <c r="O295" i="17"/>
  <c r="N295" i="17"/>
  <c r="M295" i="17"/>
  <c r="U294" i="17"/>
  <c r="T294" i="17"/>
  <c r="S294" i="17"/>
  <c r="R294" i="17"/>
  <c r="P294" i="17"/>
  <c r="O294" i="17"/>
  <c r="N294" i="17"/>
  <c r="M294" i="17"/>
  <c r="U293" i="17"/>
  <c r="T293" i="17"/>
  <c r="S293" i="17"/>
  <c r="R293" i="17"/>
  <c r="P293" i="17"/>
  <c r="O293" i="17"/>
  <c r="N293" i="17"/>
  <c r="M293" i="17"/>
  <c r="U292" i="17"/>
  <c r="T292" i="17"/>
  <c r="S292" i="17"/>
  <c r="R292" i="17"/>
  <c r="P292" i="17"/>
  <c r="O292" i="17"/>
  <c r="N292" i="17"/>
  <c r="M292" i="17"/>
  <c r="U291" i="17"/>
  <c r="T291" i="17"/>
  <c r="S291" i="17"/>
  <c r="R291" i="17"/>
  <c r="P291" i="17"/>
  <c r="O291" i="17"/>
  <c r="N291" i="17"/>
  <c r="M291" i="17"/>
  <c r="U290" i="17"/>
  <c r="T290" i="17"/>
  <c r="S290" i="17"/>
  <c r="R290" i="17"/>
  <c r="P290" i="17"/>
  <c r="O290" i="17"/>
  <c r="N290" i="17"/>
  <c r="M290" i="17"/>
  <c r="U289" i="17"/>
  <c r="T289" i="17"/>
  <c r="S289" i="17"/>
  <c r="R289" i="17"/>
  <c r="P289" i="17"/>
  <c r="O289" i="17"/>
  <c r="N289" i="17"/>
  <c r="M289" i="17"/>
  <c r="U288" i="17"/>
  <c r="T288" i="17"/>
  <c r="S288" i="17"/>
  <c r="R288" i="17"/>
  <c r="P288" i="17"/>
  <c r="O288" i="17"/>
  <c r="N288" i="17"/>
  <c r="M288" i="17"/>
  <c r="U287" i="17"/>
  <c r="T287" i="17"/>
  <c r="S287" i="17"/>
  <c r="R287" i="17"/>
  <c r="P287" i="17"/>
  <c r="O287" i="17"/>
  <c r="N287" i="17"/>
  <c r="M287" i="17"/>
  <c r="U286" i="17"/>
  <c r="T286" i="17"/>
  <c r="S286" i="17"/>
  <c r="R286" i="17"/>
  <c r="P286" i="17"/>
  <c r="O286" i="17"/>
  <c r="N286" i="17"/>
  <c r="M286" i="17"/>
  <c r="U285" i="17"/>
  <c r="T285" i="17"/>
  <c r="S285" i="17"/>
  <c r="R285" i="17"/>
  <c r="P285" i="17"/>
  <c r="O285" i="17"/>
  <c r="N285" i="17"/>
  <c r="M285" i="17"/>
  <c r="U284" i="17"/>
  <c r="T284" i="17"/>
  <c r="S284" i="17"/>
  <c r="R284" i="17"/>
  <c r="P284" i="17"/>
  <c r="O284" i="17"/>
  <c r="N284" i="17"/>
  <c r="M284" i="17"/>
  <c r="U283" i="17"/>
  <c r="T283" i="17"/>
  <c r="S283" i="17"/>
  <c r="R283" i="17"/>
  <c r="P283" i="17"/>
  <c r="O283" i="17"/>
  <c r="N283" i="17"/>
  <c r="M283" i="17"/>
  <c r="U282" i="17"/>
  <c r="T282" i="17"/>
  <c r="S282" i="17"/>
  <c r="R282" i="17"/>
  <c r="P282" i="17"/>
  <c r="O282" i="17"/>
  <c r="N282" i="17"/>
  <c r="M282" i="17"/>
  <c r="U281" i="17"/>
  <c r="T281" i="17"/>
  <c r="S281" i="17"/>
  <c r="R281" i="17"/>
  <c r="P281" i="17"/>
  <c r="O281" i="17"/>
  <c r="N281" i="17"/>
  <c r="M281" i="17"/>
  <c r="U280" i="17"/>
  <c r="T280" i="17"/>
  <c r="S280" i="17"/>
  <c r="R280" i="17"/>
  <c r="P280" i="17"/>
  <c r="O280" i="17"/>
  <c r="N280" i="17"/>
  <c r="M280" i="17"/>
  <c r="U279" i="17"/>
  <c r="T279" i="17"/>
  <c r="S279" i="17"/>
  <c r="R279" i="17"/>
  <c r="P279" i="17"/>
  <c r="O279" i="17"/>
  <c r="N279" i="17"/>
  <c r="M279" i="17"/>
  <c r="U278" i="17"/>
  <c r="T278" i="17"/>
  <c r="S278" i="17"/>
  <c r="R278" i="17"/>
  <c r="P278" i="17"/>
  <c r="O278" i="17"/>
  <c r="N278" i="17"/>
  <c r="M278" i="17"/>
  <c r="U277" i="17"/>
  <c r="T277" i="17"/>
  <c r="S277" i="17"/>
  <c r="R277" i="17"/>
  <c r="P277" i="17"/>
  <c r="O277" i="17"/>
  <c r="N277" i="17"/>
  <c r="M277" i="17"/>
  <c r="U276" i="17"/>
  <c r="T276" i="17"/>
  <c r="S276" i="17"/>
  <c r="R276" i="17"/>
  <c r="P276" i="17"/>
  <c r="O276" i="17"/>
  <c r="N276" i="17"/>
  <c r="M276" i="17"/>
  <c r="U275" i="17"/>
  <c r="T275" i="17"/>
  <c r="S275" i="17"/>
  <c r="R275" i="17"/>
  <c r="P275" i="17"/>
  <c r="O275" i="17"/>
  <c r="N275" i="17"/>
  <c r="M275" i="17"/>
  <c r="U274" i="17"/>
  <c r="T274" i="17"/>
  <c r="S274" i="17"/>
  <c r="R274" i="17"/>
  <c r="P274" i="17"/>
  <c r="O274" i="17"/>
  <c r="N274" i="17"/>
  <c r="M274" i="17"/>
  <c r="U273" i="17"/>
  <c r="T273" i="17"/>
  <c r="S273" i="17"/>
  <c r="R273" i="17"/>
  <c r="P273" i="17"/>
  <c r="O273" i="17"/>
  <c r="N273" i="17"/>
  <c r="M273" i="17"/>
  <c r="U272" i="17"/>
  <c r="T272" i="17"/>
  <c r="S272" i="17"/>
  <c r="R272" i="17"/>
  <c r="P272" i="17"/>
  <c r="O272" i="17"/>
  <c r="N272" i="17"/>
  <c r="M272" i="17"/>
  <c r="U271" i="17"/>
  <c r="T271" i="17"/>
  <c r="S271" i="17"/>
  <c r="R271" i="17"/>
  <c r="P271" i="17"/>
  <c r="O271" i="17"/>
  <c r="N271" i="17"/>
  <c r="M271" i="17"/>
  <c r="U270" i="17"/>
  <c r="T270" i="17"/>
  <c r="S270" i="17"/>
  <c r="R270" i="17"/>
  <c r="P270" i="17"/>
  <c r="O270" i="17"/>
  <c r="N270" i="17"/>
  <c r="M270" i="17"/>
  <c r="U269" i="17"/>
  <c r="T269" i="17"/>
  <c r="S269" i="17"/>
  <c r="R269" i="17"/>
  <c r="P269" i="17"/>
  <c r="O269" i="17"/>
  <c r="N269" i="17"/>
  <c r="M269" i="17"/>
  <c r="U268" i="17"/>
  <c r="T268" i="17"/>
  <c r="S268" i="17"/>
  <c r="R268" i="17"/>
  <c r="P268" i="17"/>
  <c r="O268" i="17"/>
  <c r="N268" i="17"/>
  <c r="M268" i="17"/>
  <c r="U267" i="17"/>
  <c r="T267" i="17"/>
  <c r="S267" i="17"/>
  <c r="R267" i="17"/>
  <c r="P267" i="17"/>
  <c r="O267" i="17"/>
  <c r="N267" i="17"/>
  <c r="M267" i="17"/>
  <c r="U266" i="17"/>
  <c r="T266" i="17"/>
  <c r="S266" i="17"/>
  <c r="R266" i="17"/>
  <c r="P266" i="17"/>
  <c r="O266" i="17"/>
  <c r="N266" i="17"/>
  <c r="M266" i="17"/>
  <c r="U265" i="17"/>
  <c r="T265" i="17"/>
  <c r="S265" i="17"/>
  <c r="R265" i="17"/>
  <c r="P265" i="17"/>
  <c r="O265" i="17"/>
  <c r="N265" i="17"/>
  <c r="M265" i="17"/>
  <c r="U264" i="17"/>
  <c r="T264" i="17"/>
  <c r="S264" i="17"/>
  <c r="R264" i="17"/>
  <c r="P264" i="17"/>
  <c r="O264" i="17"/>
  <c r="N264" i="17"/>
  <c r="M264" i="17"/>
  <c r="U263" i="17"/>
  <c r="T263" i="17"/>
  <c r="S263" i="17"/>
  <c r="R263" i="17"/>
  <c r="P263" i="17"/>
  <c r="O263" i="17"/>
  <c r="N263" i="17"/>
  <c r="M263" i="17"/>
  <c r="U262" i="17"/>
  <c r="T262" i="17"/>
  <c r="S262" i="17"/>
  <c r="R262" i="17"/>
  <c r="P262" i="17"/>
  <c r="O262" i="17"/>
  <c r="N262" i="17"/>
  <c r="M262" i="17"/>
  <c r="U261" i="17"/>
  <c r="T261" i="17"/>
  <c r="S261" i="17"/>
  <c r="R261" i="17"/>
  <c r="P261" i="17"/>
  <c r="O261" i="17"/>
  <c r="N261" i="17"/>
  <c r="M261" i="17"/>
  <c r="U260" i="17"/>
  <c r="T260" i="17"/>
  <c r="S260" i="17"/>
  <c r="R260" i="17"/>
  <c r="P260" i="17"/>
  <c r="O260" i="17"/>
  <c r="N260" i="17"/>
  <c r="M260" i="17"/>
  <c r="U259" i="17"/>
  <c r="T259" i="17"/>
  <c r="S259" i="17"/>
  <c r="R259" i="17"/>
  <c r="P259" i="17"/>
  <c r="O259" i="17"/>
  <c r="N259" i="17"/>
  <c r="M259" i="17"/>
  <c r="U258" i="17"/>
  <c r="T258" i="17"/>
  <c r="S258" i="17"/>
  <c r="R258" i="17"/>
  <c r="P258" i="17"/>
  <c r="O258" i="17"/>
  <c r="N258" i="17"/>
  <c r="M258" i="17"/>
  <c r="U257" i="17"/>
  <c r="T257" i="17"/>
  <c r="S257" i="17"/>
  <c r="R257" i="17"/>
  <c r="P257" i="17"/>
  <c r="O257" i="17"/>
  <c r="N257" i="17"/>
  <c r="M257" i="17"/>
  <c r="U256" i="17"/>
  <c r="T256" i="17"/>
  <c r="S256" i="17"/>
  <c r="R256" i="17"/>
  <c r="P256" i="17"/>
  <c r="O256" i="17"/>
  <c r="N256" i="17"/>
  <c r="M256" i="17"/>
  <c r="U255" i="17"/>
  <c r="T255" i="17"/>
  <c r="S255" i="17"/>
  <c r="R255" i="17"/>
  <c r="P255" i="17"/>
  <c r="O255" i="17"/>
  <c r="N255" i="17"/>
  <c r="M255" i="17"/>
  <c r="U254" i="17"/>
  <c r="T254" i="17"/>
  <c r="S254" i="17"/>
  <c r="R254" i="17"/>
  <c r="P254" i="17"/>
  <c r="O254" i="17"/>
  <c r="N254" i="17"/>
  <c r="M254" i="17"/>
  <c r="U253" i="17"/>
  <c r="T253" i="17"/>
  <c r="S253" i="17"/>
  <c r="R253" i="17"/>
  <c r="P253" i="17"/>
  <c r="O253" i="17"/>
  <c r="N253" i="17"/>
  <c r="M253" i="17"/>
  <c r="U252" i="17"/>
  <c r="T252" i="17"/>
  <c r="S252" i="17"/>
  <c r="R252" i="17"/>
  <c r="P252" i="17"/>
  <c r="O252" i="17"/>
  <c r="N252" i="17"/>
  <c r="M252" i="17"/>
  <c r="U251" i="17"/>
  <c r="T251" i="17"/>
  <c r="S251" i="17"/>
  <c r="R251" i="17"/>
  <c r="P251" i="17"/>
  <c r="O251" i="17"/>
  <c r="N251" i="17"/>
  <c r="M251" i="17"/>
  <c r="U250" i="17"/>
  <c r="T250" i="17"/>
  <c r="S250" i="17"/>
  <c r="R250" i="17"/>
  <c r="P250" i="17"/>
  <c r="O250" i="17"/>
  <c r="N250" i="17"/>
  <c r="M250" i="17"/>
  <c r="U249" i="17"/>
  <c r="T249" i="17"/>
  <c r="S249" i="17"/>
  <c r="R249" i="17"/>
  <c r="P249" i="17"/>
  <c r="O249" i="17"/>
  <c r="N249" i="17"/>
  <c r="M249" i="17"/>
  <c r="U248" i="17"/>
  <c r="T248" i="17"/>
  <c r="S248" i="17"/>
  <c r="R248" i="17"/>
  <c r="P248" i="17"/>
  <c r="O248" i="17"/>
  <c r="N248" i="17"/>
  <c r="M248" i="17"/>
  <c r="U247" i="17"/>
  <c r="T247" i="17"/>
  <c r="S247" i="17"/>
  <c r="R247" i="17"/>
  <c r="P247" i="17"/>
  <c r="O247" i="17"/>
  <c r="N247" i="17"/>
  <c r="M247" i="17"/>
  <c r="U246" i="17"/>
  <c r="T246" i="17"/>
  <c r="S246" i="17"/>
  <c r="R246" i="17"/>
  <c r="P246" i="17"/>
  <c r="O246" i="17"/>
  <c r="N246" i="17"/>
  <c r="M246" i="17"/>
  <c r="U245" i="17"/>
  <c r="T245" i="17"/>
  <c r="S245" i="17"/>
  <c r="R245" i="17"/>
  <c r="P245" i="17"/>
  <c r="O245" i="17"/>
  <c r="N245" i="17"/>
  <c r="M245" i="17"/>
  <c r="U244" i="17"/>
  <c r="T244" i="17"/>
  <c r="S244" i="17"/>
  <c r="R244" i="17"/>
  <c r="P244" i="17"/>
  <c r="O244" i="17"/>
  <c r="N244" i="17"/>
  <c r="M244" i="17"/>
  <c r="U243" i="17"/>
  <c r="T243" i="17"/>
  <c r="S243" i="17"/>
  <c r="R243" i="17"/>
  <c r="P243" i="17"/>
  <c r="O243" i="17"/>
  <c r="N243" i="17"/>
  <c r="M243" i="17"/>
  <c r="U242" i="17"/>
  <c r="T242" i="17"/>
  <c r="S242" i="17"/>
  <c r="R242" i="17"/>
  <c r="P242" i="17"/>
  <c r="O242" i="17"/>
  <c r="N242" i="17"/>
  <c r="M242" i="17"/>
  <c r="U241" i="17"/>
  <c r="T241" i="17"/>
  <c r="S241" i="17"/>
  <c r="R241" i="17"/>
  <c r="P241" i="17"/>
  <c r="O241" i="17"/>
  <c r="N241" i="17"/>
  <c r="M241" i="17"/>
  <c r="U240" i="17"/>
  <c r="T240" i="17"/>
  <c r="S240" i="17"/>
  <c r="R240" i="17"/>
  <c r="P240" i="17"/>
  <c r="O240" i="17"/>
  <c r="N240" i="17"/>
  <c r="M240" i="17"/>
  <c r="U239" i="17"/>
  <c r="T239" i="17"/>
  <c r="S239" i="17"/>
  <c r="R239" i="17"/>
  <c r="P239" i="17"/>
  <c r="O239" i="17"/>
  <c r="N239" i="17"/>
  <c r="M239" i="17"/>
  <c r="U238" i="17"/>
  <c r="T238" i="17"/>
  <c r="S238" i="17"/>
  <c r="R238" i="17"/>
  <c r="P238" i="17"/>
  <c r="O238" i="17"/>
  <c r="N238" i="17"/>
  <c r="M238" i="17"/>
  <c r="U237" i="17"/>
  <c r="T237" i="17"/>
  <c r="S237" i="17"/>
  <c r="R237" i="17"/>
  <c r="P237" i="17"/>
  <c r="O237" i="17"/>
  <c r="N237" i="17"/>
  <c r="M237" i="17"/>
  <c r="U236" i="17"/>
  <c r="T236" i="17"/>
  <c r="S236" i="17"/>
  <c r="R236" i="17"/>
  <c r="P236" i="17"/>
  <c r="O236" i="17"/>
  <c r="N236" i="17"/>
  <c r="M236" i="17"/>
  <c r="U235" i="17"/>
  <c r="T235" i="17"/>
  <c r="S235" i="17"/>
  <c r="R235" i="17"/>
  <c r="P235" i="17"/>
  <c r="O235" i="17"/>
  <c r="N235" i="17"/>
  <c r="M235" i="17"/>
  <c r="U234" i="17"/>
  <c r="T234" i="17"/>
  <c r="S234" i="17"/>
  <c r="R234" i="17"/>
  <c r="P234" i="17"/>
  <c r="O234" i="17"/>
  <c r="N234" i="17"/>
  <c r="M234" i="17"/>
  <c r="U233" i="17"/>
  <c r="T233" i="17"/>
  <c r="S233" i="17"/>
  <c r="R233" i="17"/>
  <c r="P233" i="17"/>
  <c r="O233" i="17"/>
  <c r="N233" i="17"/>
  <c r="M233" i="17"/>
  <c r="U232" i="17"/>
  <c r="T232" i="17"/>
  <c r="S232" i="17"/>
  <c r="R232" i="17"/>
  <c r="P232" i="17"/>
  <c r="O232" i="17"/>
  <c r="N232" i="17"/>
  <c r="M232" i="17"/>
  <c r="U231" i="17"/>
  <c r="T231" i="17"/>
  <c r="S231" i="17"/>
  <c r="R231" i="17"/>
  <c r="P231" i="17"/>
  <c r="O231" i="17"/>
  <c r="N231" i="17"/>
  <c r="M231" i="17"/>
  <c r="U230" i="17"/>
  <c r="T230" i="17"/>
  <c r="S230" i="17"/>
  <c r="R230" i="17"/>
  <c r="P230" i="17"/>
  <c r="O230" i="17"/>
  <c r="N230" i="17"/>
  <c r="M230" i="17"/>
  <c r="U229" i="17"/>
  <c r="T229" i="17"/>
  <c r="S229" i="17"/>
  <c r="R229" i="17"/>
  <c r="P229" i="17"/>
  <c r="O229" i="17"/>
  <c r="N229" i="17"/>
  <c r="M229" i="17"/>
  <c r="U228" i="17"/>
  <c r="T228" i="17"/>
  <c r="S228" i="17"/>
  <c r="R228" i="17"/>
  <c r="P228" i="17"/>
  <c r="O228" i="17"/>
  <c r="N228" i="17"/>
  <c r="M228" i="17"/>
  <c r="U227" i="17"/>
  <c r="T227" i="17"/>
  <c r="S227" i="17"/>
  <c r="R227" i="17"/>
  <c r="P227" i="17"/>
  <c r="O227" i="17"/>
  <c r="N227" i="17"/>
  <c r="M227" i="17"/>
  <c r="U226" i="17"/>
  <c r="T226" i="17"/>
  <c r="S226" i="17"/>
  <c r="R226" i="17"/>
  <c r="P226" i="17"/>
  <c r="O226" i="17"/>
  <c r="N226" i="17"/>
  <c r="M226" i="17"/>
  <c r="U225" i="17"/>
  <c r="T225" i="17"/>
  <c r="S225" i="17"/>
  <c r="R225" i="17"/>
  <c r="P225" i="17"/>
  <c r="O225" i="17"/>
  <c r="N225" i="17"/>
  <c r="M225" i="17"/>
  <c r="U224" i="17"/>
  <c r="T224" i="17"/>
  <c r="S224" i="17"/>
  <c r="R224" i="17"/>
  <c r="P224" i="17"/>
  <c r="O224" i="17"/>
  <c r="N224" i="17"/>
  <c r="M224" i="17"/>
  <c r="U223" i="17"/>
  <c r="T223" i="17"/>
  <c r="S223" i="17"/>
  <c r="R223" i="17"/>
  <c r="P223" i="17"/>
  <c r="O223" i="17"/>
  <c r="N223" i="17"/>
  <c r="M223" i="17"/>
  <c r="U222" i="17"/>
  <c r="T222" i="17"/>
  <c r="S222" i="17"/>
  <c r="R222" i="17"/>
  <c r="P222" i="17"/>
  <c r="O222" i="17"/>
  <c r="N222" i="17"/>
  <c r="M222" i="17"/>
  <c r="U221" i="17"/>
  <c r="T221" i="17"/>
  <c r="S221" i="17"/>
  <c r="R221" i="17"/>
  <c r="P221" i="17"/>
  <c r="O221" i="17"/>
  <c r="N221" i="17"/>
  <c r="M221" i="17"/>
  <c r="U220" i="17"/>
  <c r="T220" i="17"/>
  <c r="S220" i="17"/>
  <c r="R220" i="17"/>
  <c r="P220" i="17"/>
  <c r="O220" i="17"/>
  <c r="N220" i="17"/>
  <c r="M220" i="17"/>
  <c r="U219" i="17"/>
  <c r="T219" i="17"/>
  <c r="S219" i="17"/>
  <c r="R219" i="17"/>
  <c r="P219" i="17"/>
  <c r="O219" i="17"/>
  <c r="N219" i="17"/>
  <c r="M219" i="17"/>
  <c r="U218" i="17"/>
  <c r="T218" i="17"/>
  <c r="S218" i="17"/>
  <c r="R218" i="17"/>
  <c r="P218" i="17"/>
  <c r="O218" i="17"/>
  <c r="N218" i="17"/>
  <c r="M218" i="17"/>
  <c r="U217" i="17"/>
  <c r="T217" i="17"/>
  <c r="S217" i="17"/>
  <c r="R217" i="17"/>
  <c r="P217" i="17"/>
  <c r="O217" i="17"/>
  <c r="N217" i="17"/>
  <c r="M217" i="17"/>
  <c r="U216" i="17"/>
  <c r="T216" i="17"/>
  <c r="S216" i="17"/>
  <c r="R216" i="17"/>
  <c r="P216" i="17"/>
  <c r="O216" i="17"/>
  <c r="N216" i="17"/>
  <c r="M216" i="17"/>
  <c r="U215" i="17"/>
  <c r="T215" i="17"/>
  <c r="S215" i="17"/>
  <c r="R215" i="17"/>
  <c r="P215" i="17"/>
  <c r="O215" i="17"/>
  <c r="N215" i="17"/>
  <c r="M215" i="17"/>
  <c r="U214" i="17"/>
  <c r="T214" i="17"/>
  <c r="S214" i="17"/>
  <c r="R214" i="17"/>
  <c r="P214" i="17"/>
  <c r="O214" i="17"/>
  <c r="N214" i="17"/>
  <c r="M214" i="17"/>
  <c r="U213" i="17"/>
  <c r="T213" i="17"/>
  <c r="S213" i="17"/>
  <c r="R213" i="17"/>
  <c r="P213" i="17"/>
  <c r="O213" i="17"/>
  <c r="N213" i="17"/>
  <c r="M213" i="17"/>
  <c r="U212" i="17"/>
  <c r="T212" i="17"/>
  <c r="S212" i="17"/>
  <c r="R212" i="17"/>
  <c r="P212" i="17"/>
  <c r="O212" i="17"/>
  <c r="N212" i="17"/>
  <c r="M212" i="17"/>
  <c r="U211" i="17"/>
  <c r="T211" i="17"/>
  <c r="S211" i="17"/>
  <c r="R211" i="17"/>
  <c r="P211" i="17"/>
  <c r="O211" i="17"/>
  <c r="N211" i="17"/>
  <c r="M211" i="17"/>
  <c r="U210" i="17"/>
  <c r="T210" i="17"/>
  <c r="S210" i="17"/>
  <c r="R210" i="17"/>
  <c r="P210" i="17"/>
  <c r="O210" i="17"/>
  <c r="N210" i="17"/>
  <c r="M210" i="17"/>
  <c r="U209" i="17"/>
  <c r="T209" i="17"/>
  <c r="S209" i="17"/>
  <c r="R209" i="17"/>
  <c r="P209" i="17"/>
  <c r="O209" i="17"/>
  <c r="N209" i="17"/>
  <c r="M209" i="17"/>
  <c r="U208" i="17"/>
  <c r="T208" i="17"/>
  <c r="S208" i="17"/>
  <c r="R208" i="17"/>
  <c r="P208" i="17"/>
  <c r="O208" i="17"/>
  <c r="N208" i="17"/>
  <c r="M208" i="17"/>
  <c r="U207" i="17"/>
  <c r="T207" i="17"/>
  <c r="S207" i="17"/>
  <c r="R207" i="17"/>
  <c r="P207" i="17"/>
  <c r="O207" i="17"/>
  <c r="N207" i="17"/>
  <c r="M207" i="17"/>
  <c r="U206" i="17"/>
  <c r="T206" i="17"/>
  <c r="S206" i="17"/>
  <c r="R206" i="17"/>
  <c r="P206" i="17"/>
  <c r="O206" i="17"/>
  <c r="N206" i="17"/>
  <c r="M206" i="17"/>
  <c r="U205" i="17"/>
  <c r="T205" i="17"/>
  <c r="S205" i="17"/>
  <c r="R205" i="17"/>
  <c r="P205" i="17"/>
  <c r="O205" i="17"/>
  <c r="N205" i="17"/>
  <c r="M205" i="17"/>
  <c r="U204" i="17"/>
  <c r="T204" i="17"/>
  <c r="S204" i="17"/>
  <c r="R204" i="17"/>
  <c r="P204" i="17"/>
  <c r="O204" i="17"/>
  <c r="N204" i="17"/>
  <c r="M204" i="17"/>
  <c r="U203" i="17"/>
  <c r="T203" i="17"/>
  <c r="S203" i="17"/>
  <c r="R203" i="17"/>
  <c r="P203" i="17"/>
  <c r="O203" i="17"/>
  <c r="N203" i="17"/>
  <c r="M203" i="17"/>
  <c r="U202" i="17"/>
  <c r="T202" i="17"/>
  <c r="S202" i="17"/>
  <c r="R202" i="17"/>
  <c r="P202" i="17"/>
  <c r="O202" i="17"/>
  <c r="N202" i="17"/>
  <c r="M202" i="17"/>
  <c r="U201" i="17"/>
  <c r="T201" i="17"/>
  <c r="S201" i="17"/>
  <c r="R201" i="17"/>
  <c r="P201" i="17"/>
  <c r="O201" i="17"/>
  <c r="N201" i="17"/>
  <c r="M201" i="17"/>
  <c r="U200" i="17"/>
  <c r="T200" i="17"/>
  <c r="S200" i="17"/>
  <c r="R200" i="17"/>
  <c r="P200" i="17"/>
  <c r="O200" i="17"/>
  <c r="N200" i="17"/>
  <c r="M200" i="17"/>
  <c r="U199" i="17"/>
  <c r="T199" i="17"/>
  <c r="S199" i="17"/>
  <c r="R199" i="17"/>
  <c r="P199" i="17"/>
  <c r="O199" i="17"/>
  <c r="N199" i="17"/>
  <c r="M199" i="17"/>
  <c r="U198" i="17"/>
  <c r="T198" i="17"/>
  <c r="S198" i="17"/>
  <c r="R198" i="17"/>
  <c r="P198" i="17"/>
  <c r="O198" i="17"/>
  <c r="N198" i="17"/>
  <c r="M198" i="17"/>
  <c r="U197" i="17"/>
  <c r="T197" i="17"/>
  <c r="S197" i="17"/>
  <c r="R197" i="17"/>
  <c r="P197" i="17"/>
  <c r="O197" i="17"/>
  <c r="N197" i="17"/>
  <c r="M197" i="17"/>
  <c r="U196" i="17"/>
  <c r="T196" i="17"/>
  <c r="S196" i="17"/>
  <c r="R196" i="17"/>
  <c r="P196" i="17"/>
  <c r="O196" i="17"/>
  <c r="N196" i="17"/>
  <c r="M196" i="17"/>
  <c r="U195" i="17"/>
  <c r="T195" i="17"/>
  <c r="S195" i="17"/>
  <c r="R195" i="17"/>
  <c r="P195" i="17"/>
  <c r="O195" i="17"/>
  <c r="N195" i="17"/>
  <c r="M195" i="17"/>
  <c r="U194" i="17"/>
  <c r="T194" i="17"/>
  <c r="S194" i="17"/>
  <c r="R194" i="17"/>
  <c r="P194" i="17"/>
  <c r="O194" i="17"/>
  <c r="N194" i="17"/>
  <c r="M194" i="17"/>
  <c r="U193" i="17"/>
  <c r="T193" i="17"/>
  <c r="S193" i="17"/>
  <c r="R193" i="17"/>
  <c r="P193" i="17"/>
  <c r="O193" i="17"/>
  <c r="N193" i="17"/>
  <c r="M193" i="17"/>
  <c r="U192" i="17"/>
  <c r="T192" i="17"/>
  <c r="S192" i="17"/>
  <c r="R192" i="17"/>
  <c r="P192" i="17"/>
  <c r="O192" i="17"/>
  <c r="N192" i="17"/>
  <c r="M192" i="17"/>
  <c r="U191" i="17"/>
  <c r="T191" i="17"/>
  <c r="S191" i="17"/>
  <c r="R191" i="17"/>
  <c r="P191" i="17"/>
  <c r="O191" i="17"/>
  <c r="N191" i="17"/>
  <c r="M191" i="17"/>
  <c r="U190" i="17"/>
  <c r="T190" i="17"/>
  <c r="S190" i="17"/>
  <c r="R190" i="17"/>
  <c r="P190" i="17"/>
  <c r="O190" i="17"/>
  <c r="N190" i="17"/>
  <c r="M190" i="17"/>
  <c r="U189" i="17"/>
  <c r="T189" i="17"/>
  <c r="S189" i="17"/>
  <c r="R189" i="17"/>
  <c r="P189" i="17"/>
  <c r="O189" i="17"/>
  <c r="N189" i="17"/>
  <c r="M189" i="17"/>
  <c r="U188" i="17"/>
  <c r="T188" i="17"/>
  <c r="S188" i="17"/>
  <c r="R188" i="17"/>
  <c r="P188" i="17"/>
  <c r="O188" i="17"/>
  <c r="N188" i="17"/>
  <c r="M188" i="17"/>
  <c r="U187" i="17"/>
  <c r="T187" i="17"/>
  <c r="S187" i="17"/>
  <c r="R187" i="17"/>
  <c r="P187" i="17"/>
  <c r="O187" i="17"/>
  <c r="N187" i="17"/>
  <c r="M187" i="17"/>
  <c r="U186" i="17"/>
  <c r="T186" i="17"/>
  <c r="S186" i="17"/>
  <c r="R186" i="17"/>
  <c r="P186" i="17"/>
  <c r="O186" i="17"/>
  <c r="N186" i="17"/>
  <c r="M186" i="17"/>
  <c r="U185" i="17"/>
  <c r="T185" i="17"/>
  <c r="S185" i="17"/>
  <c r="R185" i="17"/>
  <c r="P185" i="17"/>
  <c r="O185" i="17"/>
  <c r="N185" i="17"/>
  <c r="M185" i="17"/>
  <c r="U184" i="17"/>
  <c r="T184" i="17"/>
  <c r="S184" i="17"/>
  <c r="R184" i="17"/>
  <c r="P184" i="17"/>
  <c r="O184" i="17"/>
  <c r="N184" i="17"/>
  <c r="M184" i="17"/>
  <c r="U183" i="17"/>
  <c r="T183" i="17"/>
  <c r="S183" i="17"/>
  <c r="R183" i="17"/>
  <c r="P183" i="17"/>
  <c r="O183" i="17"/>
  <c r="N183" i="17"/>
  <c r="M183" i="17"/>
  <c r="U182" i="17"/>
  <c r="T182" i="17"/>
  <c r="S182" i="17"/>
  <c r="R182" i="17"/>
  <c r="P182" i="17"/>
  <c r="O182" i="17"/>
  <c r="N182" i="17"/>
  <c r="M182" i="17"/>
  <c r="U181" i="17"/>
  <c r="T181" i="17"/>
  <c r="S181" i="17"/>
  <c r="R181" i="17"/>
  <c r="P181" i="17"/>
  <c r="O181" i="17"/>
  <c r="N181" i="17"/>
  <c r="M181" i="17"/>
  <c r="U180" i="17"/>
  <c r="T180" i="17"/>
  <c r="S180" i="17"/>
  <c r="R180" i="17"/>
  <c r="P180" i="17"/>
  <c r="O180" i="17"/>
  <c r="N180" i="17"/>
  <c r="M180" i="17"/>
  <c r="U179" i="17"/>
  <c r="T179" i="17"/>
  <c r="S179" i="17"/>
  <c r="R179" i="17"/>
  <c r="P179" i="17"/>
  <c r="O179" i="17"/>
  <c r="N179" i="17"/>
  <c r="M179" i="17"/>
  <c r="U178" i="17"/>
  <c r="T178" i="17"/>
  <c r="S178" i="17"/>
  <c r="R178" i="17"/>
  <c r="P178" i="17"/>
  <c r="O178" i="17"/>
  <c r="N178" i="17"/>
  <c r="M178" i="17"/>
  <c r="U177" i="17"/>
  <c r="T177" i="17"/>
  <c r="S177" i="17"/>
  <c r="R177" i="17"/>
  <c r="P177" i="17"/>
  <c r="O177" i="17"/>
  <c r="N177" i="17"/>
  <c r="M177" i="17"/>
  <c r="U176" i="17"/>
  <c r="T176" i="17"/>
  <c r="S176" i="17"/>
  <c r="R176" i="17"/>
  <c r="P176" i="17"/>
  <c r="O176" i="17"/>
  <c r="N176" i="17"/>
  <c r="M176" i="17"/>
  <c r="U175" i="17"/>
  <c r="T175" i="17"/>
  <c r="S175" i="17"/>
  <c r="R175" i="17"/>
  <c r="P175" i="17"/>
  <c r="O175" i="17"/>
  <c r="N175" i="17"/>
  <c r="M175" i="17"/>
  <c r="U174" i="17"/>
  <c r="T174" i="17"/>
  <c r="S174" i="17"/>
  <c r="R174" i="17"/>
  <c r="P174" i="17"/>
  <c r="O174" i="17"/>
  <c r="N174" i="17"/>
  <c r="M174" i="17"/>
  <c r="U173" i="17"/>
  <c r="T173" i="17"/>
  <c r="S173" i="17"/>
  <c r="R173" i="17"/>
  <c r="P173" i="17"/>
  <c r="O173" i="17"/>
  <c r="N173" i="17"/>
  <c r="M173" i="17"/>
  <c r="U172" i="17"/>
  <c r="T172" i="17"/>
  <c r="S172" i="17"/>
  <c r="R172" i="17"/>
  <c r="P172" i="17"/>
  <c r="O172" i="17"/>
  <c r="N172" i="17"/>
  <c r="M172" i="17"/>
  <c r="U171" i="17"/>
  <c r="T171" i="17"/>
  <c r="S171" i="17"/>
  <c r="R171" i="17"/>
  <c r="P171" i="17"/>
  <c r="O171" i="17"/>
  <c r="N171" i="17"/>
  <c r="M171" i="17"/>
  <c r="U170" i="17"/>
  <c r="T170" i="17"/>
  <c r="S170" i="17"/>
  <c r="R170" i="17"/>
  <c r="P170" i="17"/>
  <c r="O170" i="17"/>
  <c r="N170" i="17"/>
  <c r="M170" i="17"/>
  <c r="U169" i="17"/>
  <c r="T169" i="17"/>
  <c r="S169" i="17"/>
  <c r="R169" i="17"/>
  <c r="P169" i="17"/>
  <c r="O169" i="17"/>
  <c r="N169" i="17"/>
  <c r="M169" i="17"/>
  <c r="U168" i="17"/>
  <c r="T168" i="17"/>
  <c r="S168" i="17"/>
  <c r="R168" i="17"/>
  <c r="P168" i="17"/>
  <c r="O168" i="17"/>
  <c r="N168" i="17"/>
  <c r="M168" i="17"/>
  <c r="U167" i="17"/>
  <c r="T167" i="17"/>
  <c r="S167" i="17"/>
  <c r="R167" i="17"/>
  <c r="P167" i="17"/>
  <c r="O167" i="17"/>
  <c r="N167" i="17"/>
  <c r="M167" i="17"/>
  <c r="U166" i="17"/>
  <c r="T166" i="17"/>
  <c r="S166" i="17"/>
  <c r="R166" i="17"/>
  <c r="P166" i="17"/>
  <c r="O166" i="17"/>
  <c r="N166" i="17"/>
  <c r="M166" i="17"/>
  <c r="U165" i="17"/>
  <c r="T165" i="17"/>
  <c r="S165" i="17"/>
  <c r="R165" i="17"/>
  <c r="P165" i="17"/>
  <c r="O165" i="17"/>
  <c r="N165" i="17"/>
  <c r="M165" i="17"/>
  <c r="U164" i="17"/>
  <c r="T164" i="17"/>
  <c r="S164" i="17"/>
  <c r="R164" i="17"/>
  <c r="P164" i="17"/>
  <c r="O164" i="17"/>
  <c r="N164" i="17"/>
  <c r="M164" i="17"/>
  <c r="U163" i="17"/>
  <c r="T163" i="17"/>
  <c r="S163" i="17"/>
  <c r="R163" i="17"/>
  <c r="P163" i="17"/>
  <c r="O163" i="17"/>
  <c r="N163" i="17"/>
  <c r="M163" i="17"/>
  <c r="U162" i="17"/>
  <c r="T162" i="17"/>
  <c r="S162" i="17"/>
  <c r="R162" i="17"/>
  <c r="P162" i="17"/>
  <c r="O162" i="17"/>
  <c r="N162" i="17"/>
  <c r="M162" i="17"/>
  <c r="U161" i="17"/>
  <c r="T161" i="17"/>
  <c r="S161" i="17"/>
  <c r="R161" i="17"/>
  <c r="P161" i="17"/>
  <c r="O161" i="17"/>
  <c r="N161" i="17"/>
  <c r="M161" i="17"/>
  <c r="U160" i="17"/>
  <c r="T160" i="17"/>
  <c r="S160" i="17"/>
  <c r="R160" i="17"/>
  <c r="P160" i="17"/>
  <c r="O160" i="17"/>
  <c r="N160" i="17"/>
  <c r="M160" i="17"/>
  <c r="U159" i="17"/>
  <c r="T159" i="17"/>
  <c r="S159" i="17"/>
  <c r="R159" i="17"/>
  <c r="P159" i="17"/>
  <c r="O159" i="17"/>
  <c r="N159" i="17"/>
  <c r="M159" i="17"/>
  <c r="U158" i="17"/>
  <c r="T158" i="17"/>
  <c r="S158" i="17"/>
  <c r="R158" i="17"/>
  <c r="P158" i="17"/>
  <c r="O158" i="17"/>
  <c r="N158" i="17"/>
  <c r="M158" i="17"/>
  <c r="U157" i="17"/>
  <c r="T157" i="17"/>
  <c r="S157" i="17"/>
  <c r="R157" i="17"/>
  <c r="P157" i="17"/>
  <c r="O157" i="17"/>
  <c r="N157" i="17"/>
  <c r="M157" i="17"/>
  <c r="U156" i="17"/>
  <c r="T156" i="17"/>
  <c r="S156" i="17"/>
  <c r="R156" i="17"/>
  <c r="P156" i="17"/>
  <c r="O156" i="17"/>
  <c r="N156" i="17"/>
  <c r="M156" i="17"/>
  <c r="U155" i="17"/>
  <c r="T155" i="17"/>
  <c r="S155" i="17"/>
  <c r="R155" i="17"/>
  <c r="P155" i="17"/>
  <c r="O155" i="17"/>
  <c r="N155" i="17"/>
  <c r="M155" i="17"/>
  <c r="U154" i="17"/>
  <c r="T154" i="17"/>
  <c r="S154" i="17"/>
  <c r="R154" i="17"/>
  <c r="P154" i="17"/>
  <c r="O154" i="17"/>
  <c r="N154" i="17"/>
  <c r="M154" i="17"/>
  <c r="U153" i="17"/>
  <c r="T153" i="17"/>
  <c r="S153" i="17"/>
  <c r="R153" i="17"/>
  <c r="P153" i="17"/>
  <c r="O153" i="17"/>
  <c r="N153" i="17"/>
  <c r="M153" i="17"/>
  <c r="U152" i="17"/>
  <c r="T152" i="17"/>
  <c r="S152" i="17"/>
  <c r="R152" i="17"/>
  <c r="P152" i="17"/>
  <c r="O152" i="17"/>
  <c r="N152" i="17"/>
  <c r="M152" i="17"/>
  <c r="U151" i="17"/>
  <c r="T151" i="17"/>
  <c r="S151" i="17"/>
  <c r="R151" i="17"/>
  <c r="P151" i="17"/>
  <c r="O151" i="17"/>
  <c r="N151" i="17"/>
  <c r="M151" i="17"/>
  <c r="U150" i="17"/>
  <c r="T150" i="17"/>
  <c r="S150" i="17"/>
  <c r="R150" i="17"/>
  <c r="P150" i="17"/>
  <c r="O150" i="17"/>
  <c r="N150" i="17"/>
  <c r="M150" i="17"/>
  <c r="U149" i="17"/>
  <c r="T149" i="17"/>
  <c r="S149" i="17"/>
  <c r="R149" i="17"/>
  <c r="P149" i="17"/>
  <c r="O149" i="17"/>
  <c r="N149" i="17"/>
  <c r="M149" i="17"/>
  <c r="U148" i="17"/>
  <c r="T148" i="17"/>
  <c r="S148" i="17"/>
  <c r="R148" i="17"/>
  <c r="P148" i="17"/>
  <c r="O148" i="17"/>
  <c r="N148" i="17"/>
  <c r="M148" i="17"/>
  <c r="U147" i="17"/>
  <c r="T147" i="17"/>
  <c r="S147" i="17"/>
  <c r="R147" i="17"/>
  <c r="P147" i="17"/>
  <c r="O147" i="17"/>
  <c r="N147" i="17"/>
  <c r="M147" i="17"/>
  <c r="U146" i="17"/>
  <c r="T146" i="17"/>
  <c r="S146" i="17"/>
  <c r="R146" i="17"/>
  <c r="P146" i="17"/>
  <c r="O146" i="17"/>
  <c r="N146" i="17"/>
  <c r="M146" i="17"/>
  <c r="U145" i="17"/>
  <c r="T145" i="17"/>
  <c r="S145" i="17"/>
  <c r="R145" i="17"/>
  <c r="P145" i="17"/>
  <c r="O145" i="17"/>
  <c r="N145" i="17"/>
  <c r="M145" i="17"/>
  <c r="U144" i="17"/>
  <c r="T144" i="17"/>
  <c r="S144" i="17"/>
  <c r="R144" i="17"/>
  <c r="P144" i="17"/>
  <c r="O144" i="17"/>
  <c r="N144" i="17"/>
  <c r="M144" i="17"/>
  <c r="U143" i="17"/>
  <c r="T143" i="17"/>
  <c r="S143" i="17"/>
  <c r="R143" i="17"/>
  <c r="P143" i="17"/>
  <c r="O143" i="17"/>
  <c r="N143" i="17"/>
  <c r="M143" i="17"/>
  <c r="U142" i="17"/>
  <c r="T142" i="17"/>
  <c r="S142" i="17"/>
  <c r="R142" i="17"/>
  <c r="P142" i="17"/>
  <c r="O142" i="17"/>
  <c r="N142" i="17"/>
  <c r="M142" i="17"/>
  <c r="U141" i="17"/>
  <c r="T141" i="17"/>
  <c r="S141" i="17"/>
  <c r="R141" i="17"/>
  <c r="P141" i="17"/>
  <c r="O141" i="17"/>
  <c r="N141" i="17"/>
  <c r="M141" i="17"/>
  <c r="U140" i="17"/>
  <c r="T140" i="17"/>
  <c r="S140" i="17"/>
  <c r="R140" i="17"/>
  <c r="P140" i="17"/>
  <c r="O140" i="17"/>
  <c r="N140" i="17"/>
  <c r="M140" i="17"/>
  <c r="U139" i="17"/>
  <c r="T139" i="17"/>
  <c r="S139" i="17"/>
  <c r="R139" i="17"/>
  <c r="P139" i="17"/>
  <c r="O139" i="17"/>
  <c r="N139" i="17"/>
  <c r="M139" i="17"/>
  <c r="U138" i="17"/>
  <c r="T138" i="17"/>
  <c r="S138" i="17"/>
  <c r="R138" i="17"/>
  <c r="P138" i="17"/>
  <c r="O138" i="17"/>
  <c r="N138" i="17"/>
  <c r="M138" i="17"/>
  <c r="U137" i="17"/>
  <c r="T137" i="17"/>
  <c r="S137" i="17"/>
  <c r="R137" i="17"/>
  <c r="P137" i="17"/>
  <c r="O137" i="17"/>
  <c r="N137" i="17"/>
  <c r="M137" i="17"/>
  <c r="U136" i="17"/>
  <c r="T136" i="17"/>
  <c r="S136" i="17"/>
  <c r="R136" i="17"/>
  <c r="P136" i="17"/>
  <c r="O136" i="17"/>
  <c r="N136" i="17"/>
  <c r="M136" i="17"/>
  <c r="U135" i="17"/>
  <c r="T135" i="17"/>
  <c r="S135" i="17"/>
  <c r="R135" i="17"/>
  <c r="P135" i="17"/>
  <c r="O135" i="17"/>
  <c r="N135" i="17"/>
  <c r="M135" i="17"/>
  <c r="U134" i="17"/>
  <c r="T134" i="17"/>
  <c r="S134" i="17"/>
  <c r="R134" i="17"/>
  <c r="P134" i="17"/>
  <c r="O134" i="17"/>
  <c r="N134" i="17"/>
  <c r="M134" i="17"/>
  <c r="U133" i="17"/>
  <c r="T133" i="17"/>
  <c r="S133" i="17"/>
  <c r="R133" i="17"/>
  <c r="P133" i="17"/>
  <c r="O133" i="17"/>
  <c r="N133" i="17"/>
  <c r="M133" i="17"/>
  <c r="U132" i="17"/>
  <c r="T132" i="17"/>
  <c r="S132" i="17"/>
  <c r="R132" i="17"/>
  <c r="P132" i="17"/>
  <c r="O132" i="17"/>
  <c r="N132" i="17"/>
  <c r="M132" i="17"/>
  <c r="U131" i="17"/>
  <c r="T131" i="17"/>
  <c r="S131" i="17"/>
  <c r="R131" i="17"/>
  <c r="P131" i="17"/>
  <c r="O131" i="17"/>
  <c r="N131" i="17"/>
  <c r="M131" i="17"/>
  <c r="U130" i="17"/>
  <c r="T130" i="17"/>
  <c r="S130" i="17"/>
  <c r="R130" i="17"/>
  <c r="P130" i="17"/>
  <c r="O130" i="17"/>
  <c r="N130" i="17"/>
  <c r="M130" i="17"/>
  <c r="U129" i="17"/>
  <c r="T129" i="17"/>
  <c r="S129" i="17"/>
  <c r="R129" i="17"/>
  <c r="P129" i="17"/>
  <c r="O129" i="17"/>
  <c r="N129" i="17"/>
  <c r="M129" i="17"/>
  <c r="U128" i="17"/>
  <c r="T128" i="17"/>
  <c r="S128" i="17"/>
  <c r="R128" i="17"/>
  <c r="P128" i="17"/>
  <c r="O128" i="17"/>
  <c r="N128" i="17"/>
  <c r="M128" i="17"/>
  <c r="U127" i="17"/>
  <c r="T127" i="17"/>
  <c r="S127" i="17"/>
  <c r="R127" i="17"/>
  <c r="P127" i="17"/>
  <c r="O127" i="17"/>
  <c r="N127" i="17"/>
  <c r="M127" i="17"/>
  <c r="U126" i="17"/>
  <c r="T126" i="17"/>
  <c r="S126" i="17"/>
  <c r="R126" i="17"/>
  <c r="P126" i="17"/>
  <c r="O126" i="17"/>
  <c r="N126" i="17"/>
  <c r="M126" i="17"/>
  <c r="U125" i="17"/>
  <c r="T125" i="17"/>
  <c r="S125" i="17"/>
  <c r="R125" i="17"/>
  <c r="P125" i="17"/>
  <c r="O125" i="17"/>
  <c r="N125" i="17"/>
  <c r="M125" i="17"/>
  <c r="U124" i="17"/>
  <c r="T124" i="17"/>
  <c r="S124" i="17"/>
  <c r="R124" i="17"/>
  <c r="P124" i="17"/>
  <c r="O124" i="17"/>
  <c r="N124" i="17"/>
  <c r="M124" i="17"/>
  <c r="U123" i="17"/>
  <c r="T123" i="17"/>
  <c r="S123" i="17"/>
  <c r="R123" i="17"/>
  <c r="P123" i="17"/>
  <c r="O123" i="17"/>
  <c r="N123" i="17"/>
  <c r="M123" i="17"/>
  <c r="U122" i="17"/>
  <c r="T122" i="17"/>
  <c r="S122" i="17"/>
  <c r="R122" i="17"/>
  <c r="P122" i="17"/>
  <c r="O122" i="17"/>
  <c r="N122" i="17"/>
  <c r="M122" i="17"/>
  <c r="U121" i="17"/>
  <c r="T121" i="17"/>
  <c r="S121" i="17"/>
  <c r="R121" i="17"/>
  <c r="P121" i="17"/>
  <c r="O121" i="17"/>
  <c r="N121" i="17"/>
  <c r="M121" i="17"/>
  <c r="U120" i="17"/>
  <c r="T120" i="17"/>
  <c r="S120" i="17"/>
  <c r="R120" i="17"/>
  <c r="P120" i="17"/>
  <c r="O120" i="17"/>
  <c r="N120" i="17"/>
  <c r="M120" i="17"/>
  <c r="U119" i="17"/>
  <c r="T119" i="17"/>
  <c r="S119" i="17"/>
  <c r="R119" i="17"/>
  <c r="P119" i="17"/>
  <c r="O119" i="17"/>
  <c r="N119" i="17"/>
  <c r="M119" i="17"/>
  <c r="U118" i="17"/>
  <c r="T118" i="17"/>
  <c r="S118" i="17"/>
  <c r="R118" i="17"/>
  <c r="P118" i="17"/>
  <c r="O118" i="17"/>
  <c r="N118" i="17"/>
  <c r="M118" i="17"/>
  <c r="U117" i="17"/>
  <c r="T117" i="17"/>
  <c r="S117" i="17"/>
  <c r="R117" i="17"/>
  <c r="P117" i="17"/>
  <c r="O117" i="17"/>
  <c r="N117" i="17"/>
  <c r="M117" i="17"/>
  <c r="U116" i="17"/>
  <c r="T116" i="17"/>
  <c r="S116" i="17"/>
  <c r="R116" i="17"/>
  <c r="P116" i="17"/>
  <c r="O116" i="17"/>
  <c r="N116" i="17"/>
  <c r="M116" i="17"/>
  <c r="U115" i="17"/>
  <c r="T115" i="17"/>
  <c r="S115" i="17"/>
  <c r="R115" i="17"/>
  <c r="P115" i="17"/>
  <c r="O115" i="17"/>
  <c r="N115" i="17"/>
  <c r="M115" i="17"/>
  <c r="U114" i="17"/>
  <c r="T114" i="17"/>
  <c r="S114" i="17"/>
  <c r="R114" i="17"/>
  <c r="P114" i="17"/>
  <c r="O114" i="17"/>
  <c r="N114" i="17"/>
  <c r="M114" i="17"/>
  <c r="U113" i="17"/>
  <c r="T113" i="17"/>
  <c r="S113" i="17"/>
  <c r="R113" i="17"/>
  <c r="P113" i="17"/>
  <c r="O113" i="17"/>
  <c r="N113" i="17"/>
  <c r="M113" i="17"/>
  <c r="U112" i="17"/>
  <c r="T112" i="17"/>
  <c r="S112" i="17"/>
  <c r="R112" i="17"/>
  <c r="P112" i="17"/>
  <c r="O112" i="17"/>
  <c r="N112" i="17"/>
  <c r="M112" i="17"/>
  <c r="U111" i="17"/>
  <c r="T111" i="17"/>
  <c r="S111" i="17"/>
  <c r="R111" i="17"/>
  <c r="P111" i="17"/>
  <c r="O111" i="17"/>
  <c r="N111" i="17"/>
  <c r="M111" i="17"/>
  <c r="U110" i="17"/>
  <c r="T110" i="17"/>
  <c r="S110" i="17"/>
  <c r="R110" i="17"/>
  <c r="P110" i="17"/>
  <c r="O110" i="17"/>
  <c r="N110" i="17"/>
  <c r="M110" i="17"/>
  <c r="U109" i="17"/>
  <c r="T109" i="17"/>
  <c r="S109" i="17"/>
  <c r="R109" i="17"/>
  <c r="P109" i="17"/>
  <c r="O109" i="17"/>
  <c r="N109" i="17"/>
  <c r="M109" i="17"/>
  <c r="U108" i="17"/>
  <c r="T108" i="17"/>
  <c r="S108" i="17"/>
  <c r="R108" i="17"/>
  <c r="P108" i="17"/>
  <c r="O108" i="17"/>
  <c r="N108" i="17"/>
  <c r="M108" i="17"/>
  <c r="U107" i="17"/>
  <c r="T107" i="17"/>
  <c r="S107" i="17"/>
  <c r="R107" i="17"/>
  <c r="P107" i="17"/>
  <c r="O107" i="17"/>
  <c r="N107" i="17"/>
  <c r="M107" i="17"/>
  <c r="U106" i="17"/>
  <c r="T106" i="17"/>
  <c r="S106" i="17"/>
  <c r="R106" i="17"/>
  <c r="P106" i="17"/>
  <c r="O106" i="17"/>
  <c r="N106" i="17"/>
  <c r="M106" i="17"/>
  <c r="U105" i="17"/>
  <c r="T105" i="17"/>
  <c r="S105" i="17"/>
  <c r="R105" i="17"/>
  <c r="P105" i="17"/>
  <c r="O105" i="17"/>
  <c r="N105" i="17"/>
  <c r="M105" i="17"/>
  <c r="U104" i="17"/>
  <c r="T104" i="17"/>
  <c r="S104" i="17"/>
  <c r="R104" i="17"/>
  <c r="P104" i="17"/>
  <c r="O104" i="17"/>
  <c r="N104" i="17"/>
  <c r="M104" i="17"/>
  <c r="U103" i="17"/>
  <c r="T103" i="17"/>
  <c r="S103" i="17"/>
  <c r="R103" i="17"/>
  <c r="P103" i="17"/>
  <c r="O103" i="17"/>
  <c r="N103" i="17"/>
  <c r="M103" i="17"/>
  <c r="U102" i="17"/>
  <c r="T102" i="17"/>
  <c r="S102" i="17"/>
  <c r="R102" i="17"/>
  <c r="P102" i="17"/>
  <c r="O102" i="17"/>
  <c r="N102" i="17"/>
  <c r="M102" i="17"/>
  <c r="U101" i="17"/>
  <c r="T101" i="17"/>
  <c r="S101" i="17"/>
  <c r="R101" i="17"/>
  <c r="P101" i="17"/>
  <c r="O101" i="17"/>
  <c r="N101" i="17"/>
  <c r="M101" i="17"/>
  <c r="U100" i="17"/>
  <c r="T100" i="17"/>
  <c r="S100" i="17"/>
  <c r="R100" i="17"/>
  <c r="P100" i="17"/>
  <c r="O100" i="17"/>
  <c r="N100" i="17"/>
  <c r="M100" i="17"/>
  <c r="U99" i="17"/>
  <c r="T99" i="17"/>
  <c r="S99" i="17"/>
  <c r="R99" i="17"/>
  <c r="P99" i="17"/>
  <c r="O99" i="17"/>
  <c r="N99" i="17"/>
  <c r="M99" i="17"/>
  <c r="U98" i="17"/>
  <c r="T98" i="17"/>
  <c r="S98" i="17"/>
  <c r="R98" i="17"/>
  <c r="P98" i="17"/>
  <c r="O98" i="17"/>
  <c r="N98" i="17"/>
  <c r="M98" i="17"/>
  <c r="U97" i="17"/>
  <c r="T97" i="17"/>
  <c r="S97" i="17"/>
  <c r="R97" i="17"/>
  <c r="P97" i="17"/>
  <c r="O97" i="17"/>
  <c r="N97" i="17"/>
  <c r="M97" i="17"/>
  <c r="U96" i="17"/>
  <c r="T96" i="17"/>
  <c r="S96" i="17"/>
  <c r="R96" i="17"/>
  <c r="P96" i="17"/>
  <c r="O96" i="17"/>
  <c r="N96" i="17"/>
  <c r="M96" i="17"/>
  <c r="U95" i="17"/>
  <c r="T95" i="17"/>
  <c r="S95" i="17"/>
  <c r="R95" i="17"/>
  <c r="P95" i="17"/>
  <c r="O95" i="17"/>
  <c r="N95" i="17"/>
  <c r="M95" i="17"/>
  <c r="U94" i="17"/>
  <c r="T94" i="17"/>
  <c r="S94" i="17"/>
  <c r="R94" i="17"/>
  <c r="P94" i="17"/>
  <c r="O94" i="17"/>
  <c r="N94" i="17"/>
  <c r="M94" i="17"/>
  <c r="U93" i="17"/>
  <c r="T93" i="17"/>
  <c r="S93" i="17"/>
  <c r="R93" i="17"/>
  <c r="P93" i="17"/>
  <c r="O93" i="17"/>
  <c r="N93" i="17"/>
  <c r="M93" i="17"/>
  <c r="U92" i="17"/>
  <c r="T92" i="17"/>
  <c r="S92" i="17"/>
  <c r="R92" i="17"/>
  <c r="P92" i="17"/>
  <c r="O92" i="17"/>
  <c r="N92" i="17"/>
  <c r="M92" i="17"/>
  <c r="U91" i="17"/>
  <c r="T91" i="17"/>
  <c r="S91" i="17"/>
  <c r="R91" i="17"/>
  <c r="P91" i="17"/>
  <c r="O91" i="17"/>
  <c r="N91" i="17"/>
  <c r="M91" i="17"/>
  <c r="U90" i="17"/>
  <c r="T90" i="17"/>
  <c r="S90" i="17"/>
  <c r="R90" i="17"/>
  <c r="P90" i="17"/>
  <c r="O90" i="17"/>
  <c r="N90" i="17"/>
  <c r="M90" i="17"/>
  <c r="U89" i="17"/>
  <c r="T89" i="17"/>
  <c r="S89" i="17"/>
  <c r="R89" i="17"/>
  <c r="P89" i="17"/>
  <c r="O89" i="17"/>
  <c r="N89" i="17"/>
  <c r="M89" i="17"/>
  <c r="U88" i="17"/>
  <c r="T88" i="17"/>
  <c r="S88" i="17"/>
  <c r="R88" i="17"/>
  <c r="P88" i="17"/>
  <c r="O88" i="17"/>
  <c r="N88" i="17"/>
  <c r="M88" i="17"/>
  <c r="U87" i="17"/>
  <c r="T87" i="17"/>
  <c r="S87" i="17"/>
  <c r="R87" i="17"/>
  <c r="P87" i="17"/>
  <c r="O87" i="17"/>
  <c r="N87" i="17"/>
  <c r="M87" i="17"/>
  <c r="U86" i="17"/>
  <c r="T86" i="17"/>
  <c r="S86" i="17"/>
  <c r="R86" i="17"/>
  <c r="P86" i="17"/>
  <c r="O86" i="17"/>
  <c r="N86" i="17"/>
  <c r="M86" i="17"/>
  <c r="U85" i="17"/>
  <c r="T85" i="17"/>
  <c r="S85" i="17"/>
  <c r="R85" i="17"/>
  <c r="P85" i="17"/>
  <c r="O85" i="17"/>
  <c r="N85" i="17"/>
  <c r="M85" i="17"/>
  <c r="U84" i="17"/>
  <c r="T84" i="17"/>
  <c r="S84" i="17"/>
  <c r="R84" i="17"/>
  <c r="P84" i="17"/>
  <c r="O84" i="17"/>
  <c r="N84" i="17"/>
  <c r="M84" i="17"/>
  <c r="U83" i="17"/>
  <c r="T83" i="17"/>
  <c r="S83" i="17"/>
  <c r="R83" i="17"/>
  <c r="P83" i="17"/>
  <c r="O83" i="17"/>
  <c r="N83" i="17"/>
  <c r="M83" i="17"/>
  <c r="U82" i="17"/>
  <c r="T82" i="17"/>
  <c r="S82" i="17"/>
  <c r="R82" i="17"/>
  <c r="P82" i="17"/>
  <c r="O82" i="17"/>
  <c r="N82" i="17"/>
  <c r="M82" i="17"/>
  <c r="U81" i="17"/>
  <c r="T81" i="17"/>
  <c r="S81" i="17"/>
  <c r="R81" i="17"/>
  <c r="P81" i="17"/>
  <c r="O81" i="17"/>
  <c r="N81" i="17"/>
  <c r="M81" i="17"/>
  <c r="U80" i="17"/>
  <c r="T80" i="17"/>
  <c r="S80" i="17"/>
  <c r="R80" i="17"/>
  <c r="P80" i="17"/>
  <c r="O80" i="17"/>
  <c r="N80" i="17"/>
  <c r="M80" i="17"/>
  <c r="U79" i="17"/>
  <c r="T79" i="17"/>
  <c r="S79" i="17"/>
  <c r="R79" i="17"/>
  <c r="P79" i="17"/>
  <c r="O79" i="17"/>
  <c r="N79" i="17"/>
  <c r="M79" i="17"/>
  <c r="U78" i="17"/>
  <c r="T78" i="17"/>
  <c r="S78" i="17"/>
  <c r="R78" i="17"/>
  <c r="P78" i="17"/>
  <c r="O78" i="17"/>
  <c r="N78" i="17"/>
  <c r="M78" i="17"/>
  <c r="U77" i="17"/>
  <c r="T77" i="17"/>
  <c r="S77" i="17"/>
  <c r="R77" i="17"/>
  <c r="P77" i="17"/>
  <c r="O77" i="17"/>
  <c r="N77" i="17"/>
  <c r="M77" i="17"/>
  <c r="U76" i="17"/>
  <c r="T76" i="17"/>
  <c r="S76" i="17"/>
  <c r="R76" i="17"/>
  <c r="P76" i="17"/>
  <c r="O76" i="17"/>
  <c r="N76" i="17"/>
  <c r="M76" i="17"/>
  <c r="U75" i="17"/>
  <c r="T75" i="17"/>
  <c r="S75" i="17"/>
  <c r="R75" i="17"/>
  <c r="P75" i="17"/>
  <c r="O75" i="17"/>
  <c r="N75" i="17"/>
  <c r="M75" i="17"/>
  <c r="U74" i="17"/>
  <c r="T74" i="17"/>
  <c r="S74" i="17"/>
  <c r="R74" i="17"/>
  <c r="P74" i="17"/>
  <c r="O74" i="17"/>
  <c r="N74" i="17"/>
  <c r="M74" i="17"/>
  <c r="U73" i="17"/>
  <c r="T73" i="17"/>
  <c r="S73" i="17"/>
  <c r="R73" i="17"/>
  <c r="P73" i="17"/>
  <c r="O73" i="17"/>
  <c r="N73" i="17"/>
  <c r="M73" i="17"/>
  <c r="U72" i="17"/>
  <c r="T72" i="17"/>
  <c r="S72" i="17"/>
  <c r="R72" i="17"/>
  <c r="P72" i="17"/>
  <c r="O72" i="17"/>
  <c r="N72" i="17"/>
  <c r="M72" i="17"/>
  <c r="U71" i="17"/>
  <c r="T71" i="17"/>
  <c r="S71" i="17"/>
  <c r="R71" i="17"/>
  <c r="P71" i="17"/>
  <c r="O71" i="17"/>
  <c r="N71" i="17"/>
  <c r="M71" i="17"/>
  <c r="U70" i="17"/>
  <c r="T70" i="17"/>
  <c r="S70" i="17"/>
  <c r="R70" i="17"/>
  <c r="P70" i="17"/>
  <c r="O70" i="17"/>
  <c r="N70" i="17"/>
  <c r="M70" i="17"/>
  <c r="U69" i="17"/>
  <c r="T69" i="17"/>
  <c r="S69" i="17"/>
  <c r="R69" i="17"/>
  <c r="P69" i="17"/>
  <c r="O69" i="17"/>
  <c r="N69" i="17"/>
  <c r="M69" i="17"/>
  <c r="U68" i="17"/>
  <c r="T68" i="17"/>
  <c r="S68" i="17"/>
  <c r="R68" i="17"/>
  <c r="P68" i="17"/>
  <c r="O68" i="17"/>
  <c r="N68" i="17"/>
  <c r="M68" i="17"/>
  <c r="U67" i="17"/>
  <c r="T67" i="17"/>
  <c r="S67" i="17"/>
  <c r="R67" i="17"/>
  <c r="P67" i="17"/>
  <c r="O67" i="17"/>
  <c r="N67" i="17"/>
  <c r="M67" i="17"/>
  <c r="U66" i="17"/>
  <c r="T66" i="17"/>
  <c r="S66" i="17"/>
  <c r="R66" i="17"/>
  <c r="P66" i="17"/>
  <c r="O66" i="17"/>
  <c r="N66" i="17"/>
  <c r="M66" i="17"/>
  <c r="U65" i="17"/>
  <c r="T65" i="17"/>
  <c r="S65" i="17"/>
  <c r="R65" i="17"/>
  <c r="P65" i="17"/>
  <c r="O65" i="17"/>
  <c r="N65" i="17"/>
  <c r="M65" i="17"/>
  <c r="U64" i="17"/>
  <c r="T64" i="17"/>
  <c r="S64" i="17"/>
  <c r="R64" i="17"/>
  <c r="P64" i="17"/>
  <c r="O64" i="17"/>
  <c r="N64" i="17"/>
  <c r="M64" i="17"/>
  <c r="U63" i="17"/>
  <c r="T63" i="17"/>
  <c r="S63" i="17"/>
  <c r="R63" i="17"/>
  <c r="P63" i="17"/>
  <c r="O63" i="17"/>
  <c r="N63" i="17"/>
  <c r="M63" i="17"/>
  <c r="U62" i="17"/>
  <c r="T62" i="17"/>
  <c r="S62" i="17"/>
  <c r="R62" i="17"/>
  <c r="P62" i="17"/>
  <c r="O62" i="17"/>
  <c r="N62" i="17"/>
  <c r="M62" i="17"/>
  <c r="U61" i="17"/>
  <c r="T61" i="17"/>
  <c r="S61" i="17"/>
  <c r="R61" i="17"/>
  <c r="P61" i="17"/>
  <c r="O61" i="17"/>
  <c r="N61" i="17"/>
  <c r="M61" i="17"/>
  <c r="U60" i="17"/>
  <c r="T60" i="17"/>
  <c r="S60" i="17"/>
  <c r="R60" i="17"/>
  <c r="P60" i="17"/>
  <c r="O60" i="17"/>
  <c r="N60" i="17"/>
  <c r="M60" i="17"/>
  <c r="U59" i="17"/>
  <c r="T59" i="17"/>
  <c r="S59" i="17"/>
  <c r="R59" i="17"/>
  <c r="P59" i="17"/>
  <c r="O59" i="17"/>
  <c r="N59" i="17"/>
  <c r="M59" i="17"/>
  <c r="U58" i="17"/>
  <c r="T58" i="17"/>
  <c r="S58" i="17"/>
  <c r="R58" i="17"/>
  <c r="P58" i="17"/>
  <c r="O58" i="17"/>
  <c r="N58" i="17"/>
  <c r="M58" i="17"/>
  <c r="U57" i="17"/>
  <c r="T57" i="17"/>
  <c r="S57" i="17"/>
  <c r="R57" i="17"/>
  <c r="P57" i="17"/>
  <c r="O57" i="17"/>
  <c r="N57" i="17"/>
  <c r="M57" i="17"/>
  <c r="U56" i="17"/>
  <c r="T56" i="17"/>
  <c r="S56" i="17"/>
  <c r="R56" i="17"/>
  <c r="P56" i="17"/>
  <c r="O56" i="17"/>
  <c r="N56" i="17"/>
  <c r="M56" i="17"/>
  <c r="U55" i="17"/>
  <c r="T55" i="17"/>
  <c r="S55" i="17"/>
  <c r="R55" i="17"/>
  <c r="P55" i="17"/>
  <c r="O55" i="17"/>
  <c r="N55" i="17"/>
  <c r="M55" i="17"/>
  <c r="U54" i="17"/>
  <c r="T54" i="17"/>
  <c r="S54" i="17"/>
  <c r="R54" i="17"/>
  <c r="P54" i="17"/>
  <c r="O54" i="17"/>
  <c r="N54" i="17"/>
  <c r="M54" i="17"/>
  <c r="U53" i="17"/>
  <c r="T53" i="17"/>
  <c r="S53" i="17"/>
  <c r="R53" i="17"/>
  <c r="P53" i="17"/>
  <c r="O53" i="17"/>
  <c r="N53" i="17"/>
  <c r="M53" i="17"/>
  <c r="U52" i="17"/>
  <c r="T52" i="17"/>
  <c r="S52" i="17"/>
  <c r="R52" i="17"/>
  <c r="P52" i="17"/>
  <c r="O52" i="17"/>
  <c r="N52" i="17"/>
  <c r="M52" i="17"/>
  <c r="U51" i="17"/>
  <c r="T51" i="17"/>
  <c r="S51" i="17"/>
  <c r="R51" i="17"/>
  <c r="P51" i="17"/>
  <c r="O51" i="17"/>
  <c r="N51" i="17"/>
  <c r="M51" i="17"/>
  <c r="U50" i="17"/>
  <c r="T50" i="17"/>
  <c r="S50" i="17"/>
  <c r="R50" i="17"/>
  <c r="P50" i="17"/>
  <c r="O50" i="17"/>
  <c r="N50" i="17"/>
  <c r="M50" i="17"/>
  <c r="U49" i="17"/>
  <c r="T49" i="17"/>
  <c r="S49" i="17"/>
  <c r="R49" i="17"/>
  <c r="P49" i="17"/>
  <c r="O49" i="17"/>
  <c r="N49" i="17"/>
  <c r="M49" i="17"/>
  <c r="U48" i="17"/>
  <c r="T48" i="17"/>
  <c r="S48" i="17"/>
  <c r="R48" i="17"/>
  <c r="P48" i="17"/>
  <c r="O48" i="17"/>
  <c r="N48" i="17"/>
  <c r="M48" i="17"/>
  <c r="U47" i="17"/>
  <c r="T47" i="17"/>
  <c r="S47" i="17"/>
  <c r="R47" i="17"/>
  <c r="P47" i="17"/>
  <c r="O47" i="17"/>
  <c r="N47" i="17"/>
  <c r="M47" i="17"/>
  <c r="U46" i="17"/>
  <c r="T46" i="17"/>
  <c r="S46" i="17"/>
  <c r="R46" i="17"/>
  <c r="P46" i="17"/>
  <c r="O46" i="17"/>
  <c r="N46" i="17"/>
  <c r="M46" i="17"/>
  <c r="U45" i="17"/>
  <c r="T45" i="17"/>
  <c r="S45" i="17"/>
  <c r="R45" i="17"/>
  <c r="P45" i="17"/>
  <c r="O45" i="17"/>
  <c r="N45" i="17"/>
  <c r="M45" i="17"/>
  <c r="U44" i="17"/>
  <c r="T44" i="17"/>
  <c r="S44" i="17"/>
  <c r="R44" i="17"/>
  <c r="P44" i="17"/>
  <c r="O44" i="17"/>
  <c r="N44" i="17"/>
  <c r="M44" i="17"/>
  <c r="U43" i="17"/>
  <c r="T43" i="17"/>
  <c r="S43" i="17"/>
  <c r="R43" i="17"/>
  <c r="P43" i="17"/>
  <c r="O43" i="17"/>
  <c r="N43" i="17"/>
  <c r="M43" i="17"/>
  <c r="U42" i="17"/>
  <c r="T42" i="17"/>
  <c r="S42" i="17"/>
  <c r="R42" i="17"/>
  <c r="P42" i="17"/>
  <c r="O42" i="17"/>
  <c r="N42" i="17"/>
  <c r="M42" i="17"/>
  <c r="U41" i="17"/>
  <c r="T41" i="17"/>
  <c r="S41" i="17"/>
  <c r="R41" i="17"/>
  <c r="P41" i="17"/>
  <c r="O41" i="17"/>
  <c r="N41" i="17"/>
  <c r="M41" i="17"/>
  <c r="U40" i="17"/>
  <c r="T40" i="17"/>
  <c r="S40" i="17"/>
  <c r="R40" i="17"/>
  <c r="P40" i="17"/>
  <c r="O40" i="17"/>
  <c r="N40" i="17"/>
  <c r="M40" i="17"/>
  <c r="U39" i="17"/>
  <c r="T39" i="17"/>
  <c r="S39" i="17"/>
  <c r="R39" i="17"/>
  <c r="P39" i="17"/>
  <c r="O39" i="17"/>
  <c r="N39" i="17"/>
  <c r="M39" i="17"/>
  <c r="U38" i="17"/>
  <c r="T38" i="17"/>
  <c r="S38" i="17"/>
  <c r="R38" i="17"/>
  <c r="P38" i="17"/>
  <c r="O38" i="17"/>
  <c r="N38" i="17"/>
  <c r="M38" i="17"/>
  <c r="U37" i="17"/>
  <c r="T37" i="17"/>
  <c r="S37" i="17"/>
  <c r="R37" i="17"/>
  <c r="P37" i="17"/>
  <c r="O37" i="17"/>
  <c r="N37" i="17"/>
  <c r="M37" i="17"/>
  <c r="U36" i="17"/>
  <c r="T36" i="17"/>
  <c r="S36" i="17"/>
  <c r="R36" i="17"/>
  <c r="P36" i="17"/>
  <c r="O36" i="17"/>
  <c r="N36" i="17"/>
  <c r="M36" i="17"/>
  <c r="U35" i="17"/>
  <c r="T35" i="17"/>
  <c r="S35" i="17"/>
  <c r="R35" i="17"/>
  <c r="P35" i="17"/>
  <c r="O35" i="17"/>
  <c r="N35" i="17"/>
  <c r="M35" i="17"/>
  <c r="U34" i="17"/>
  <c r="T34" i="17"/>
  <c r="S34" i="17"/>
  <c r="R34" i="17"/>
  <c r="P34" i="17"/>
  <c r="O34" i="17"/>
  <c r="N34" i="17"/>
  <c r="M34" i="17"/>
  <c r="U33" i="17"/>
  <c r="T33" i="17"/>
  <c r="S33" i="17"/>
  <c r="R33" i="17"/>
  <c r="P33" i="17"/>
  <c r="O33" i="17"/>
  <c r="N33" i="17"/>
  <c r="M33" i="17"/>
  <c r="U32" i="17"/>
  <c r="T32" i="17"/>
  <c r="S32" i="17"/>
  <c r="R32" i="17"/>
  <c r="P32" i="17"/>
  <c r="O32" i="17"/>
  <c r="N32" i="17"/>
  <c r="M32" i="17"/>
  <c r="U31" i="17"/>
  <c r="T31" i="17"/>
  <c r="S31" i="17"/>
  <c r="R31" i="17"/>
  <c r="P31" i="17"/>
  <c r="O31" i="17"/>
  <c r="N31" i="17"/>
  <c r="M31" i="17"/>
  <c r="U30" i="17"/>
  <c r="T30" i="17"/>
  <c r="S30" i="17"/>
  <c r="R30" i="17"/>
  <c r="P30" i="17"/>
  <c r="O30" i="17"/>
  <c r="N30" i="17"/>
  <c r="M30" i="17"/>
  <c r="U29" i="17"/>
  <c r="T29" i="17"/>
  <c r="S29" i="17"/>
  <c r="R29" i="17"/>
  <c r="P29" i="17"/>
  <c r="O29" i="17"/>
  <c r="N29" i="17"/>
  <c r="M29" i="17"/>
  <c r="U28" i="17"/>
  <c r="T28" i="17"/>
  <c r="S28" i="17"/>
  <c r="R28" i="17"/>
  <c r="P28" i="17"/>
  <c r="O28" i="17"/>
  <c r="N28" i="17"/>
  <c r="M28" i="17"/>
  <c r="U27" i="17"/>
  <c r="T27" i="17"/>
  <c r="S27" i="17"/>
  <c r="R27" i="17"/>
  <c r="P27" i="17"/>
  <c r="O27" i="17"/>
  <c r="N27" i="17"/>
  <c r="M27" i="17"/>
  <c r="U26" i="17"/>
  <c r="T26" i="17"/>
  <c r="S26" i="17"/>
  <c r="R26" i="17"/>
  <c r="P26" i="17"/>
  <c r="O26" i="17"/>
  <c r="N26" i="17"/>
  <c r="M26" i="17"/>
  <c r="U25" i="17"/>
  <c r="T25" i="17"/>
  <c r="S25" i="17"/>
  <c r="R25" i="17"/>
  <c r="P25" i="17"/>
  <c r="O25" i="17"/>
  <c r="N25" i="17"/>
  <c r="M25" i="17"/>
  <c r="U24" i="17"/>
  <c r="T24" i="17"/>
  <c r="S24" i="17"/>
  <c r="R24" i="17"/>
  <c r="P24" i="17"/>
  <c r="O24" i="17"/>
  <c r="N24" i="17"/>
  <c r="M24" i="17"/>
  <c r="U23" i="17"/>
  <c r="T23" i="17"/>
  <c r="S23" i="17"/>
  <c r="R23" i="17"/>
  <c r="P23" i="17"/>
  <c r="O23" i="17"/>
  <c r="N23" i="17"/>
  <c r="M23" i="17"/>
  <c r="U22" i="17"/>
  <c r="T22" i="17"/>
  <c r="S22" i="17"/>
  <c r="R22" i="17"/>
  <c r="P22" i="17"/>
  <c r="O22" i="17"/>
  <c r="N22" i="17"/>
  <c r="M22" i="17"/>
  <c r="U21" i="17"/>
  <c r="T21" i="17"/>
  <c r="S21" i="17"/>
  <c r="R21" i="17"/>
  <c r="P21" i="17"/>
  <c r="O21" i="17"/>
  <c r="N21" i="17"/>
  <c r="M21" i="17"/>
  <c r="U20" i="17"/>
  <c r="T20" i="17"/>
  <c r="S20" i="17"/>
  <c r="R20" i="17"/>
  <c r="P20" i="17"/>
  <c r="O20" i="17"/>
  <c r="N20" i="17"/>
  <c r="M20" i="17"/>
  <c r="U19" i="17"/>
  <c r="T19" i="17"/>
  <c r="S19" i="17"/>
  <c r="R19" i="17"/>
  <c r="P19" i="17"/>
  <c r="O19" i="17"/>
  <c r="N19" i="17"/>
  <c r="M19" i="17"/>
  <c r="U18" i="17"/>
  <c r="T18" i="17"/>
  <c r="S18" i="17"/>
  <c r="R18" i="17"/>
  <c r="P18" i="17"/>
  <c r="O18" i="17"/>
  <c r="N18" i="17"/>
  <c r="M18" i="17"/>
  <c r="U17" i="17"/>
  <c r="T17" i="17"/>
  <c r="S17" i="17"/>
  <c r="R17" i="17"/>
  <c r="P17" i="17"/>
  <c r="O17" i="17"/>
  <c r="N17" i="17"/>
  <c r="M17" i="17"/>
  <c r="U16" i="17"/>
  <c r="T16" i="17"/>
  <c r="S16" i="17"/>
  <c r="R16" i="17"/>
  <c r="P16" i="17"/>
  <c r="O16" i="17"/>
  <c r="N16" i="17"/>
  <c r="M16" i="17"/>
  <c r="U15" i="17"/>
  <c r="T15" i="17"/>
  <c r="S15" i="17"/>
  <c r="R15" i="17"/>
  <c r="P15" i="17"/>
  <c r="O15" i="17"/>
  <c r="N15" i="17"/>
  <c r="M15" i="17"/>
  <c r="U14" i="17"/>
  <c r="T14" i="17"/>
  <c r="S14" i="17"/>
  <c r="R14" i="17"/>
  <c r="P14" i="17"/>
  <c r="O14" i="17"/>
  <c r="N14" i="17"/>
  <c r="M14" i="17"/>
  <c r="U13" i="17"/>
  <c r="T13" i="17"/>
  <c r="S13" i="17"/>
  <c r="R13" i="17"/>
  <c r="P13" i="17"/>
  <c r="O13" i="17"/>
  <c r="N13" i="17"/>
  <c r="M13" i="17"/>
  <c r="U12" i="17"/>
  <c r="T12" i="17"/>
  <c r="S12" i="17"/>
  <c r="R12" i="17"/>
  <c r="P12" i="17"/>
  <c r="O12" i="17"/>
  <c r="N12" i="17"/>
  <c r="M12" i="17"/>
  <c r="U11" i="17"/>
  <c r="T11" i="17"/>
  <c r="S11" i="17"/>
  <c r="R11" i="17"/>
  <c r="P11" i="17"/>
  <c r="O11" i="17"/>
  <c r="N11" i="17"/>
  <c r="M11" i="17"/>
  <c r="U10" i="17"/>
  <c r="T10" i="17"/>
  <c r="S10" i="17"/>
  <c r="R10" i="17"/>
  <c r="P10" i="17"/>
  <c r="O10" i="17"/>
  <c r="N10" i="17"/>
  <c r="M10" i="17"/>
  <c r="U9" i="17"/>
  <c r="T9" i="17"/>
  <c r="S9" i="17"/>
  <c r="R9" i="17"/>
  <c r="P9" i="17"/>
  <c r="O9" i="17"/>
  <c r="N9" i="17"/>
  <c r="M9" i="17"/>
  <c r="U8" i="17"/>
  <c r="T8" i="17"/>
  <c r="S8" i="17"/>
  <c r="R8" i="17"/>
  <c r="P8" i="17"/>
  <c r="O8" i="17"/>
  <c r="N8" i="17"/>
  <c r="M8" i="17"/>
  <c r="U7" i="17"/>
  <c r="T7" i="17"/>
  <c r="S7" i="17"/>
  <c r="R7" i="17"/>
  <c r="P7" i="17"/>
  <c r="O7" i="17"/>
  <c r="N7" i="17"/>
  <c r="M7" i="17"/>
  <c r="U6" i="17"/>
  <c r="T6" i="17"/>
  <c r="S6" i="17"/>
  <c r="R6" i="17"/>
  <c r="P6" i="17"/>
  <c r="O6" i="17"/>
  <c r="N6" i="17"/>
  <c r="M6" i="17"/>
  <c r="U5" i="17"/>
  <c r="T5" i="17"/>
  <c r="S5" i="17"/>
  <c r="R5" i="17"/>
  <c r="P5" i="17"/>
  <c r="O5" i="17"/>
  <c r="N5" i="17"/>
  <c r="M5" i="17"/>
  <c r="U4" i="17"/>
  <c r="T4" i="17"/>
  <c r="S4" i="17"/>
  <c r="R4" i="17"/>
  <c r="P4" i="17"/>
  <c r="O4" i="17"/>
  <c r="N4" i="17"/>
  <c r="M4" i="17"/>
  <c r="U3" i="17"/>
  <c r="T3" i="17"/>
  <c r="S3" i="17"/>
  <c r="R3" i="17"/>
  <c r="P3" i="17"/>
  <c r="O3" i="17"/>
  <c r="N3" i="17"/>
  <c r="M3" i="17"/>
  <c r="U2" i="17"/>
  <c r="T2" i="17"/>
  <c r="S2" i="17"/>
  <c r="R2" i="17"/>
  <c r="U1" i="17"/>
  <c r="T1" i="17"/>
  <c r="S1" i="17"/>
  <c r="P1" i="17"/>
  <c r="O1" i="17"/>
  <c r="N1" i="17"/>
  <c r="H361" i="3"/>
  <c r="G361" i="3"/>
  <c r="H360" i="3"/>
  <c r="G360" i="3"/>
  <c r="H358" i="3"/>
  <c r="G358" i="3"/>
  <c r="H357" i="3"/>
  <c r="G357" i="3"/>
  <c r="F361" i="3"/>
  <c r="F360" i="3"/>
  <c r="F358" i="3"/>
  <c r="F357" i="3"/>
  <c r="AL319" i="3"/>
  <c r="BU319" i="3" s="1"/>
  <c r="AK319" i="3"/>
  <c r="BT319" i="3" s="1"/>
  <c r="AJ319" i="3"/>
  <c r="BS319" i="3" s="1"/>
  <c r="AI319" i="3"/>
  <c r="BR319" i="3" s="1"/>
  <c r="AH319" i="3"/>
  <c r="BQ319" i="3" s="1"/>
  <c r="AG319" i="3"/>
  <c r="BP319" i="3" s="1"/>
  <c r="AF319" i="3"/>
  <c r="BO319" i="3" s="1"/>
  <c r="AE319" i="3"/>
  <c r="BN319" i="3" s="1"/>
  <c r="AD319" i="3"/>
  <c r="BM319" i="3" s="1"/>
  <c r="AC319" i="3"/>
  <c r="BL319" i="3" s="1"/>
  <c r="AB319" i="3"/>
  <c r="BK319" i="3" s="1"/>
  <c r="AA319" i="3"/>
  <c r="BJ319" i="3" s="1"/>
  <c r="Z319" i="3"/>
  <c r="BI319" i="3" s="1"/>
  <c r="Y319" i="3"/>
  <c r="BH319" i="3" s="1"/>
  <c r="X319" i="3"/>
  <c r="BG319" i="3" s="1"/>
  <c r="W319" i="3"/>
  <c r="BF319" i="3" s="1"/>
  <c r="V319" i="3"/>
  <c r="BE319" i="3" s="1"/>
  <c r="U319" i="3"/>
  <c r="BD319" i="3" s="1"/>
  <c r="T319" i="3"/>
  <c r="BC319" i="3" s="1"/>
  <c r="S319" i="3"/>
  <c r="BB319" i="3" s="1"/>
  <c r="R319" i="3"/>
  <c r="BA319" i="3" s="1"/>
  <c r="Q319" i="3"/>
  <c r="AZ319" i="3" s="1"/>
  <c r="P319" i="3"/>
  <c r="AY319" i="3" s="1"/>
  <c r="O319" i="3"/>
  <c r="AX319" i="3" s="1"/>
  <c r="N319" i="3"/>
  <c r="AW319" i="3" s="1"/>
  <c r="M319" i="3"/>
  <c r="AV319" i="3" s="1"/>
  <c r="L319" i="3"/>
  <c r="AU319" i="3" s="1"/>
  <c r="K319" i="3"/>
  <c r="AT319" i="3" s="1"/>
  <c r="J319" i="3"/>
  <c r="AS319" i="3" s="1"/>
  <c r="I319" i="3"/>
  <c r="AR319" i="3" s="1"/>
  <c r="AL318" i="3"/>
  <c r="BU318" i="3" s="1"/>
  <c r="AK318" i="3"/>
  <c r="BT318" i="3" s="1"/>
  <c r="AJ318" i="3"/>
  <c r="BS318" i="3" s="1"/>
  <c r="AI318" i="3"/>
  <c r="BR318" i="3" s="1"/>
  <c r="AH318" i="3"/>
  <c r="BQ318" i="3" s="1"/>
  <c r="AG318" i="3"/>
  <c r="BP318" i="3" s="1"/>
  <c r="AF318" i="3"/>
  <c r="BO318" i="3" s="1"/>
  <c r="AE318" i="3"/>
  <c r="BN318" i="3" s="1"/>
  <c r="AD318" i="3"/>
  <c r="BM318" i="3" s="1"/>
  <c r="AC318" i="3"/>
  <c r="BL318" i="3" s="1"/>
  <c r="AB318" i="3"/>
  <c r="BK318" i="3" s="1"/>
  <c r="AA318" i="3"/>
  <c r="BJ318" i="3" s="1"/>
  <c r="Z318" i="3"/>
  <c r="BI318" i="3" s="1"/>
  <c r="Y318" i="3"/>
  <c r="BH318" i="3" s="1"/>
  <c r="X318" i="3"/>
  <c r="BG318" i="3" s="1"/>
  <c r="W318" i="3"/>
  <c r="BF318" i="3" s="1"/>
  <c r="V318" i="3"/>
  <c r="BE318" i="3" s="1"/>
  <c r="U318" i="3"/>
  <c r="BD318" i="3" s="1"/>
  <c r="T318" i="3"/>
  <c r="BC318" i="3" s="1"/>
  <c r="S318" i="3"/>
  <c r="BB318" i="3" s="1"/>
  <c r="R318" i="3"/>
  <c r="BA318" i="3" s="1"/>
  <c r="Q318" i="3"/>
  <c r="AZ318" i="3" s="1"/>
  <c r="P318" i="3"/>
  <c r="AY318" i="3" s="1"/>
  <c r="O318" i="3"/>
  <c r="AX318" i="3" s="1"/>
  <c r="N318" i="3"/>
  <c r="AW318" i="3" s="1"/>
  <c r="M318" i="3"/>
  <c r="AV318" i="3" s="1"/>
  <c r="L318" i="3"/>
  <c r="AU318" i="3" s="1"/>
  <c r="K318" i="3"/>
  <c r="AT318" i="3" s="1"/>
  <c r="J318" i="3"/>
  <c r="AS318" i="3" s="1"/>
  <c r="I318" i="3"/>
  <c r="AR318" i="3" s="1"/>
  <c r="AL317" i="3"/>
  <c r="BU317" i="3" s="1"/>
  <c r="AK317" i="3"/>
  <c r="BT317" i="3" s="1"/>
  <c r="AJ317" i="3"/>
  <c r="BS317" i="3" s="1"/>
  <c r="AI317" i="3"/>
  <c r="BR317" i="3" s="1"/>
  <c r="AH317" i="3"/>
  <c r="BQ317" i="3" s="1"/>
  <c r="AG317" i="3"/>
  <c r="BP317" i="3" s="1"/>
  <c r="AF317" i="3"/>
  <c r="BO317" i="3" s="1"/>
  <c r="AE317" i="3"/>
  <c r="BN317" i="3" s="1"/>
  <c r="AD317" i="3"/>
  <c r="BM317" i="3" s="1"/>
  <c r="AC317" i="3"/>
  <c r="BL317" i="3" s="1"/>
  <c r="AB317" i="3"/>
  <c r="BK317" i="3" s="1"/>
  <c r="AA317" i="3"/>
  <c r="BJ317" i="3" s="1"/>
  <c r="Z317" i="3"/>
  <c r="BI317" i="3" s="1"/>
  <c r="Y317" i="3"/>
  <c r="BH317" i="3" s="1"/>
  <c r="X317" i="3"/>
  <c r="BG317" i="3" s="1"/>
  <c r="W317" i="3"/>
  <c r="BF317" i="3" s="1"/>
  <c r="V317" i="3"/>
  <c r="BE317" i="3" s="1"/>
  <c r="U317" i="3"/>
  <c r="BD317" i="3" s="1"/>
  <c r="T317" i="3"/>
  <c r="BC317" i="3" s="1"/>
  <c r="S317" i="3"/>
  <c r="BB317" i="3" s="1"/>
  <c r="R317" i="3"/>
  <c r="BA317" i="3" s="1"/>
  <c r="Q317" i="3"/>
  <c r="AZ317" i="3" s="1"/>
  <c r="P317" i="3"/>
  <c r="AY317" i="3" s="1"/>
  <c r="O317" i="3"/>
  <c r="AX317" i="3" s="1"/>
  <c r="N317" i="3"/>
  <c r="AW317" i="3" s="1"/>
  <c r="M317" i="3"/>
  <c r="AV317" i="3" s="1"/>
  <c r="L317" i="3"/>
  <c r="AU317" i="3" s="1"/>
  <c r="K317" i="3"/>
  <c r="AT317" i="3" s="1"/>
  <c r="J317" i="3"/>
  <c r="AS317" i="3" s="1"/>
  <c r="I317" i="3"/>
  <c r="AR317" i="3" s="1"/>
  <c r="AL316" i="3"/>
  <c r="BU316" i="3" s="1"/>
  <c r="AK316" i="3"/>
  <c r="BT316" i="3" s="1"/>
  <c r="AJ316" i="3"/>
  <c r="BS316" i="3" s="1"/>
  <c r="AI316" i="3"/>
  <c r="BR316" i="3" s="1"/>
  <c r="AH316" i="3"/>
  <c r="BQ316" i="3" s="1"/>
  <c r="AG316" i="3"/>
  <c r="BP316" i="3" s="1"/>
  <c r="AF316" i="3"/>
  <c r="BO316" i="3" s="1"/>
  <c r="AE316" i="3"/>
  <c r="BN316" i="3" s="1"/>
  <c r="AD316" i="3"/>
  <c r="BM316" i="3" s="1"/>
  <c r="AC316" i="3"/>
  <c r="BL316" i="3" s="1"/>
  <c r="AB316" i="3"/>
  <c r="BK316" i="3" s="1"/>
  <c r="AA316" i="3"/>
  <c r="BJ316" i="3" s="1"/>
  <c r="Z316" i="3"/>
  <c r="BI316" i="3" s="1"/>
  <c r="Y316" i="3"/>
  <c r="BH316" i="3" s="1"/>
  <c r="X316" i="3"/>
  <c r="BG316" i="3" s="1"/>
  <c r="W316" i="3"/>
  <c r="BF316" i="3" s="1"/>
  <c r="V316" i="3"/>
  <c r="BE316" i="3" s="1"/>
  <c r="U316" i="3"/>
  <c r="BD316" i="3" s="1"/>
  <c r="T316" i="3"/>
  <c r="BC316" i="3" s="1"/>
  <c r="S316" i="3"/>
  <c r="BB316" i="3" s="1"/>
  <c r="Q316" i="3"/>
  <c r="AZ316" i="3" s="1"/>
  <c r="P316" i="3"/>
  <c r="AY316" i="3" s="1"/>
  <c r="O316" i="3"/>
  <c r="AX316" i="3" s="1"/>
  <c r="N316" i="3"/>
  <c r="AW316" i="3" s="1"/>
  <c r="M316" i="3"/>
  <c r="AV316" i="3" s="1"/>
  <c r="L316" i="3"/>
  <c r="AU316" i="3" s="1"/>
  <c r="K316" i="3"/>
  <c r="AT316" i="3" s="1"/>
  <c r="J316" i="3"/>
  <c r="AS316" i="3" s="1"/>
  <c r="I316" i="3"/>
  <c r="AR316" i="3" s="1"/>
  <c r="AL315" i="3"/>
  <c r="BU315" i="3" s="1"/>
  <c r="AK315" i="3"/>
  <c r="BT315" i="3" s="1"/>
  <c r="AJ315" i="3"/>
  <c r="BS315" i="3" s="1"/>
  <c r="AI315" i="3"/>
  <c r="BR315" i="3" s="1"/>
  <c r="AH315" i="3"/>
  <c r="BQ315" i="3" s="1"/>
  <c r="AG315" i="3"/>
  <c r="BP315" i="3" s="1"/>
  <c r="AF315" i="3"/>
  <c r="BO315" i="3" s="1"/>
  <c r="AE315" i="3"/>
  <c r="BN315" i="3" s="1"/>
  <c r="AD315" i="3"/>
  <c r="BM315" i="3" s="1"/>
  <c r="AC315" i="3"/>
  <c r="BL315" i="3" s="1"/>
  <c r="AB315" i="3"/>
  <c r="BK315" i="3" s="1"/>
  <c r="AA315" i="3"/>
  <c r="BJ315" i="3" s="1"/>
  <c r="Z315" i="3"/>
  <c r="BI315" i="3" s="1"/>
  <c r="Y315" i="3"/>
  <c r="BH315" i="3" s="1"/>
  <c r="X315" i="3"/>
  <c r="BG315" i="3" s="1"/>
  <c r="W315" i="3"/>
  <c r="BF315" i="3" s="1"/>
  <c r="V315" i="3"/>
  <c r="BE315" i="3" s="1"/>
  <c r="U315" i="3"/>
  <c r="BD315" i="3" s="1"/>
  <c r="T315" i="3"/>
  <c r="BC315" i="3" s="1"/>
  <c r="S315" i="3"/>
  <c r="BB315" i="3" s="1"/>
  <c r="R315" i="3"/>
  <c r="BA315" i="3" s="1"/>
  <c r="Q315" i="3"/>
  <c r="AZ315" i="3" s="1"/>
  <c r="P315" i="3"/>
  <c r="AY315" i="3" s="1"/>
  <c r="O315" i="3"/>
  <c r="AX315" i="3" s="1"/>
  <c r="N315" i="3"/>
  <c r="AW315" i="3" s="1"/>
  <c r="M315" i="3"/>
  <c r="AV315" i="3" s="1"/>
  <c r="L315" i="3"/>
  <c r="AU315" i="3" s="1"/>
  <c r="K315" i="3"/>
  <c r="AT315" i="3" s="1"/>
  <c r="J315" i="3"/>
  <c r="AS315" i="3" s="1"/>
  <c r="I315" i="3"/>
  <c r="AR315" i="3" s="1"/>
  <c r="AL314" i="3"/>
  <c r="BU314" i="3" s="1"/>
  <c r="AK314" i="3"/>
  <c r="BT314" i="3" s="1"/>
  <c r="AJ314" i="3"/>
  <c r="BS314" i="3" s="1"/>
  <c r="AI314" i="3"/>
  <c r="BR314" i="3" s="1"/>
  <c r="AH314" i="3"/>
  <c r="BQ314" i="3" s="1"/>
  <c r="AG314" i="3"/>
  <c r="BP314" i="3" s="1"/>
  <c r="AF314" i="3"/>
  <c r="BO314" i="3" s="1"/>
  <c r="AE314" i="3"/>
  <c r="BN314" i="3" s="1"/>
  <c r="AD314" i="3"/>
  <c r="BM314" i="3" s="1"/>
  <c r="AC314" i="3"/>
  <c r="BL314" i="3" s="1"/>
  <c r="AB314" i="3"/>
  <c r="BK314" i="3" s="1"/>
  <c r="AA314" i="3"/>
  <c r="BJ314" i="3" s="1"/>
  <c r="Z314" i="3"/>
  <c r="BI314" i="3" s="1"/>
  <c r="Y314" i="3"/>
  <c r="BH314" i="3" s="1"/>
  <c r="X314" i="3"/>
  <c r="BG314" i="3" s="1"/>
  <c r="W314" i="3"/>
  <c r="BF314" i="3" s="1"/>
  <c r="V314" i="3"/>
  <c r="BE314" i="3" s="1"/>
  <c r="U314" i="3"/>
  <c r="BD314" i="3" s="1"/>
  <c r="T314" i="3"/>
  <c r="BC314" i="3" s="1"/>
  <c r="S314" i="3"/>
  <c r="BB314" i="3" s="1"/>
  <c r="R314" i="3"/>
  <c r="BA314" i="3" s="1"/>
  <c r="Q314" i="3"/>
  <c r="AZ314" i="3" s="1"/>
  <c r="P314" i="3"/>
  <c r="AY314" i="3" s="1"/>
  <c r="O314" i="3"/>
  <c r="AX314" i="3" s="1"/>
  <c r="N314" i="3"/>
  <c r="AW314" i="3" s="1"/>
  <c r="M314" i="3"/>
  <c r="AV314" i="3" s="1"/>
  <c r="L314" i="3"/>
  <c r="AU314" i="3" s="1"/>
  <c r="K314" i="3"/>
  <c r="AT314" i="3" s="1"/>
  <c r="J314" i="3"/>
  <c r="AS314" i="3" s="1"/>
  <c r="I314" i="3"/>
  <c r="AR314" i="3" s="1"/>
  <c r="AL313" i="3"/>
  <c r="BU313" i="3" s="1"/>
  <c r="AK313" i="3"/>
  <c r="BT313" i="3" s="1"/>
  <c r="AJ313" i="3"/>
  <c r="BS313" i="3" s="1"/>
  <c r="AI313" i="3"/>
  <c r="BR313" i="3" s="1"/>
  <c r="AH313" i="3"/>
  <c r="BQ313" i="3" s="1"/>
  <c r="AG313" i="3"/>
  <c r="BP313" i="3" s="1"/>
  <c r="AF313" i="3"/>
  <c r="BO313" i="3" s="1"/>
  <c r="AE313" i="3"/>
  <c r="BN313" i="3" s="1"/>
  <c r="AD313" i="3"/>
  <c r="BM313" i="3" s="1"/>
  <c r="AC313" i="3"/>
  <c r="BL313" i="3" s="1"/>
  <c r="AB313" i="3"/>
  <c r="BK313" i="3" s="1"/>
  <c r="AA313" i="3"/>
  <c r="BJ313" i="3" s="1"/>
  <c r="Z313" i="3"/>
  <c r="BI313" i="3" s="1"/>
  <c r="Y313" i="3"/>
  <c r="BH313" i="3" s="1"/>
  <c r="X313" i="3"/>
  <c r="BG313" i="3" s="1"/>
  <c r="W313" i="3"/>
  <c r="BF313" i="3" s="1"/>
  <c r="V313" i="3"/>
  <c r="BE313" i="3" s="1"/>
  <c r="U313" i="3"/>
  <c r="BD313" i="3" s="1"/>
  <c r="T313" i="3"/>
  <c r="BC313" i="3" s="1"/>
  <c r="S313" i="3"/>
  <c r="BB313" i="3" s="1"/>
  <c r="R313" i="3"/>
  <c r="BA313" i="3" s="1"/>
  <c r="Q313" i="3"/>
  <c r="AZ313" i="3" s="1"/>
  <c r="P313" i="3"/>
  <c r="AY313" i="3" s="1"/>
  <c r="O313" i="3"/>
  <c r="AX313" i="3" s="1"/>
  <c r="N313" i="3"/>
  <c r="AW313" i="3" s="1"/>
  <c r="M313" i="3"/>
  <c r="AV313" i="3" s="1"/>
  <c r="L313" i="3"/>
  <c r="AU313" i="3" s="1"/>
  <c r="K313" i="3"/>
  <c r="AT313" i="3" s="1"/>
  <c r="J313" i="3"/>
  <c r="AS313" i="3" s="1"/>
  <c r="I313" i="3"/>
  <c r="AR313" i="3" s="1"/>
  <c r="AL312" i="3"/>
  <c r="BU312" i="3" s="1"/>
  <c r="AK312" i="3"/>
  <c r="BT312" i="3" s="1"/>
  <c r="AJ312" i="3"/>
  <c r="BS312" i="3" s="1"/>
  <c r="AI312" i="3"/>
  <c r="BR312" i="3" s="1"/>
  <c r="AH312" i="3"/>
  <c r="BQ312" i="3" s="1"/>
  <c r="AG312" i="3"/>
  <c r="BP312" i="3" s="1"/>
  <c r="AF312" i="3"/>
  <c r="BO312" i="3" s="1"/>
  <c r="AE312" i="3"/>
  <c r="BN312" i="3" s="1"/>
  <c r="AD312" i="3"/>
  <c r="BM312" i="3" s="1"/>
  <c r="AC312" i="3"/>
  <c r="BL312" i="3" s="1"/>
  <c r="AB312" i="3"/>
  <c r="BK312" i="3" s="1"/>
  <c r="AA312" i="3"/>
  <c r="BJ312" i="3" s="1"/>
  <c r="Z312" i="3"/>
  <c r="BI312" i="3" s="1"/>
  <c r="Y312" i="3"/>
  <c r="BH312" i="3" s="1"/>
  <c r="X312" i="3"/>
  <c r="BG312" i="3" s="1"/>
  <c r="W312" i="3"/>
  <c r="BF312" i="3" s="1"/>
  <c r="V312" i="3"/>
  <c r="BE312" i="3" s="1"/>
  <c r="U312" i="3"/>
  <c r="BD312" i="3" s="1"/>
  <c r="T312" i="3"/>
  <c r="BC312" i="3" s="1"/>
  <c r="S312" i="3"/>
  <c r="BB312" i="3" s="1"/>
  <c r="R312" i="3"/>
  <c r="BA312" i="3" s="1"/>
  <c r="Q312" i="3"/>
  <c r="AZ312" i="3" s="1"/>
  <c r="P312" i="3"/>
  <c r="AY312" i="3" s="1"/>
  <c r="O312" i="3"/>
  <c r="AX312" i="3" s="1"/>
  <c r="N312" i="3"/>
  <c r="AW312" i="3" s="1"/>
  <c r="M312" i="3"/>
  <c r="AV312" i="3" s="1"/>
  <c r="L312" i="3"/>
  <c r="AU312" i="3" s="1"/>
  <c r="K312" i="3"/>
  <c r="AT312" i="3" s="1"/>
  <c r="J312" i="3"/>
  <c r="AS312" i="3" s="1"/>
  <c r="I312" i="3"/>
  <c r="AR312" i="3" s="1"/>
  <c r="AL311" i="3"/>
  <c r="BU311" i="3" s="1"/>
  <c r="AK311" i="3"/>
  <c r="BT311" i="3" s="1"/>
  <c r="AJ311" i="3"/>
  <c r="BS311" i="3" s="1"/>
  <c r="AI311" i="3"/>
  <c r="BR311" i="3" s="1"/>
  <c r="AH311" i="3"/>
  <c r="BQ311" i="3" s="1"/>
  <c r="AG311" i="3"/>
  <c r="BP311" i="3" s="1"/>
  <c r="AF311" i="3"/>
  <c r="BO311" i="3" s="1"/>
  <c r="AE311" i="3"/>
  <c r="BN311" i="3" s="1"/>
  <c r="AD311" i="3"/>
  <c r="BM311" i="3" s="1"/>
  <c r="AC311" i="3"/>
  <c r="BL311" i="3" s="1"/>
  <c r="AB311" i="3"/>
  <c r="BK311" i="3" s="1"/>
  <c r="AA311" i="3"/>
  <c r="BJ311" i="3" s="1"/>
  <c r="Z311" i="3"/>
  <c r="BI311" i="3" s="1"/>
  <c r="Y311" i="3"/>
  <c r="BH311" i="3" s="1"/>
  <c r="X311" i="3"/>
  <c r="BG311" i="3" s="1"/>
  <c r="W311" i="3"/>
  <c r="BF311" i="3" s="1"/>
  <c r="V311" i="3"/>
  <c r="BE311" i="3" s="1"/>
  <c r="U311" i="3"/>
  <c r="BD311" i="3" s="1"/>
  <c r="T311" i="3"/>
  <c r="BC311" i="3" s="1"/>
  <c r="S311" i="3"/>
  <c r="BB311" i="3" s="1"/>
  <c r="R311" i="3"/>
  <c r="BA311" i="3" s="1"/>
  <c r="Q311" i="3"/>
  <c r="AZ311" i="3" s="1"/>
  <c r="P311" i="3"/>
  <c r="AY311" i="3" s="1"/>
  <c r="O311" i="3"/>
  <c r="AX311" i="3" s="1"/>
  <c r="N311" i="3"/>
  <c r="AW311" i="3" s="1"/>
  <c r="M311" i="3"/>
  <c r="AV311" i="3" s="1"/>
  <c r="L311" i="3"/>
  <c r="AU311" i="3" s="1"/>
  <c r="K311" i="3"/>
  <c r="AT311" i="3" s="1"/>
  <c r="J311" i="3"/>
  <c r="AS311" i="3" s="1"/>
  <c r="I311" i="3"/>
  <c r="AR311" i="3" s="1"/>
  <c r="AL310" i="3"/>
  <c r="BU310" i="3" s="1"/>
  <c r="AK310" i="3"/>
  <c r="BT310" i="3" s="1"/>
  <c r="AJ310" i="3"/>
  <c r="BS310" i="3" s="1"/>
  <c r="AI310" i="3"/>
  <c r="BR310" i="3" s="1"/>
  <c r="AH310" i="3"/>
  <c r="BQ310" i="3" s="1"/>
  <c r="AG310" i="3"/>
  <c r="BP310" i="3" s="1"/>
  <c r="AF310" i="3"/>
  <c r="BO310" i="3" s="1"/>
  <c r="AE310" i="3"/>
  <c r="BN310" i="3" s="1"/>
  <c r="AD310" i="3"/>
  <c r="BM310" i="3" s="1"/>
  <c r="AC310" i="3"/>
  <c r="BL310" i="3" s="1"/>
  <c r="AB310" i="3"/>
  <c r="BK310" i="3" s="1"/>
  <c r="AA310" i="3"/>
  <c r="BJ310" i="3" s="1"/>
  <c r="Z310" i="3"/>
  <c r="BI310" i="3" s="1"/>
  <c r="Y310" i="3"/>
  <c r="BH310" i="3" s="1"/>
  <c r="X310" i="3"/>
  <c r="BG310" i="3" s="1"/>
  <c r="W310" i="3"/>
  <c r="BF310" i="3" s="1"/>
  <c r="V310" i="3"/>
  <c r="BE310" i="3" s="1"/>
  <c r="U310" i="3"/>
  <c r="BD310" i="3" s="1"/>
  <c r="T310" i="3"/>
  <c r="BC310" i="3" s="1"/>
  <c r="S310" i="3"/>
  <c r="BB310" i="3" s="1"/>
  <c r="R310" i="3"/>
  <c r="BA310" i="3" s="1"/>
  <c r="Q310" i="3"/>
  <c r="AZ310" i="3" s="1"/>
  <c r="P310" i="3"/>
  <c r="AY310" i="3" s="1"/>
  <c r="O310" i="3"/>
  <c r="AX310" i="3" s="1"/>
  <c r="N310" i="3"/>
  <c r="AW310" i="3" s="1"/>
  <c r="M310" i="3"/>
  <c r="AV310" i="3" s="1"/>
  <c r="L310" i="3"/>
  <c r="AU310" i="3" s="1"/>
  <c r="K310" i="3"/>
  <c r="AT310" i="3" s="1"/>
  <c r="J310" i="3"/>
  <c r="AS310" i="3" s="1"/>
  <c r="I310" i="3"/>
  <c r="AR310" i="3" s="1"/>
  <c r="AL309" i="3"/>
  <c r="BU309" i="3" s="1"/>
  <c r="AK309" i="3"/>
  <c r="BT309" i="3" s="1"/>
  <c r="AJ309" i="3"/>
  <c r="BS309" i="3" s="1"/>
  <c r="AI309" i="3"/>
  <c r="BR309" i="3" s="1"/>
  <c r="AH309" i="3"/>
  <c r="BQ309" i="3" s="1"/>
  <c r="AG309" i="3"/>
  <c r="BP309" i="3" s="1"/>
  <c r="AF309" i="3"/>
  <c r="BO309" i="3" s="1"/>
  <c r="AE309" i="3"/>
  <c r="BN309" i="3" s="1"/>
  <c r="AD309" i="3"/>
  <c r="BM309" i="3" s="1"/>
  <c r="AC309" i="3"/>
  <c r="BL309" i="3" s="1"/>
  <c r="AB309" i="3"/>
  <c r="BK309" i="3" s="1"/>
  <c r="AA309" i="3"/>
  <c r="BJ309" i="3" s="1"/>
  <c r="Z309" i="3"/>
  <c r="BI309" i="3" s="1"/>
  <c r="Y309" i="3"/>
  <c r="BH309" i="3" s="1"/>
  <c r="X309" i="3"/>
  <c r="BG309" i="3" s="1"/>
  <c r="W309" i="3"/>
  <c r="BF309" i="3" s="1"/>
  <c r="V309" i="3"/>
  <c r="BE309" i="3" s="1"/>
  <c r="U309" i="3"/>
  <c r="BD309" i="3" s="1"/>
  <c r="T309" i="3"/>
  <c r="BC309" i="3" s="1"/>
  <c r="S309" i="3"/>
  <c r="BB309" i="3" s="1"/>
  <c r="R309" i="3"/>
  <c r="BA309" i="3" s="1"/>
  <c r="Q309" i="3"/>
  <c r="AZ309" i="3" s="1"/>
  <c r="P309" i="3"/>
  <c r="AY309" i="3" s="1"/>
  <c r="O309" i="3"/>
  <c r="AX309" i="3" s="1"/>
  <c r="N309" i="3"/>
  <c r="AW309" i="3" s="1"/>
  <c r="M309" i="3"/>
  <c r="AV309" i="3" s="1"/>
  <c r="L309" i="3"/>
  <c r="AU309" i="3" s="1"/>
  <c r="K309" i="3"/>
  <c r="AT309" i="3" s="1"/>
  <c r="J309" i="3"/>
  <c r="AS309" i="3" s="1"/>
  <c r="I309" i="3"/>
  <c r="AR309" i="3" s="1"/>
  <c r="AL308" i="3"/>
  <c r="BU308" i="3" s="1"/>
  <c r="AK308" i="3"/>
  <c r="BT308" i="3" s="1"/>
  <c r="AJ308" i="3"/>
  <c r="BS308" i="3" s="1"/>
  <c r="AI308" i="3"/>
  <c r="BR308" i="3" s="1"/>
  <c r="AH308" i="3"/>
  <c r="BQ308" i="3" s="1"/>
  <c r="AG308" i="3"/>
  <c r="BP308" i="3" s="1"/>
  <c r="AF308" i="3"/>
  <c r="BO308" i="3" s="1"/>
  <c r="AE308" i="3"/>
  <c r="BN308" i="3" s="1"/>
  <c r="AD308" i="3"/>
  <c r="BM308" i="3" s="1"/>
  <c r="AC308" i="3"/>
  <c r="BL308" i="3" s="1"/>
  <c r="AB308" i="3"/>
  <c r="BK308" i="3" s="1"/>
  <c r="AA308" i="3"/>
  <c r="BJ308" i="3" s="1"/>
  <c r="Z308" i="3"/>
  <c r="BI308" i="3" s="1"/>
  <c r="Y308" i="3"/>
  <c r="BH308" i="3" s="1"/>
  <c r="X308" i="3"/>
  <c r="BG308" i="3" s="1"/>
  <c r="W308" i="3"/>
  <c r="BF308" i="3" s="1"/>
  <c r="V308" i="3"/>
  <c r="BE308" i="3" s="1"/>
  <c r="U308" i="3"/>
  <c r="BD308" i="3" s="1"/>
  <c r="T308" i="3"/>
  <c r="BC308" i="3" s="1"/>
  <c r="S308" i="3"/>
  <c r="BB308" i="3" s="1"/>
  <c r="R308" i="3"/>
  <c r="BA308" i="3" s="1"/>
  <c r="Q308" i="3"/>
  <c r="AZ308" i="3" s="1"/>
  <c r="P308" i="3"/>
  <c r="AY308" i="3" s="1"/>
  <c r="O308" i="3"/>
  <c r="AX308" i="3" s="1"/>
  <c r="N308" i="3"/>
  <c r="AW308" i="3" s="1"/>
  <c r="M308" i="3"/>
  <c r="AV308" i="3" s="1"/>
  <c r="L308" i="3"/>
  <c r="AU308" i="3" s="1"/>
  <c r="K308" i="3"/>
  <c r="AT308" i="3" s="1"/>
  <c r="J308" i="3"/>
  <c r="AS308" i="3" s="1"/>
  <c r="I308" i="3"/>
  <c r="AR308" i="3" s="1"/>
  <c r="AL307" i="3"/>
  <c r="BU307" i="3" s="1"/>
  <c r="AK307" i="3"/>
  <c r="BT307" i="3" s="1"/>
  <c r="AJ307" i="3"/>
  <c r="BS307" i="3" s="1"/>
  <c r="AI307" i="3"/>
  <c r="BR307" i="3" s="1"/>
  <c r="AH307" i="3"/>
  <c r="BQ307" i="3" s="1"/>
  <c r="AG307" i="3"/>
  <c r="BP307" i="3" s="1"/>
  <c r="AF307" i="3"/>
  <c r="BO307" i="3" s="1"/>
  <c r="AE307" i="3"/>
  <c r="BN307" i="3" s="1"/>
  <c r="AD307" i="3"/>
  <c r="BM307" i="3" s="1"/>
  <c r="AC307" i="3"/>
  <c r="BL307" i="3" s="1"/>
  <c r="AB307" i="3"/>
  <c r="BK307" i="3" s="1"/>
  <c r="AA307" i="3"/>
  <c r="BJ307" i="3" s="1"/>
  <c r="Z307" i="3"/>
  <c r="BI307" i="3" s="1"/>
  <c r="Y307" i="3"/>
  <c r="BH307" i="3" s="1"/>
  <c r="X307" i="3"/>
  <c r="BG307" i="3" s="1"/>
  <c r="W307" i="3"/>
  <c r="BF307" i="3" s="1"/>
  <c r="V307" i="3"/>
  <c r="BE307" i="3" s="1"/>
  <c r="U307" i="3"/>
  <c r="BD307" i="3" s="1"/>
  <c r="T307" i="3"/>
  <c r="BC307" i="3" s="1"/>
  <c r="S307" i="3"/>
  <c r="BB307" i="3" s="1"/>
  <c r="R307" i="3"/>
  <c r="BA307" i="3" s="1"/>
  <c r="Q307" i="3"/>
  <c r="AZ307" i="3" s="1"/>
  <c r="P307" i="3"/>
  <c r="AY307" i="3" s="1"/>
  <c r="O307" i="3"/>
  <c r="AX307" i="3" s="1"/>
  <c r="N307" i="3"/>
  <c r="AW307" i="3" s="1"/>
  <c r="M307" i="3"/>
  <c r="AV307" i="3" s="1"/>
  <c r="L307" i="3"/>
  <c r="AU307" i="3" s="1"/>
  <c r="K307" i="3"/>
  <c r="AT307" i="3" s="1"/>
  <c r="J307" i="3"/>
  <c r="AS307" i="3" s="1"/>
  <c r="I307" i="3"/>
  <c r="AR307" i="3" s="1"/>
  <c r="AL306" i="3"/>
  <c r="BU306" i="3" s="1"/>
  <c r="AK306" i="3"/>
  <c r="BT306" i="3" s="1"/>
  <c r="AJ306" i="3"/>
  <c r="BS306" i="3" s="1"/>
  <c r="AI306" i="3"/>
  <c r="BR306" i="3" s="1"/>
  <c r="AH306" i="3"/>
  <c r="BQ306" i="3" s="1"/>
  <c r="AG306" i="3"/>
  <c r="BP306" i="3" s="1"/>
  <c r="AF306" i="3"/>
  <c r="BO306" i="3" s="1"/>
  <c r="AE306" i="3"/>
  <c r="BN306" i="3" s="1"/>
  <c r="AD306" i="3"/>
  <c r="BM306" i="3" s="1"/>
  <c r="AC306" i="3"/>
  <c r="BL306" i="3" s="1"/>
  <c r="AB306" i="3"/>
  <c r="BK306" i="3" s="1"/>
  <c r="AA306" i="3"/>
  <c r="BJ306" i="3" s="1"/>
  <c r="Z306" i="3"/>
  <c r="BI306" i="3" s="1"/>
  <c r="Y306" i="3"/>
  <c r="BH306" i="3" s="1"/>
  <c r="X306" i="3"/>
  <c r="BG306" i="3" s="1"/>
  <c r="W306" i="3"/>
  <c r="BF306" i="3" s="1"/>
  <c r="V306" i="3"/>
  <c r="BE306" i="3" s="1"/>
  <c r="U306" i="3"/>
  <c r="BD306" i="3" s="1"/>
  <c r="T306" i="3"/>
  <c r="BC306" i="3" s="1"/>
  <c r="S306" i="3"/>
  <c r="BB306" i="3" s="1"/>
  <c r="R306" i="3"/>
  <c r="BA306" i="3" s="1"/>
  <c r="Q306" i="3"/>
  <c r="AZ306" i="3" s="1"/>
  <c r="P306" i="3"/>
  <c r="AY306" i="3" s="1"/>
  <c r="O306" i="3"/>
  <c r="AX306" i="3" s="1"/>
  <c r="N306" i="3"/>
  <c r="AW306" i="3" s="1"/>
  <c r="M306" i="3"/>
  <c r="AV306" i="3" s="1"/>
  <c r="L306" i="3"/>
  <c r="AU306" i="3" s="1"/>
  <c r="K306" i="3"/>
  <c r="AT306" i="3" s="1"/>
  <c r="J306" i="3"/>
  <c r="AS306" i="3" s="1"/>
  <c r="I306" i="3"/>
  <c r="AR306" i="3" s="1"/>
  <c r="AL305" i="3"/>
  <c r="BU305" i="3" s="1"/>
  <c r="AK305" i="3"/>
  <c r="BT305" i="3" s="1"/>
  <c r="AJ305" i="3"/>
  <c r="BS305" i="3" s="1"/>
  <c r="AI305" i="3"/>
  <c r="BR305" i="3" s="1"/>
  <c r="AH305" i="3"/>
  <c r="BQ305" i="3" s="1"/>
  <c r="AG305" i="3"/>
  <c r="BP305" i="3" s="1"/>
  <c r="AF305" i="3"/>
  <c r="BO305" i="3" s="1"/>
  <c r="AE305" i="3"/>
  <c r="BN305" i="3" s="1"/>
  <c r="AD305" i="3"/>
  <c r="BM305" i="3" s="1"/>
  <c r="AC305" i="3"/>
  <c r="BL305" i="3" s="1"/>
  <c r="AB305" i="3"/>
  <c r="BK305" i="3" s="1"/>
  <c r="AA305" i="3"/>
  <c r="BJ305" i="3" s="1"/>
  <c r="Z305" i="3"/>
  <c r="BI305" i="3" s="1"/>
  <c r="Y305" i="3"/>
  <c r="BH305" i="3" s="1"/>
  <c r="X305" i="3"/>
  <c r="BG305" i="3" s="1"/>
  <c r="W305" i="3"/>
  <c r="BF305" i="3" s="1"/>
  <c r="V305" i="3"/>
  <c r="BE305" i="3" s="1"/>
  <c r="U305" i="3"/>
  <c r="BD305" i="3" s="1"/>
  <c r="T305" i="3"/>
  <c r="BC305" i="3" s="1"/>
  <c r="S305" i="3"/>
  <c r="BB305" i="3" s="1"/>
  <c r="R305" i="3"/>
  <c r="BA305" i="3" s="1"/>
  <c r="Q305" i="3"/>
  <c r="AZ305" i="3" s="1"/>
  <c r="P305" i="3"/>
  <c r="AY305" i="3" s="1"/>
  <c r="O305" i="3"/>
  <c r="AX305" i="3" s="1"/>
  <c r="N305" i="3"/>
  <c r="AW305" i="3" s="1"/>
  <c r="M305" i="3"/>
  <c r="AV305" i="3" s="1"/>
  <c r="L305" i="3"/>
  <c r="AU305" i="3" s="1"/>
  <c r="K305" i="3"/>
  <c r="AT305" i="3" s="1"/>
  <c r="J305" i="3"/>
  <c r="AS305" i="3" s="1"/>
  <c r="I305" i="3"/>
  <c r="AR305" i="3" s="1"/>
  <c r="AL304" i="3"/>
  <c r="BU304" i="3" s="1"/>
  <c r="AK304" i="3"/>
  <c r="BT304" i="3" s="1"/>
  <c r="AJ304" i="3"/>
  <c r="BS304" i="3" s="1"/>
  <c r="AI304" i="3"/>
  <c r="BR304" i="3" s="1"/>
  <c r="AH304" i="3"/>
  <c r="BQ304" i="3" s="1"/>
  <c r="AG304" i="3"/>
  <c r="BP304" i="3" s="1"/>
  <c r="AF304" i="3"/>
  <c r="BO304" i="3" s="1"/>
  <c r="AE304" i="3"/>
  <c r="BN304" i="3" s="1"/>
  <c r="AD304" i="3"/>
  <c r="BM304" i="3" s="1"/>
  <c r="AC304" i="3"/>
  <c r="BL304" i="3" s="1"/>
  <c r="AB304" i="3"/>
  <c r="BK304" i="3" s="1"/>
  <c r="AA304" i="3"/>
  <c r="BJ304" i="3" s="1"/>
  <c r="Z304" i="3"/>
  <c r="BI304" i="3" s="1"/>
  <c r="Y304" i="3"/>
  <c r="BH304" i="3" s="1"/>
  <c r="X304" i="3"/>
  <c r="BG304" i="3" s="1"/>
  <c r="W304" i="3"/>
  <c r="BF304" i="3" s="1"/>
  <c r="V304" i="3"/>
  <c r="BE304" i="3" s="1"/>
  <c r="U304" i="3"/>
  <c r="BD304" i="3" s="1"/>
  <c r="T304" i="3"/>
  <c r="BC304" i="3" s="1"/>
  <c r="S304" i="3"/>
  <c r="BB304" i="3" s="1"/>
  <c r="R304" i="3"/>
  <c r="BA304" i="3" s="1"/>
  <c r="Q304" i="3"/>
  <c r="AZ304" i="3" s="1"/>
  <c r="P304" i="3"/>
  <c r="AY304" i="3" s="1"/>
  <c r="O304" i="3"/>
  <c r="AX304" i="3" s="1"/>
  <c r="N304" i="3"/>
  <c r="AW304" i="3" s="1"/>
  <c r="M304" i="3"/>
  <c r="AV304" i="3" s="1"/>
  <c r="L304" i="3"/>
  <c r="AU304" i="3" s="1"/>
  <c r="K304" i="3"/>
  <c r="AT304" i="3" s="1"/>
  <c r="J304" i="3"/>
  <c r="AS304" i="3" s="1"/>
  <c r="I304" i="3"/>
  <c r="AR304" i="3" s="1"/>
  <c r="AL303" i="3"/>
  <c r="BU303" i="3" s="1"/>
  <c r="AK303" i="3"/>
  <c r="BT303" i="3" s="1"/>
  <c r="AJ303" i="3"/>
  <c r="BS303" i="3" s="1"/>
  <c r="AI303" i="3"/>
  <c r="BR303" i="3" s="1"/>
  <c r="AH303" i="3"/>
  <c r="BQ303" i="3" s="1"/>
  <c r="AG303" i="3"/>
  <c r="BP303" i="3" s="1"/>
  <c r="AF303" i="3"/>
  <c r="BO303" i="3" s="1"/>
  <c r="AE303" i="3"/>
  <c r="BN303" i="3" s="1"/>
  <c r="AD303" i="3"/>
  <c r="BM303" i="3" s="1"/>
  <c r="AC303" i="3"/>
  <c r="BL303" i="3" s="1"/>
  <c r="AB303" i="3"/>
  <c r="BK303" i="3" s="1"/>
  <c r="AA303" i="3"/>
  <c r="BJ303" i="3" s="1"/>
  <c r="Z303" i="3"/>
  <c r="BI303" i="3" s="1"/>
  <c r="Y303" i="3"/>
  <c r="BH303" i="3" s="1"/>
  <c r="X303" i="3"/>
  <c r="BG303" i="3" s="1"/>
  <c r="W303" i="3"/>
  <c r="BF303" i="3" s="1"/>
  <c r="V303" i="3"/>
  <c r="BE303" i="3" s="1"/>
  <c r="U303" i="3"/>
  <c r="BD303" i="3" s="1"/>
  <c r="T303" i="3"/>
  <c r="BC303" i="3" s="1"/>
  <c r="S303" i="3"/>
  <c r="BB303" i="3" s="1"/>
  <c r="R303" i="3"/>
  <c r="BA303" i="3" s="1"/>
  <c r="Q303" i="3"/>
  <c r="AZ303" i="3" s="1"/>
  <c r="P303" i="3"/>
  <c r="AY303" i="3" s="1"/>
  <c r="O303" i="3"/>
  <c r="AX303" i="3" s="1"/>
  <c r="N303" i="3"/>
  <c r="AW303" i="3" s="1"/>
  <c r="M303" i="3"/>
  <c r="AV303" i="3" s="1"/>
  <c r="L303" i="3"/>
  <c r="AU303" i="3" s="1"/>
  <c r="K303" i="3"/>
  <c r="AT303" i="3" s="1"/>
  <c r="J303" i="3"/>
  <c r="AS303" i="3" s="1"/>
  <c r="I303" i="3"/>
  <c r="AR303" i="3" s="1"/>
  <c r="AL302" i="3"/>
  <c r="BU302" i="3" s="1"/>
  <c r="AK302" i="3"/>
  <c r="BT302" i="3" s="1"/>
  <c r="AJ302" i="3"/>
  <c r="BS302" i="3" s="1"/>
  <c r="AI302" i="3"/>
  <c r="BR302" i="3" s="1"/>
  <c r="AH302" i="3"/>
  <c r="BQ302" i="3" s="1"/>
  <c r="AG302" i="3"/>
  <c r="BP302" i="3" s="1"/>
  <c r="AF302" i="3"/>
  <c r="BO302" i="3" s="1"/>
  <c r="AE302" i="3"/>
  <c r="BN302" i="3" s="1"/>
  <c r="AD302" i="3"/>
  <c r="BM302" i="3" s="1"/>
  <c r="AC302" i="3"/>
  <c r="BL302" i="3" s="1"/>
  <c r="AB302" i="3"/>
  <c r="BK302" i="3" s="1"/>
  <c r="AA302" i="3"/>
  <c r="BJ302" i="3" s="1"/>
  <c r="Z302" i="3"/>
  <c r="BI302" i="3" s="1"/>
  <c r="Y302" i="3"/>
  <c r="BH302" i="3" s="1"/>
  <c r="X302" i="3"/>
  <c r="BG302" i="3" s="1"/>
  <c r="W302" i="3"/>
  <c r="BF302" i="3" s="1"/>
  <c r="V302" i="3"/>
  <c r="BE302" i="3" s="1"/>
  <c r="U302" i="3"/>
  <c r="BD302" i="3" s="1"/>
  <c r="T302" i="3"/>
  <c r="BC302" i="3" s="1"/>
  <c r="S302" i="3"/>
  <c r="BB302" i="3" s="1"/>
  <c r="R302" i="3"/>
  <c r="BA302" i="3" s="1"/>
  <c r="Q302" i="3"/>
  <c r="AZ302" i="3" s="1"/>
  <c r="P302" i="3"/>
  <c r="AY302" i="3" s="1"/>
  <c r="O302" i="3"/>
  <c r="AX302" i="3" s="1"/>
  <c r="N302" i="3"/>
  <c r="AW302" i="3" s="1"/>
  <c r="M302" i="3"/>
  <c r="AV302" i="3" s="1"/>
  <c r="L302" i="3"/>
  <c r="AU302" i="3" s="1"/>
  <c r="K302" i="3"/>
  <c r="AT302" i="3" s="1"/>
  <c r="J302" i="3"/>
  <c r="AS302" i="3" s="1"/>
  <c r="I302" i="3"/>
  <c r="AR302" i="3" s="1"/>
  <c r="AL301" i="3"/>
  <c r="BU301" i="3" s="1"/>
  <c r="AK301" i="3"/>
  <c r="BT301" i="3" s="1"/>
  <c r="AJ301" i="3"/>
  <c r="BS301" i="3" s="1"/>
  <c r="AI301" i="3"/>
  <c r="BR301" i="3" s="1"/>
  <c r="AH301" i="3"/>
  <c r="BQ301" i="3" s="1"/>
  <c r="AG301" i="3"/>
  <c r="BP301" i="3" s="1"/>
  <c r="AF301" i="3"/>
  <c r="BO301" i="3" s="1"/>
  <c r="AE301" i="3"/>
  <c r="BN301" i="3" s="1"/>
  <c r="AD301" i="3"/>
  <c r="BM301" i="3" s="1"/>
  <c r="AC301" i="3"/>
  <c r="BL301" i="3" s="1"/>
  <c r="AB301" i="3"/>
  <c r="BK301" i="3" s="1"/>
  <c r="AA301" i="3"/>
  <c r="BJ301" i="3" s="1"/>
  <c r="Z301" i="3"/>
  <c r="BI301" i="3" s="1"/>
  <c r="Y301" i="3"/>
  <c r="BH301" i="3" s="1"/>
  <c r="X301" i="3"/>
  <c r="BG301" i="3" s="1"/>
  <c r="W301" i="3"/>
  <c r="BF301" i="3" s="1"/>
  <c r="V301" i="3"/>
  <c r="BE301" i="3" s="1"/>
  <c r="U301" i="3"/>
  <c r="BD301" i="3" s="1"/>
  <c r="T301" i="3"/>
  <c r="BC301" i="3" s="1"/>
  <c r="S301" i="3"/>
  <c r="BB301" i="3" s="1"/>
  <c r="R301" i="3"/>
  <c r="BA301" i="3" s="1"/>
  <c r="Q301" i="3"/>
  <c r="AZ301" i="3" s="1"/>
  <c r="P301" i="3"/>
  <c r="AY301" i="3" s="1"/>
  <c r="O301" i="3"/>
  <c r="AX301" i="3" s="1"/>
  <c r="N301" i="3"/>
  <c r="AW301" i="3" s="1"/>
  <c r="M301" i="3"/>
  <c r="AV301" i="3" s="1"/>
  <c r="L301" i="3"/>
  <c r="AU301" i="3" s="1"/>
  <c r="K301" i="3"/>
  <c r="AT301" i="3" s="1"/>
  <c r="J301" i="3"/>
  <c r="AS301" i="3" s="1"/>
  <c r="I301" i="3"/>
  <c r="AR301" i="3" s="1"/>
  <c r="AL300" i="3"/>
  <c r="BU300" i="3" s="1"/>
  <c r="AK300" i="3"/>
  <c r="BT300" i="3" s="1"/>
  <c r="AJ300" i="3"/>
  <c r="BS300" i="3" s="1"/>
  <c r="AI300" i="3"/>
  <c r="BR300" i="3" s="1"/>
  <c r="AH300" i="3"/>
  <c r="BQ300" i="3" s="1"/>
  <c r="AG300" i="3"/>
  <c r="BP300" i="3" s="1"/>
  <c r="AF300" i="3"/>
  <c r="BO300" i="3" s="1"/>
  <c r="AE300" i="3"/>
  <c r="BN300" i="3" s="1"/>
  <c r="AD300" i="3"/>
  <c r="BM300" i="3" s="1"/>
  <c r="AC300" i="3"/>
  <c r="BL300" i="3" s="1"/>
  <c r="AB300" i="3"/>
  <c r="BK300" i="3" s="1"/>
  <c r="AA300" i="3"/>
  <c r="BJ300" i="3" s="1"/>
  <c r="Z300" i="3"/>
  <c r="BI300" i="3" s="1"/>
  <c r="Y300" i="3"/>
  <c r="BH300" i="3" s="1"/>
  <c r="X300" i="3"/>
  <c r="BG300" i="3" s="1"/>
  <c r="W300" i="3"/>
  <c r="BF300" i="3" s="1"/>
  <c r="V300" i="3"/>
  <c r="BE300" i="3" s="1"/>
  <c r="U300" i="3"/>
  <c r="BD300" i="3" s="1"/>
  <c r="T300" i="3"/>
  <c r="BC300" i="3" s="1"/>
  <c r="S300" i="3"/>
  <c r="BB300" i="3" s="1"/>
  <c r="R300" i="3"/>
  <c r="BA300" i="3" s="1"/>
  <c r="Q300" i="3"/>
  <c r="AZ300" i="3" s="1"/>
  <c r="P300" i="3"/>
  <c r="AY300" i="3" s="1"/>
  <c r="O300" i="3"/>
  <c r="AX300" i="3" s="1"/>
  <c r="N300" i="3"/>
  <c r="AW300" i="3" s="1"/>
  <c r="M300" i="3"/>
  <c r="AV300" i="3" s="1"/>
  <c r="L300" i="3"/>
  <c r="AU300" i="3" s="1"/>
  <c r="K300" i="3"/>
  <c r="AT300" i="3" s="1"/>
  <c r="J300" i="3"/>
  <c r="AS300" i="3" s="1"/>
  <c r="I300" i="3"/>
  <c r="AR300" i="3" s="1"/>
  <c r="AL299" i="3"/>
  <c r="BU299" i="3" s="1"/>
  <c r="AK299" i="3"/>
  <c r="BT299" i="3" s="1"/>
  <c r="AJ299" i="3"/>
  <c r="BS299" i="3" s="1"/>
  <c r="AI299" i="3"/>
  <c r="BR299" i="3" s="1"/>
  <c r="AH299" i="3"/>
  <c r="BQ299" i="3" s="1"/>
  <c r="AG299" i="3"/>
  <c r="BP299" i="3" s="1"/>
  <c r="AF299" i="3"/>
  <c r="BO299" i="3" s="1"/>
  <c r="AE299" i="3"/>
  <c r="BN299" i="3" s="1"/>
  <c r="AD299" i="3"/>
  <c r="BM299" i="3" s="1"/>
  <c r="AC299" i="3"/>
  <c r="BL299" i="3" s="1"/>
  <c r="AB299" i="3"/>
  <c r="BK299" i="3" s="1"/>
  <c r="AA299" i="3"/>
  <c r="BJ299" i="3" s="1"/>
  <c r="Z299" i="3"/>
  <c r="BI299" i="3" s="1"/>
  <c r="Y299" i="3"/>
  <c r="BH299" i="3" s="1"/>
  <c r="X299" i="3"/>
  <c r="BG299" i="3" s="1"/>
  <c r="W299" i="3"/>
  <c r="BF299" i="3" s="1"/>
  <c r="V299" i="3"/>
  <c r="BE299" i="3" s="1"/>
  <c r="U299" i="3"/>
  <c r="BD299" i="3" s="1"/>
  <c r="T299" i="3"/>
  <c r="BC299" i="3" s="1"/>
  <c r="S299" i="3"/>
  <c r="BB299" i="3" s="1"/>
  <c r="R299" i="3"/>
  <c r="BA299" i="3" s="1"/>
  <c r="Q299" i="3"/>
  <c r="AZ299" i="3" s="1"/>
  <c r="P299" i="3"/>
  <c r="AY299" i="3" s="1"/>
  <c r="O299" i="3"/>
  <c r="AX299" i="3" s="1"/>
  <c r="N299" i="3"/>
  <c r="AW299" i="3" s="1"/>
  <c r="M299" i="3"/>
  <c r="AV299" i="3" s="1"/>
  <c r="L299" i="3"/>
  <c r="AU299" i="3" s="1"/>
  <c r="K299" i="3"/>
  <c r="AT299" i="3" s="1"/>
  <c r="J299" i="3"/>
  <c r="AS299" i="3" s="1"/>
  <c r="I299" i="3"/>
  <c r="AR299" i="3" s="1"/>
  <c r="AL298" i="3"/>
  <c r="BU298" i="3" s="1"/>
  <c r="AK298" i="3"/>
  <c r="BT298" i="3" s="1"/>
  <c r="AJ298" i="3"/>
  <c r="BS298" i="3" s="1"/>
  <c r="AI298" i="3"/>
  <c r="BR298" i="3" s="1"/>
  <c r="AH298" i="3"/>
  <c r="BQ298" i="3" s="1"/>
  <c r="AG298" i="3"/>
  <c r="BP298" i="3" s="1"/>
  <c r="AF298" i="3"/>
  <c r="BO298" i="3" s="1"/>
  <c r="AE298" i="3"/>
  <c r="BN298" i="3" s="1"/>
  <c r="AD298" i="3"/>
  <c r="BM298" i="3" s="1"/>
  <c r="AC298" i="3"/>
  <c r="BL298" i="3" s="1"/>
  <c r="AB298" i="3"/>
  <c r="BK298" i="3" s="1"/>
  <c r="AA298" i="3"/>
  <c r="BJ298" i="3" s="1"/>
  <c r="Z298" i="3"/>
  <c r="BI298" i="3" s="1"/>
  <c r="Y298" i="3"/>
  <c r="BH298" i="3" s="1"/>
  <c r="X298" i="3"/>
  <c r="BG298" i="3" s="1"/>
  <c r="W298" i="3"/>
  <c r="BF298" i="3" s="1"/>
  <c r="V298" i="3"/>
  <c r="BE298" i="3" s="1"/>
  <c r="U298" i="3"/>
  <c r="BD298" i="3" s="1"/>
  <c r="T298" i="3"/>
  <c r="BC298" i="3" s="1"/>
  <c r="S298" i="3"/>
  <c r="BB298" i="3" s="1"/>
  <c r="R298" i="3"/>
  <c r="BA298" i="3" s="1"/>
  <c r="Q298" i="3"/>
  <c r="AZ298" i="3" s="1"/>
  <c r="P298" i="3"/>
  <c r="AY298" i="3" s="1"/>
  <c r="O298" i="3"/>
  <c r="AX298" i="3" s="1"/>
  <c r="N298" i="3"/>
  <c r="AW298" i="3" s="1"/>
  <c r="M298" i="3"/>
  <c r="AV298" i="3" s="1"/>
  <c r="L298" i="3"/>
  <c r="AU298" i="3" s="1"/>
  <c r="K298" i="3"/>
  <c r="AT298" i="3" s="1"/>
  <c r="J298" i="3"/>
  <c r="AS298" i="3" s="1"/>
  <c r="I298" i="3"/>
  <c r="AR298" i="3" s="1"/>
  <c r="AL297" i="3"/>
  <c r="BU297" i="3" s="1"/>
  <c r="AK297" i="3"/>
  <c r="BT297" i="3" s="1"/>
  <c r="AJ297" i="3"/>
  <c r="BS297" i="3" s="1"/>
  <c r="AI297" i="3"/>
  <c r="BR297" i="3" s="1"/>
  <c r="AH297" i="3"/>
  <c r="BQ297" i="3" s="1"/>
  <c r="AG297" i="3"/>
  <c r="BP297" i="3" s="1"/>
  <c r="AF297" i="3"/>
  <c r="BO297" i="3" s="1"/>
  <c r="AE297" i="3"/>
  <c r="BN297" i="3" s="1"/>
  <c r="AD297" i="3"/>
  <c r="BM297" i="3" s="1"/>
  <c r="AC297" i="3"/>
  <c r="BL297" i="3" s="1"/>
  <c r="AB297" i="3"/>
  <c r="BK297" i="3" s="1"/>
  <c r="AA297" i="3"/>
  <c r="BJ297" i="3" s="1"/>
  <c r="Z297" i="3"/>
  <c r="BI297" i="3" s="1"/>
  <c r="Y297" i="3"/>
  <c r="BH297" i="3" s="1"/>
  <c r="X297" i="3"/>
  <c r="BG297" i="3" s="1"/>
  <c r="W297" i="3"/>
  <c r="BF297" i="3" s="1"/>
  <c r="V297" i="3"/>
  <c r="BE297" i="3" s="1"/>
  <c r="U297" i="3"/>
  <c r="BD297" i="3" s="1"/>
  <c r="T297" i="3"/>
  <c r="BC297" i="3" s="1"/>
  <c r="S297" i="3"/>
  <c r="BB297" i="3" s="1"/>
  <c r="R297" i="3"/>
  <c r="BA297" i="3" s="1"/>
  <c r="Q297" i="3"/>
  <c r="AZ297" i="3" s="1"/>
  <c r="P297" i="3"/>
  <c r="AY297" i="3" s="1"/>
  <c r="O297" i="3"/>
  <c r="AX297" i="3" s="1"/>
  <c r="N297" i="3"/>
  <c r="AW297" i="3" s="1"/>
  <c r="M297" i="3"/>
  <c r="AV297" i="3" s="1"/>
  <c r="L297" i="3"/>
  <c r="AU297" i="3" s="1"/>
  <c r="K297" i="3"/>
  <c r="AT297" i="3" s="1"/>
  <c r="J297" i="3"/>
  <c r="AS297" i="3" s="1"/>
  <c r="I297" i="3"/>
  <c r="E346" i="3"/>
  <c r="E356" i="3" s="1"/>
  <c r="A349" i="3"/>
  <c r="A348" i="3"/>
  <c r="A347" i="3"/>
  <c r="A341" i="3"/>
  <c r="A340" i="3"/>
  <c r="A339" i="3"/>
  <c r="F328" i="3"/>
  <c r="AL323" i="3"/>
  <c r="AK323" i="3"/>
  <c r="AJ323" i="3"/>
  <c r="AI323" i="3"/>
  <c r="AH323" i="3"/>
  <c r="AG323" i="3"/>
  <c r="AF323" i="3"/>
  <c r="AE323" i="3"/>
  <c r="AD323" i="3"/>
  <c r="AC323" i="3"/>
  <c r="AB323" i="3"/>
  <c r="AA323" i="3"/>
  <c r="Z323" i="3"/>
  <c r="Y323" i="3"/>
  <c r="X323" i="3"/>
  <c r="W323" i="3"/>
  <c r="V323" i="3"/>
  <c r="U323" i="3"/>
  <c r="T323" i="3"/>
  <c r="S323" i="3"/>
  <c r="R323" i="3"/>
  <c r="Q323" i="3"/>
  <c r="P323" i="3"/>
  <c r="O323" i="3"/>
  <c r="N323" i="3"/>
  <c r="M323" i="3"/>
  <c r="AL322" i="3"/>
  <c r="AL361" i="3" s="1"/>
  <c r="AK322" i="3"/>
  <c r="AK361" i="3" s="1"/>
  <c r="AJ322" i="3"/>
  <c r="AJ361" i="3" s="1"/>
  <c r="AI322" i="3"/>
  <c r="AI361" i="3" s="1"/>
  <c r="AH322" i="3"/>
  <c r="AH361" i="3" s="1"/>
  <c r="AG322" i="3"/>
  <c r="AG361" i="3" s="1"/>
  <c r="AF322" i="3"/>
  <c r="AF361" i="3" s="1"/>
  <c r="AE322" i="3"/>
  <c r="AE361" i="3" s="1"/>
  <c r="AD322" i="3"/>
  <c r="AD361" i="3" s="1"/>
  <c r="AC322" i="3"/>
  <c r="AC361" i="3" s="1"/>
  <c r="AB322" i="3"/>
  <c r="AB361" i="3" s="1"/>
  <c r="AA322" i="3"/>
  <c r="AA361" i="3" s="1"/>
  <c r="Z322" i="3"/>
  <c r="Z361" i="3" s="1"/>
  <c r="Y322" i="3"/>
  <c r="Y361" i="3" s="1"/>
  <c r="X322" i="3"/>
  <c r="X361" i="3" s="1"/>
  <c r="W322" i="3"/>
  <c r="W361" i="3" s="1"/>
  <c r="V322" i="3"/>
  <c r="V361" i="3" s="1"/>
  <c r="U322" i="3"/>
  <c r="U361" i="3" s="1"/>
  <c r="T322" i="3"/>
  <c r="T361" i="3" s="1"/>
  <c r="S322" i="3"/>
  <c r="S361" i="3" s="1"/>
  <c r="R322" i="3"/>
  <c r="R361" i="3" s="1"/>
  <c r="Q322" i="3"/>
  <c r="Q361" i="3" s="1"/>
  <c r="P322" i="3"/>
  <c r="P361" i="3" s="1"/>
  <c r="O322" i="3"/>
  <c r="O361" i="3" s="1"/>
  <c r="N322" i="3"/>
  <c r="N361" i="3" s="1"/>
  <c r="M322" i="3"/>
  <c r="M361" i="3" s="1"/>
  <c r="L323" i="3"/>
  <c r="K323" i="3"/>
  <c r="J323" i="3"/>
  <c r="I323" i="3"/>
  <c r="L322" i="3"/>
  <c r="L361" i="3" s="1"/>
  <c r="K322" i="3"/>
  <c r="K361" i="3" s="1"/>
  <c r="J322" i="3"/>
  <c r="J361" i="3" s="1"/>
  <c r="I322" i="3"/>
  <c r="I361" i="3" s="1"/>
  <c r="E323" i="3"/>
  <c r="E322" i="3"/>
  <c r="AL296" i="3"/>
  <c r="AK296" i="3"/>
  <c r="AJ296" i="3"/>
  <c r="AI296" i="3"/>
  <c r="AH296" i="3"/>
  <c r="AG296" i="3"/>
  <c r="AF296" i="3"/>
  <c r="AE296" i="3"/>
  <c r="AD296" i="3"/>
  <c r="AC296" i="3"/>
  <c r="AB296" i="3"/>
  <c r="AA296" i="3"/>
  <c r="Z296" i="3"/>
  <c r="Y296" i="3"/>
  <c r="X296" i="3"/>
  <c r="W296" i="3"/>
  <c r="V296" i="3"/>
  <c r="U296" i="3"/>
  <c r="T296" i="3"/>
  <c r="S296" i="3"/>
  <c r="R296" i="3"/>
  <c r="Q296" i="3"/>
  <c r="P296" i="3"/>
  <c r="O296" i="3"/>
  <c r="N296" i="3"/>
  <c r="M296" i="3"/>
  <c r="L296" i="3"/>
  <c r="K296" i="3"/>
  <c r="J296" i="3"/>
  <c r="I296" i="3"/>
  <c r="E319" i="3"/>
  <c r="E318" i="3"/>
  <c r="E317" i="3"/>
  <c r="E316" i="3"/>
  <c r="E315" i="3"/>
  <c r="E314" i="3"/>
  <c r="E313" i="3"/>
  <c r="E312" i="3"/>
  <c r="E311" i="3"/>
  <c r="E310" i="3"/>
  <c r="E309" i="3"/>
  <c r="E308" i="3"/>
  <c r="E307" i="3"/>
  <c r="E306" i="3"/>
  <c r="E305" i="3"/>
  <c r="E304" i="3"/>
  <c r="E303" i="3"/>
  <c r="E302" i="3"/>
  <c r="E301" i="3"/>
  <c r="E300" i="3"/>
  <c r="E299" i="3"/>
  <c r="E298" i="3"/>
  <c r="E297" i="3"/>
  <c r="E296" i="3"/>
  <c r="C284" i="3"/>
  <c r="B284" i="3"/>
  <c r="C283" i="3"/>
  <c r="B283" i="3"/>
  <c r="A283" i="3"/>
  <c r="C282" i="3"/>
  <c r="B282" i="3"/>
  <c r="A281" i="3"/>
  <c r="A282" i="3"/>
  <c r="E284" i="3"/>
  <c r="E290" i="3" s="1"/>
  <c r="E283" i="3"/>
  <c r="E289" i="3" s="1"/>
  <c r="E282" i="3"/>
  <c r="E288" i="3" s="1"/>
  <c r="E281" i="3"/>
  <c r="E287" i="3" s="1"/>
  <c r="E349" i="3" a="1"/>
  <c r="Q2" i="17" l="1"/>
  <c r="I490" i="3"/>
  <c r="I7" i="22"/>
  <c r="F457" i="3"/>
  <c r="H464" i="3"/>
  <c r="H467" i="3"/>
  <c r="I467" i="3"/>
  <c r="G459" i="3"/>
  <c r="G467" i="3"/>
  <c r="G457" i="3"/>
  <c r="F455" i="3"/>
  <c r="F487" i="3" s="1"/>
  <c r="F456" i="3"/>
  <c r="G466" i="3"/>
  <c r="AR454" i="3"/>
  <c r="AR456" i="3"/>
  <c r="AR460" i="3"/>
  <c r="AR462" i="3"/>
  <c r="AX467" i="3"/>
  <c r="H460" i="3"/>
  <c r="G446" i="3"/>
  <c r="AX453" i="3"/>
  <c r="AX459" i="3"/>
  <c r="AR466" i="3"/>
  <c r="G456" i="3"/>
  <c r="AX461" i="3"/>
  <c r="H456" i="3"/>
  <c r="G463" i="3"/>
  <c r="G460" i="3"/>
  <c r="AR458" i="3"/>
  <c r="AX463" i="3"/>
  <c r="I456" i="3"/>
  <c r="AX457" i="3"/>
  <c r="AR464" i="3"/>
  <c r="G464" i="3"/>
  <c r="G453" i="3"/>
  <c r="AR453" i="3"/>
  <c r="AX454" i="3"/>
  <c r="AX456" i="3"/>
  <c r="AR459" i="3"/>
  <c r="AR461" i="3"/>
  <c r="AX462" i="3"/>
  <c r="AR467" i="3"/>
  <c r="AS459" i="3"/>
  <c r="AY460" i="3"/>
  <c r="AS463" i="3"/>
  <c r="AY466" i="3"/>
  <c r="AS467" i="3"/>
  <c r="AZ454" i="3"/>
  <c r="AZ456" i="3"/>
  <c r="AZ458" i="3"/>
  <c r="AT461" i="3"/>
  <c r="AZ462" i="3"/>
  <c r="AZ464" i="3"/>
  <c r="AT467" i="3"/>
  <c r="F461" i="3"/>
  <c r="G465" i="3"/>
  <c r="G488" i="3" s="1"/>
  <c r="AR457" i="3"/>
  <c r="AX460" i="3"/>
  <c r="AR463" i="3"/>
  <c r="AS453" i="3"/>
  <c r="AS457" i="3"/>
  <c r="AT457" i="3"/>
  <c r="AZ460" i="3"/>
  <c r="AT463" i="3"/>
  <c r="I486" i="3"/>
  <c r="I453" i="3"/>
  <c r="AX458" i="3"/>
  <c r="AX464" i="3"/>
  <c r="AX466" i="3"/>
  <c r="AY454" i="3"/>
  <c r="AY456" i="3"/>
  <c r="AY458" i="3"/>
  <c r="AS461" i="3"/>
  <c r="AY462" i="3"/>
  <c r="AY464" i="3"/>
  <c r="AT453" i="3"/>
  <c r="AT459" i="3"/>
  <c r="AZ466" i="3"/>
  <c r="AH330" i="3"/>
  <c r="AH338" i="3" s="1"/>
  <c r="AH346" i="3" s="1"/>
  <c r="AH356" i="3" s="1"/>
  <c r="AJ415" i="3" s="1"/>
  <c r="AJ419" i="3" s="1"/>
  <c r="AJ445" i="3" s="1"/>
  <c r="BQ296" i="3"/>
  <c r="X488" i="3"/>
  <c r="AT465" i="3"/>
  <c r="AU459" i="3"/>
  <c r="H489" i="3"/>
  <c r="J330" i="3"/>
  <c r="J338" i="3" s="1"/>
  <c r="J346" i="3" s="1"/>
  <c r="J356" i="3" s="1"/>
  <c r="L415" i="3" s="1"/>
  <c r="L419" i="3" s="1"/>
  <c r="AS296" i="3"/>
  <c r="W330" i="3"/>
  <c r="W338" i="3" s="1"/>
  <c r="W346" i="3" s="1"/>
  <c r="W356" i="3" s="1"/>
  <c r="Y415" i="3" s="1"/>
  <c r="Y419" i="3" s="1"/>
  <c r="Y445" i="3" s="1"/>
  <c r="BF296" i="3"/>
  <c r="AU453" i="3"/>
  <c r="AU457" i="3"/>
  <c r="AU461" i="3"/>
  <c r="AU463" i="3"/>
  <c r="L330" i="3"/>
  <c r="L338" i="3" s="1"/>
  <c r="L346" i="3" s="1"/>
  <c r="L356" i="3" s="1"/>
  <c r="N415" i="3" s="1"/>
  <c r="N419" i="3" s="1"/>
  <c r="AU296" i="3"/>
  <c r="AJ330" i="3"/>
  <c r="AJ338" i="3" s="1"/>
  <c r="AJ346" i="3" s="1"/>
  <c r="AJ356" i="3" s="1"/>
  <c r="AL415" i="3" s="1"/>
  <c r="AL419" i="3" s="1"/>
  <c r="AL445" i="3" s="1"/>
  <c r="BS296" i="3"/>
  <c r="H459" i="3"/>
  <c r="H463" i="3"/>
  <c r="AV453" i="3"/>
  <c r="Z487" i="3"/>
  <c r="AV455" i="3"/>
  <c r="AV457" i="3"/>
  <c r="AV459" i="3"/>
  <c r="AV461" i="3"/>
  <c r="AV463" i="3"/>
  <c r="Z488" i="3"/>
  <c r="AV465" i="3"/>
  <c r="AV467" i="3"/>
  <c r="F448" i="3"/>
  <c r="I489" i="3"/>
  <c r="N330" i="3"/>
  <c r="N338" i="3" s="1"/>
  <c r="N346" i="3" s="1"/>
  <c r="N356" i="3" s="1"/>
  <c r="P415" i="3" s="1"/>
  <c r="P419" i="3" s="1"/>
  <c r="AW296" i="3"/>
  <c r="V330" i="3"/>
  <c r="V338" i="3" s="1"/>
  <c r="V346" i="3" s="1"/>
  <c r="V356" i="3" s="1"/>
  <c r="X415" i="3" s="1"/>
  <c r="X419" i="3" s="1"/>
  <c r="BE296" i="3"/>
  <c r="X487" i="3"/>
  <c r="AT455" i="3"/>
  <c r="K330" i="3"/>
  <c r="K338" i="3" s="1"/>
  <c r="K346" i="3" s="1"/>
  <c r="K356" i="3" s="1"/>
  <c r="M415" i="3" s="1"/>
  <c r="M419" i="3" s="1"/>
  <c r="AT296" i="3"/>
  <c r="AI330" i="3"/>
  <c r="AI338" i="3" s="1"/>
  <c r="AI346" i="3" s="1"/>
  <c r="AI356" i="3" s="1"/>
  <c r="AK415" i="3" s="1"/>
  <c r="AK419" i="3" s="1"/>
  <c r="AK445" i="3" s="1"/>
  <c r="BR296" i="3"/>
  <c r="P507" i="3"/>
  <c r="O508" i="3"/>
  <c r="Y487" i="3"/>
  <c r="AU455" i="3"/>
  <c r="Y488" i="3"/>
  <c r="AU465" i="3"/>
  <c r="AU467" i="3"/>
  <c r="X330" i="3"/>
  <c r="X338" i="3" s="1"/>
  <c r="X346" i="3" s="1"/>
  <c r="X356" i="3" s="1"/>
  <c r="Z415" i="3" s="1"/>
  <c r="Z419" i="3" s="1"/>
  <c r="BG296" i="3"/>
  <c r="M330" i="3"/>
  <c r="M338" i="3" s="1"/>
  <c r="M346" i="3" s="1"/>
  <c r="M356" i="3" s="1"/>
  <c r="O415" i="3" s="1"/>
  <c r="O419" i="3" s="1"/>
  <c r="AV296" i="3"/>
  <c r="Y330" i="3"/>
  <c r="Y338" i="3" s="1"/>
  <c r="Y346" i="3" s="1"/>
  <c r="Y356" i="3" s="1"/>
  <c r="AA415" i="3" s="1"/>
  <c r="AA419" i="3" s="1"/>
  <c r="AA445" i="3" s="1"/>
  <c r="BH296" i="3"/>
  <c r="AK330" i="3"/>
  <c r="AK338" i="3" s="1"/>
  <c r="AK346" i="3" s="1"/>
  <c r="AK356" i="3" s="1"/>
  <c r="AM415" i="3" s="1"/>
  <c r="AM419" i="3" s="1"/>
  <c r="AM445" i="3" s="1"/>
  <c r="BT296" i="3"/>
  <c r="AR297" i="3"/>
  <c r="F297" i="3"/>
  <c r="G297" i="3" s="1"/>
  <c r="H297" i="3" s="1"/>
  <c r="F454" i="3"/>
  <c r="J487" i="3"/>
  <c r="AP455" i="3"/>
  <c r="I459" i="3"/>
  <c r="AW453" i="3"/>
  <c r="AQ454" i="3"/>
  <c r="AA487" i="3"/>
  <c r="AW455" i="3"/>
  <c r="AQ456" i="3"/>
  <c r="AW457" i="3"/>
  <c r="AQ458" i="3"/>
  <c r="AW459" i="3"/>
  <c r="AQ460" i="3"/>
  <c r="AW461" i="3"/>
  <c r="AQ462" i="3"/>
  <c r="AW463" i="3"/>
  <c r="AQ464" i="3"/>
  <c r="AA488" i="3"/>
  <c r="AW465" i="3"/>
  <c r="AQ466" i="3"/>
  <c r="AW467" i="3"/>
  <c r="G448" i="3"/>
  <c r="AB487" i="3"/>
  <c r="AX455" i="3"/>
  <c r="O330" i="3"/>
  <c r="O338" i="3" s="1"/>
  <c r="O346" i="3" s="1"/>
  <c r="O356" i="3" s="1"/>
  <c r="Q415" i="3" s="1"/>
  <c r="Q419" i="3" s="1"/>
  <c r="AX296" i="3"/>
  <c r="AS456" i="3"/>
  <c r="AS458" i="3"/>
  <c r="AS462" i="3"/>
  <c r="AS464" i="3"/>
  <c r="AY467" i="3"/>
  <c r="AT460" i="3"/>
  <c r="AZ467" i="3"/>
  <c r="AU456" i="3"/>
  <c r="J375" i="3"/>
  <c r="E375" i="3"/>
  <c r="C333" i="3" s="1"/>
  <c r="T470" i="3"/>
  <c r="AV454" i="3"/>
  <c r="AV456" i="3"/>
  <c r="AV458" i="3"/>
  <c r="AV460" i="3"/>
  <c r="AV462" i="3"/>
  <c r="AV464" i="3"/>
  <c r="AV466" i="3"/>
  <c r="H486" i="3"/>
  <c r="AL330" i="3"/>
  <c r="AL338" i="3" s="1"/>
  <c r="AL346" i="3" s="1"/>
  <c r="AL356" i="3" s="1"/>
  <c r="AN415" i="3" s="1"/>
  <c r="AN419" i="3" s="1"/>
  <c r="BU296" i="3"/>
  <c r="AB488" i="3"/>
  <c r="AX465" i="3"/>
  <c r="H448" i="3"/>
  <c r="AY453" i="3"/>
  <c r="AS454" i="3"/>
  <c r="AC488" i="3"/>
  <c r="AY465" i="3"/>
  <c r="I448" i="3"/>
  <c r="P330" i="3"/>
  <c r="P338" i="3" s="1"/>
  <c r="P346" i="3" s="1"/>
  <c r="P356" i="3" s="1"/>
  <c r="R415" i="3" s="1"/>
  <c r="R419" i="3" s="1"/>
  <c r="AY296" i="3"/>
  <c r="AZ453" i="3"/>
  <c r="AT456" i="3"/>
  <c r="AZ457" i="3"/>
  <c r="AZ459" i="3"/>
  <c r="AZ461" i="3"/>
  <c r="AT462" i="3"/>
  <c r="AZ463" i="3"/>
  <c r="AT464" i="3"/>
  <c r="AD488" i="3"/>
  <c r="AZ465" i="3"/>
  <c r="AT466" i="3"/>
  <c r="Q330" i="3"/>
  <c r="Q338" i="3" s="1"/>
  <c r="Q346" i="3" s="1"/>
  <c r="Q356" i="3" s="1"/>
  <c r="S415" i="3" s="1"/>
  <c r="S419" i="3" s="1"/>
  <c r="AZ296" i="3"/>
  <c r="G328" i="3"/>
  <c r="H328" i="3" s="1"/>
  <c r="AU454" i="3"/>
  <c r="AU458" i="3"/>
  <c r="AU462" i="3"/>
  <c r="AU466" i="3"/>
  <c r="H446" i="3"/>
  <c r="G486" i="3"/>
  <c r="R330" i="3"/>
  <c r="R338" i="3" s="1"/>
  <c r="R346" i="3" s="1"/>
  <c r="R356" i="3" s="1"/>
  <c r="T415" i="3" s="1"/>
  <c r="T419" i="3" s="1"/>
  <c r="T445" i="3" s="1"/>
  <c r="BA296" i="3"/>
  <c r="AD330" i="3"/>
  <c r="AD338" i="3" s="1"/>
  <c r="AD346" i="3" s="1"/>
  <c r="AD356" i="3" s="1"/>
  <c r="AF415" i="3" s="1"/>
  <c r="AF419" i="3" s="1"/>
  <c r="AF445" i="3" s="1"/>
  <c r="BM296" i="3"/>
  <c r="S330" i="3"/>
  <c r="S338" i="3" s="1"/>
  <c r="S346" i="3" s="1"/>
  <c r="S356" i="3" s="1"/>
  <c r="U415" i="3" s="1"/>
  <c r="U419" i="3" s="1"/>
  <c r="U445" i="3" s="1"/>
  <c r="BB296" i="3"/>
  <c r="AE330" i="3"/>
  <c r="AE338" i="3" s="1"/>
  <c r="AE346" i="3" s="1"/>
  <c r="AE356" i="3" s="1"/>
  <c r="AG415" i="3" s="1"/>
  <c r="AG419" i="3" s="1"/>
  <c r="BN296" i="3"/>
  <c r="H465" i="3"/>
  <c r="H488" i="3" s="1"/>
  <c r="AQ453" i="3"/>
  <c r="AW454" i="3"/>
  <c r="U487" i="3"/>
  <c r="AQ455" i="3"/>
  <c r="AW456" i="3"/>
  <c r="AQ457" i="3"/>
  <c r="AW458" i="3"/>
  <c r="AQ459" i="3"/>
  <c r="AW460" i="3"/>
  <c r="AQ461" i="3"/>
  <c r="AW462" i="3"/>
  <c r="AQ463" i="3"/>
  <c r="AW464" i="3"/>
  <c r="U488" i="3"/>
  <c r="AQ465" i="3"/>
  <c r="AW466" i="3"/>
  <c r="AQ467" i="3"/>
  <c r="AA330" i="3"/>
  <c r="AA338" i="3" s="1"/>
  <c r="AA346" i="3" s="1"/>
  <c r="AA356" i="3" s="1"/>
  <c r="AC415" i="3" s="1"/>
  <c r="AC419" i="3" s="1"/>
  <c r="BJ296" i="3"/>
  <c r="AC487" i="3"/>
  <c r="AY455" i="3"/>
  <c r="AY457" i="3"/>
  <c r="AS460" i="3"/>
  <c r="AY461" i="3"/>
  <c r="AD487" i="3"/>
  <c r="AZ455" i="3"/>
  <c r="AT458" i="3"/>
  <c r="F486" i="3"/>
  <c r="AU460" i="3"/>
  <c r="AU464" i="3"/>
  <c r="T330" i="3"/>
  <c r="T338" i="3" s="1"/>
  <c r="T346" i="3" s="1"/>
  <c r="T356" i="3" s="1"/>
  <c r="V415" i="3" s="1"/>
  <c r="V419" i="3" s="1"/>
  <c r="V445" i="3" s="1"/>
  <c r="BC296" i="3"/>
  <c r="AF330" i="3"/>
  <c r="AF338" i="3" s="1"/>
  <c r="AF346" i="3" s="1"/>
  <c r="AF356" i="3" s="1"/>
  <c r="AH415" i="3" s="1"/>
  <c r="AH419" i="3" s="1"/>
  <c r="AH445" i="3" s="1"/>
  <c r="BO296" i="3"/>
  <c r="I465" i="3"/>
  <c r="I488" i="3" s="1"/>
  <c r="V487" i="3"/>
  <c r="AR455" i="3"/>
  <c r="V488" i="3"/>
  <c r="AR465" i="3"/>
  <c r="O492" i="3"/>
  <c r="Z330" i="3"/>
  <c r="Z338" i="3" s="1"/>
  <c r="Z346" i="3" s="1"/>
  <c r="Z356" i="3" s="1"/>
  <c r="AB415" i="3" s="1"/>
  <c r="AB419" i="3" s="1"/>
  <c r="BI296" i="3"/>
  <c r="AY459" i="3"/>
  <c r="AY463" i="3"/>
  <c r="AS466" i="3"/>
  <c r="AB330" i="3"/>
  <c r="AB338" i="3" s="1"/>
  <c r="AB346" i="3" s="1"/>
  <c r="AB356" i="3" s="1"/>
  <c r="AD415" i="3" s="1"/>
  <c r="AD419" i="3" s="1"/>
  <c r="BK296" i="3"/>
  <c r="AT454" i="3"/>
  <c r="AC330" i="3"/>
  <c r="AC338" i="3" s="1"/>
  <c r="AC346" i="3" s="1"/>
  <c r="AC356" i="3" s="1"/>
  <c r="AE415" i="3" s="1"/>
  <c r="AE419" i="3" s="1"/>
  <c r="AE445" i="3" s="1"/>
  <c r="BL296" i="3"/>
  <c r="I330" i="3"/>
  <c r="I338" i="3" s="1"/>
  <c r="I346" i="3" s="1"/>
  <c r="I356" i="3" s="1"/>
  <c r="K415" i="3" s="1"/>
  <c r="K419" i="3" s="1"/>
  <c r="AR296" i="3"/>
  <c r="U330" i="3"/>
  <c r="U338" i="3" s="1"/>
  <c r="U346" i="3" s="1"/>
  <c r="U356" i="3" s="1"/>
  <c r="W415" i="3" s="1"/>
  <c r="W419" i="3" s="1"/>
  <c r="BD296" i="3"/>
  <c r="AG330" i="3"/>
  <c r="AG338" i="3" s="1"/>
  <c r="AG346" i="3" s="1"/>
  <c r="AG356" i="3" s="1"/>
  <c r="AI415" i="3" s="1"/>
  <c r="AI419" i="3" s="1"/>
  <c r="BP296" i="3"/>
  <c r="J488" i="3"/>
  <c r="AP465" i="3"/>
  <c r="F507" i="3"/>
  <c r="W487" i="3"/>
  <c r="AS455" i="3"/>
  <c r="W488" i="3"/>
  <c r="AS465" i="3"/>
  <c r="F489" i="3"/>
  <c r="Q233" i="17"/>
  <c r="Q260" i="17"/>
  <c r="Q266" i="17"/>
  <c r="Q305" i="17"/>
  <c r="Q326" i="17"/>
  <c r="Q329" i="17"/>
  <c r="Q332" i="17"/>
  <c r="Q350" i="17"/>
  <c r="Q374" i="17"/>
  <c r="Q377" i="17"/>
  <c r="Q491" i="17"/>
  <c r="Q494" i="17"/>
  <c r="Q722" i="17"/>
  <c r="Q734" i="17"/>
  <c r="Q746" i="17"/>
  <c r="Q755" i="17"/>
  <c r="Q785" i="17"/>
  <c r="Q878" i="17"/>
  <c r="Q1070" i="17"/>
  <c r="Q1130" i="17"/>
  <c r="Q1190" i="17"/>
  <c r="Q1196" i="17"/>
  <c r="Q540" i="17"/>
  <c r="Q1119" i="17"/>
  <c r="Q33" i="17"/>
  <c r="Q1059" i="17"/>
  <c r="Q543" i="17"/>
  <c r="Q22" i="17"/>
  <c r="Q34" i="17"/>
  <c r="Q37" i="17"/>
  <c r="Q43" i="17"/>
  <c r="Q49" i="17"/>
  <c r="Q217" i="17"/>
  <c r="Q238" i="17"/>
  <c r="Q241" i="17"/>
  <c r="Q244" i="17"/>
  <c r="Q250" i="17"/>
  <c r="Q274" i="17"/>
  <c r="Q286" i="17"/>
  <c r="Q289" i="17"/>
  <c r="Q304" i="17"/>
  <c r="Q310" i="17"/>
  <c r="Q313" i="17"/>
  <c r="Q316" i="17"/>
  <c r="Q322" i="17"/>
  <c r="Q418" i="17"/>
  <c r="Q430" i="17"/>
  <c r="Q487" i="17"/>
  <c r="Q508" i="17"/>
  <c r="Q523" i="17"/>
  <c r="Q526" i="17"/>
  <c r="Q552" i="17"/>
  <c r="Q564" i="17"/>
  <c r="Q137" i="17"/>
  <c r="Q583" i="17"/>
  <c r="Q637" i="17"/>
  <c r="Q742" i="17"/>
  <c r="Q937" i="17"/>
  <c r="Q991" i="17"/>
  <c r="Q1054" i="17"/>
  <c r="Q1129" i="17"/>
  <c r="Q1113" i="17"/>
  <c r="Q5" i="17"/>
  <c r="Q317" i="17"/>
  <c r="Q482" i="17"/>
  <c r="Q1089" i="17"/>
  <c r="Q1098" i="17"/>
  <c r="Q35" i="17"/>
  <c r="Q185" i="17"/>
  <c r="Q209" i="17"/>
  <c r="Q464" i="17"/>
  <c r="Q617" i="17"/>
  <c r="Q623" i="17"/>
  <c r="Q143" i="17"/>
  <c r="Q596" i="17"/>
  <c r="Q1058" i="17"/>
  <c r="Q923" i="17"/>
  <c r="Q926" i="17"/>
  <c r="Q989" i="17"/>
  <c r="Q1118" i="17"/>
  <c r="Q154" i="17"/>
  <c r="Q169" i="17"/>
  <c r="Q385" i="17"/>
  <c r="Q400" i="17"/>
  <c r="Q67" i="17"/>
  <c r="Q106" i="17"/>
  <c r="Q373" i="17"/>
  <c r="Q777" i="17"/>
  <c r="Q786" i="17"/>
  <c r="Q789" i="17"/>
  <c r="Q801" i="17"/>
  <c r="Q807" i="17"/>
  <c r="Q867" i="17"/>
  <c r="Q870" i="17"/>
  <c r="Q915" i="17"/>
  <c r="Q933" i="17"/>
  <c r="Q993" i="17"/>
  <c r="Q996" i="17"/>
  <c r="Q1002" i="17"/>
  <c r="Q1008" i="17"/>
  <c r="Q1011" i="17"/>
  <c r="Q50" i="17"/>
  <c r="Q65" i="17"/>
  <c r="Q243" i="17"/>
  <c r="Q258" i="17"/>
  <c r="Q612" i="17"/>
  <c r="Q1135" i="17"/>
  <c r="Q73" i="17"/>
  <c r="Q337" i="17"/>
  <c r="Q60" i="17"/>
  <c r="Q66" i="17"/>
  <c r="Q72" i="17"/>
  <c r="Q78" i="17"/>
  <c r="Q90" i="17"/>
  <c r="Q132" i="17"/>
  <c r="Q724" i="17"/>
  <c r="Q730" i="17"/>
  <c r="Q1051" i="17"/>
  <c r="Q1066" i="17"/>
  <c r="Q1111" i="17"/>
  <c r="Q1114" i="17"/>
  <c r="Q129" i="17"/>
  <c r="Q138" i="17"/>
  <c r="Q180" i="17"/>
  <c r="Q192" i="17"/>
  <c r="Q216" i="17"/>
  <c r="Q354" i="17"/>
  <c r="Q378" i="17"/>
  <c r="Q402" i="17"/>
  <c r="Q411" i="17"/>
  <c r="Q450" i="17"/>
  <c r="Q459" i="17"/>
  <c r="Q474" i="17"/>
  <c r="Q955" i="17"/>
  <c r="Q763" i="17"/>
  <c r="Q766" i="17"/>
  <c r="Q567" i="17"/>
  <c r="Q576" i="17"/>
  <c r="Q591" i="17"/>
  <c r="Q1147" i="17"/>
  <c r="Q1110" i="17"/>
  <c r="Q130" i="17"/>
  <c r="Q160" i="17"/>
  <c r="Q172" i="17"/>
  <c r="Q178" i="17"/>
  <c r="Q208" i="17"/>
  <c r="Q215" i="17"/>
  <c r="Q57" i="17"/>
  <c r="Q54" i="17"/>
  <c r="Q32" i="17"/>
  <c r="Q38" i="17"/>
  <c r="Q318" i="17"/>
  <c r="Q348" i="17"/>
  <c r="Q895" i="17"/>
  <c r="Q1019" i="17"/>
  <c r="Q1022" i="17"/>
  <c r="Q139" i="17"/>
  <c r="Q163" i="17"/>
  <c r="Q14" i="17"/>
  <c r="Q26" i="17"/>
  <c r="Q306" i="17"/>
  <c r="Q702" i="17"/>
  <c r="Q705" i="17"/>
  <c r="Q636" i="17"/>
  <c r="Q663" i="17"/>
  <c r="Q245" i="17"/>
  <c r="Q254" i="17"/>
  <c r="Q333" i="17"/>
  <c r="Q366" i="17"/>
  <c r="Q439" i="17"/>
  <c r="Q476" i="17"/>
  <c r="Q536" i="17"/>
  <c r="Q545" i="17"/>
  <c r="Q557" i="17"/>
  <c r="Q615" i="17"/>
  <c r="Q672" i="17"/>
  <c r="Q675" i="17"/>
  <c r="Q708" i="17"/>
  <c r="Q714" i="17"/>
  <c r="Q738" i="17"/>
  <c r="Q874" i="17"/>
  <c r="Q889" i="17"/>
  <c r="Q1007" i="17"/>
  <c r="Q1043" i="17"/>
  <c r="Q1140" i="17"/>
  <c r="Q1152" i="17"/>
  <c r="Q1155" i="17"/>
  <c r="Q1158" i="17"/>
  <c r="Q1188" i="17"/>
  <c r="Q227" i="17"/>
  <c r="Q327" i="17"/>
  <c r="Q330" i="17"/>
  <c r="Q399" i="17"/>
  <c r="Q469" i="17"/>
  <c r="Q478" i="17"/>
  <c r="Q581" i="17"/>
  <c r="Q626" i="17"/>
  <c r="Q629" i="17"/>
  <c r="Q666" i="17"/>
  <c r="Q834" i="17"/>
  <c r="Q852" i="17"/>
  <c r="Q858" i="17"/>
  <c r="Q894" i="17"/>
  <c r="Q897" i="17"/>
  <c r="Q900" i="17"/>
  <c r="Q906" i="17"/>
  <c r="Q973" i="17"/>
  <c r="Q1039" i="17"/>
  <c r="Q1125" i="17"/>
  <c r="Q165" i="17"/>
  <c r="Q347" i="17"/>
  <c r="Q356" i="17"/>
  <c r="Q365" i="17"/>
  <c r="Q420" i="17"/>
  <c r="Q423" i="17"/>
  <c r="Q496" i="17"/>
  <c r="Q532" i="17"/>
  <c r="Q577" i="17"/>
  <c r="Q580" i="17"/>
  <c r="Q671" i="17"/>
  <c r="Q764" i="17"/>
  <c r="Q800" i="17"/>
  <c r="Q803" i="17"/>
  <c r="Q836" i="17"/>
  <c r="Q848" i="17"/>
  <c r="Q851" i="17"/>
  <c r="Q1087" i="17"/>
  <c r="Q1133" i="17"/>
  <c r="Q275" i="17"/>
  <c r="Q287" i="17"/>
  <c r="Q424" i="17"/>
  <c r="Q13" i="17"/>
  <c r="Q114" i="17"/>
  <c r="Q187" i="17"/>
  <c r="Q396" i="17"/>
  <c r="Q484" i="17"/>
  <c r="Q505" i="17"/>
  <c r="Q644" i="17"/>
  <c r="Q707" i="17"/>
  <c r="Q943" i="17"/>
  <c r="Q1015" i="17"/>
  <c r="Q1027" i="17"/>
  <c r="Q1033" i="17"/>
  <c r="Q89" i="17"/>
  <c r="Q111" i="17"/>
  <c r="Q150" i="17"/>
  <c r="Q174" i="17"/>
  <c r="Q177" i="17"/>
  <c r="Q387" i="17"/>
  <c r="Q429" i="17"/>
  <c r="Q541" i="17"/>
  <c r="Q553" i="17"/>
  <c r="Q559" i="17"/>
  <c r="Q668" i="17"/>
  <c r="Q683" i="17"/>
  <c r="Q692" i="17"/>
  <c r="Q866" i="17"/>
  <c r="Q927" i="17"/>
  <c r="Q1003" i="17"/>
  <c r="Q1103" i="17"/>
  <c r="Q19" i="17"/>
  <c r="Q141" i="17"/>
  <c r="Q265" i="17"/>
  <c r="Q6" i="17"/>
  <c r="Q12" i="17"/>
  <c r="Q15" i="17"/>
  <c r="Q18" i="17"/>
  <c r="Q64" i="17"/>
  <c r="Q71" i="17"/>
  <c r="Q147" i="17"/>
  <c r="Q162" i="17"/>
  <c r="Q210" i="17"/>
  <c r="Q222" i="17"/>
  <c r="Q353" i="17"/>
  <c r="Q398" i="17"/>
  <c r="Q410" i="17"/>
  <c r="Q510" i="17"/>
  <c r="Q516" i="17"/>
  <c r="Q528" i="17"/>
  <c r="Q568" i="17"/>
  <c r="Q613" i="17"/>
  <c r="Q619" i="17"/>
  <c r="Q670" i="17"/>
  <c r="Q682" i="17"/>
  <c r="Q694" i="17"/>
  <c r="Q815" i="17"/>
  <c r="Q932" i="17"/>
  <c r="Q939" i="17"/>
  <c r="Q963" i="17"/>
  <c r="Q1050" i="17"/>
  <c r="Q1056" i="17"/>
  <c r="Q1081" i="17"/>
  <c r="Q1105" i="17"/>
  <c r="Q1126" i="17"/>
  <c r="Q1169" i="17"/>
  <c r="Q95" i="17"/>
  <c r="Q158" i="17"/>
  <c r="Q161" i="17"/>
  <c r="Q195" i="17"/>
  <c r="Q240" i="17"/>
  <c r="Q276" i="17"/>
  <c r="Q282" i="17"/>
  <c r="Q288" i="17"/>
  <c r="Q294" i="17"/>
  <c r="Q401" i="17"/>
  <c r="Q428" i="17"/>
  <c r="Q558" i="17"/>
  <c r="Q604" i="17"/>
  <c r="Q652" i="17"/>
  <c r="Q655" i="17"/>
  <c r="Q802" i="17"/>
  <c r="Q805" i="17"/>
  <c r="Q814" i="17"/>
  <c r="Q826" i="17"/>
  <c r="Q829" i="17"/>
  <c r="Q838" i="17"/>
  <c r="Q847" i="17"/>
  <c r="Q862" i="17"/>
  <c r="Q881" i="17"/>
  <c r="Q887" i="17"/>
  <c r="Q902" i="17"/>
  <c r="Q1014" i="17"/>
  <c r="Q1026" i="17"/>
  <c r="Q1117" i="17"/>
  <c r="Q1163" i="17"/>
  <c r="Q1166" i="17"/>
  <c r="Q30" i="17"/>
  <c r="Q82" i="17"/>
  <c r="Q94" i="17"/>
  <c r="Q97" i="17"/>
  <c r="Q173" i="17"/>
  <c r="Q188" i="17"/>
  <c r="Q206" i="17"/>
  <c r="Q270" i="17"/>
  <c r="Q273" i="17"/>
  <c r="Q370" i="17"/>
  <c r="Q383" i="17"/>
  <c r="Q588" i="17"/>
  <c r="Q646" i="17"/>
  <c r="Q790" i="17"/>
  <c r="Q938" i="17"/>
  <c r="Q950" i="17"/>
  <c r="Q965" i="17"/>
  <c r="Q974" i="17"/>
  <c r="Q1023" i="17"/>
  <c r="Q1035" i="17"/>
  <c r="Q1071" i="17"/>
  <c r="Q1080" i="17"/>
  <c r="Q1162" i="17"/>
  <c r="Q1168" i="17"/>
  <c r="Q1171" i="17"/>
  <c r="Q1174" i="17"/>
  <c r="Q1177" i="17"/>
  <c r="Q1183" i="17"/>
  <c r="Q3" i="17"/>
  <c r="Q131" i="17"/>
  <c r="Q231" i="17"/>
  <c r="Q261" i="17"/>
  <c r="Q364" i="17"/>
  <c r="Q376" i="17"/>
  <c r="Q391" i="17"/>
  <c r="Q437" i="17"/>
  <c r="Q639" i="17"/>
  <c r="Q642" i="17"/>
  <c r="Q657" i="17"/>
  <c r="Q715" i="17"/>
  <c r="Q772" i="17"/>
  <c r="Q775" i="17"/>
  <c r="Q784" i="17"/>
  <c r="Q1034" i="17"/>
  <c r="Q1116" i="17"/>
  <c r="E349" i="3"/>
  <c r="G447" i="3"/>
  <c r="H447" i="3"/>
  <c r="I446" i="3"/>
  <c r="I447" i="3"/>
  <c r="F446" i="3"/>
  <c r="F447" i="3"/>
  <c r="AK493" i="3"/>
  <c r="N491" i="3"/>
  <c r="AL491" i="3"/>
  <c r="S493" i="3"/>
  <c r="AE493" i="3"/>
  <c r="M492" i="3"/>
  <c r="T492" i="3"/>
  <c r="AF492" i="3"/>
  <c r="V470" i="3"/>
  <c r="AH472" i="3"/>
  <c r="P472" i="3"/>
  <c r="AB471" i="3"/>
  <c r="AN470" i="3"/>
  <c r="AN480" i="3" s="1"/>
  <c r="K492" i="3"/>
  <c r="AI492" i="3"/>
  <c r="V472" i="3"/>
  <c r="Q472" i="3"/>
  <c r="AC470" i="3"/>
  <c r="K471" i="3"/>
  <c r="W472" i="3"/>
  <c r="AI470" i="3"/>
  <c r="AI480" i="3" s="1"/>
  <c r="R493" i="3"/>
  <c r="AG491" i="3"/>
  <c r="AE491" i="3"/>
  <c r="AF491" i="3"/>
  <c r="K470" i="3"/>
  <c r="W471" i="3"/>
  <c r="AI471" i="3"/>
  <c r="L471" i="3"/>
  <c r="X471" i="3"/>
  <c r="AJ470" i="3"/>
  <c r="AJ480" i="3" s="1"/>
  <c r="R471" i="3"/>
  <c r="AD470" i="3"/>
  <c r="R492" i="3"/>
  <c r="S472" i="3"/>
  <c r="AE470" i="3"/>
  <c r="AE480" i="3" s="1"/>
  <c r="S492" i="3"/>
  <c r="T472" i="3"/>
  <c r="AA470" i="3"/>
  <c r="P492" i="3"/>
  <c r="Q470" i="3"/>
  <c r="AC471" i="3"/>
  <c r="P470" i="3"/>
  <c r="AB470" i="3"/>
  <c r="AN471" i="3"/>
  <c r="Q493" i="3"/>
  <c r="W470" i="3"/>
  <c r="H469" i="3"/>
  <c r="AB472" i="3"/>
  <c r="K491" i="3"/>
  <c r="AJ491" i="3"/>
  <c r="Q471" i="3"/>
  <c r="AC472" i="3"/>
  <c r="K493" i="3"/>
  <c r="V471" i="3"/>
  <c r="AI472" i="3"/>
  <c r="Q491" i="3"/>
  <c r="P471" i="3"/>
  <c r="L492" i="3"/>
  <c r="O491" i="3"/>
  <c r="AM491" i="3"/>
  <c r="AN472" i="3"/>
  <c r="AE492" i="3"/>
  <c r="AH471" i="3"/>
  <c r="AD472" i="3"/>
  <c r="R491" i="3"/>
  <c r="T493" i="3"/>
  <c r="AF493" i="3"/>
  <c r="K472" i="3"/>
  <c r="AI491" i="3"/>
  <c r="AL493" i="3"/>
  <c r="AG470" i="3"/>
  <c r="AG480" i="3" s="1"/>
  <c r="C332" i="3"/>
  <c r="R470" i="3"/>
  <c r="AG492" i="3"/>
  <c r="AH470" i="3"/>
  <c r="AH480" i="3" s="1"/>
  <c r="N492" i="3"/>
  <c r="AM493" i="3"/>
  <c r="R472" i="3"/>
  <c r="J495" i="3"/>
  <c r="J490" i="3"/>
  <c r="M470" i="3"/>
  <c r="M472" i="3"/>
  <c r="Y470" i="3"/>
  <c r="Y472" i="3"/>
  <c r="AK470" i="3"/>
  <c r="AK480" i="3" s="1"/>
  <c r="AK472" i="3"/>
  <c r="X470" i="3"/>
  <c r="M471" i="3"/>
  <c r="AD471" i="3"/>
  <c r="AJ472" i="3"/>
  <c r="N470" i="3"/>
  <c r="N472" i="3"/>
  <c r="Z470" i="3"/>
  <c r="Z472" i="3"/>
  <c r="AL470" i="3"/>
  <c r="AL480" i="3" s="1"/>
  <c r="AL472" i="3"/>
  <c r="N471" i="3"/>
  <c r="AJ492" i="3"/>
  <c r="O472" i="3"/>
  <c r="O471" i="3"/>
  <c r="AA472" i="3"/>
  <c r="AA471" i="3"/>
  <c r="AM472" i="3"/>
  <c r="AM471" i="3"/>
  <c r="P491" i="3"/>
  <c r="P493" i="3"/>
  <c r="AN491" i="3"/>
  <c r="AN493" i="3"/>
  <c r="AK492" i="3"/>
  <c r="L470" i="3"/>
  <c r="AJ471" i="3"/>
  <c r="L491" i="3"/>
  <c r="AL492" i="3"/>
  <c r="O470" i="3"/>
  <c r="AK471" i="3"/>
  <c r="X472" i="3"/>
  <c r="M491" i="3"/>
  <c r="AM492" i="3"/>
  <c r="AL471" i="3"/>
  <c r="AN492" i="3"/>
  <c r="S471" i="3"/>
  <c r="AE471" i="3"/>
  <c r="M493" i="3"/>
  <c r="T471" i="3"/>
  <c r="AF471" i="3"/>
  <c r="AF470" i="3"/>
  <c r="AF480" i="3" s="1"/>
  <c r="S491" i="3"/>
  <c r="N493" i="3"/>
  <c r="AG493" i="3"/>
  <c r="U471" i="3"/>
  <c r="U472" i="3"/>
  <c r="AG471" i="3"/>
  <c r="AG472" i="3"/>
  <c r="AH492" i="3"/>
  <c r="AH491" i="3"/>
  <c r="S470" i="3"/>
  <c r="Y471" i="3"/>
  <c r="L472" i="3"/>
  <c r="AE472" i="3"/>
  <c r="T491" i="3"/>
  <c r="AK491" i="3"/>
  <c r="O493" i="3"/>
  <c r="AH493" i="3"/>
  <c r="U470" i="3"/>
  <c r="AM470" i="3"/>
  <c r="AM480" i="3" s="1"/>
  <c r="Z471" i="3"/>
  <c r="AF472" i="3"/>
  <c r="AI493" i="3"/>
  <c r="L493" i="3"/>
  <c r="AJ493" i="3"/>
  <c r="Q492" i="3"/>
  <c r="F469" i="3"/>
  <c r="G469" i="3"/>
  <c r="Q117" i="17"/>
  <c r="Q321" i="17"/>
  <c r="Q324" i="17"/>
  <c r="Q331" i="17"/>
  <c r="Q535" i="17"/>
  <c r="Q544" i="17"/>
  <c r="Q9" i="17"/>
  <c r="Q58" i="17"/>
  <c r="Q70" i="17"/>
  <c r="Q101" i="17"/>
  <c r="Q110" i="17"/>
  <c r="Q113" i="17"/>
  <c r="Q193" i="17"/>
  <c r="Q205" i="17"/>
  <c r="Q226" i="17"/>
  <c r="Q232" i="17"/>
  <c r="Q239" i="17"/>
  <c r="Q251" i="17"/>
  <c r="Q302" i="17"/>
  <c r="Q309" i="17"/>
  <c r="Q501" i="17"/>
  <c r="Q507" i="17"/>
  <c r="Q513" i="17"/>
  <c r="Q525" i="17"/>
  <c r="Q1063" i="17"/>
  <c r="Q42" i="17"/>
  <c r="Q48" i="17"/>
  <c r="Q88" i="17"/>
  <c r="Q345" i="17"/>
  <c r="Q461" i="17"/>
  <c r="Q470" i="17"/>
  <c r="Q498" i="17"/>
  <c r="Q827" i="17"/>
  <c r="Q830" i="17"/>
  <c r="Q990" i="17"/>
  <c r="Q85" i="17"/>
  <c r="Q485" i="17"/>
  <c r="Q978" i="17"/>
  <c r="Q79" i="17"/>
  <c r="Q479" i="17"/>
  <c r="Q951" i="17"/>
  <c r="Q41" i="17"/>
  <c r="Q44" i="17"/>
  <c r="Q51" i="17"/>
  <c r="Q124" i="17"/>
  <c r="Q183" i="17"/>
  <c r="Q298" i="17"/>
  <c r="Q311" i="17"/>
  <c r="Q10" i="17"/>
  <c r="Q16" i="17"/>
  <c r="Q121" i="17"/>
  <c r="Q136" i="17"/>
  <c r="Q283" i="17"/>
  <c r="Q442" i="17"/>
  <c r="Q448" i="17"/>
  <c r="Q460" i="17"/>
  <c r="Q463" i="17"/>
  <c r="Q759" i="17"/>
  <c r="Q910" i="17"/>
  <c r="Q913" i="17"/>
  <c r="Q1159" i="17"/>
  <c r="Q28" i="17"/>
  <c r="Q31" i="17"/>
  <c r="Q25" i="17"/>
  <c r="Q102" i="17"/>
  <c r="Q105" i="17"/>
  <c r="Q108" i="17"/>
  <c r="Q230" i="17"/>
  <c r="Q346" i="17"/>
  <c r="Q368" i="17"/>
  <c r="Q426" i="17"/>
  <c r="Q735" i="17"/>
  <c r="Q744" i="17"/>
  <c r="Q747" i="17"/>
  <c r="Q86" i="17"/>
  <c r="Q93" i="17"/>
  <c r="Q126" i="17"/>
  <c r="Q221" i="17"/>
  <c r="Q257" i="17"/>
  <c r="Q879" i="17"/>
  <c r="Q985" i="17"/>
  <c r="Q1131" i="17"/>
  <c r="Q473" i="17"/>
  <c r="Q495" i="17"/>
  <c r="Q548" i="17"/>
  <c r="Q563" i="17"/>
  <c r="Q566" i="17"/>
  <c r="Q607" i="17"/>
  <c r="Q616" i="17"/>
  <c r="Q631" i="17"/>
  <c r="Q640" i="17"/>
  <c r="Q1041" i="17"/>
  <c r="Q1073" i="17"/>
  <c r="Q1079" i="17"/>
  <c r="Q1085" i="17"/>
  <c r="Q1185" i="17"/>
  <c r="Q1197" i="17"/>
  <c r="Q23" i="17"/>
  <c r="Q29" i="17"/>
  <c r="Q39" i="17"/>
  <c r="Q55" i="17"/>
  <c r="Q61" i="17"/>
  <c r="Q76" i="17"/>
  <c r="Q92" i="17"/>
  <c r="Q99" i="17"/>
  <c r="Q115" i="17"/>
  <c r="Q142" i="17"/>
  <c r="Q145" i="17"/>
  <c r="Q148" i="17"/>
  <c r="Q164" i="17"/>
  <c r="Q171" i="17"/>
  <c r="Q186" i="17"/>
  <c r="Q199" i="17"/>
  <c r="Q236" i="17"/>
  <c r="Q264" i="17"/>
  <c r="Q292" i="17"/>
  <c r="Q308" i="17"/>
  <c r="Q315" i="17"/>
  <c r="Q336" i="17"/>
  <c r="Q343" i="17"/>
  <c r="Q349" i="17"/>
  <c r="Q352" i="17"/>
  <c r="Q359" i="17"/>
  <c r="Q433" i="17"/>
  <c r="Q451" i="17"/>
  <c r="Q454" i="17"/>
  <c r="Q467" i="17"/>
  <c r="Q489" i="17"/>
  <c r="Q520" i="17"/>
  <c r="Q529" i="17"/>
  <c r="Q560" i="17"/>
  <c r="Q569" i="17"/>
  <c r="Q578" i="17"/>
  <c r="Q597" i="17"/>
  <c r="Q741" i="17"/>
  <c r="Q778" i="17"/>
  <c r="Q855" i="17"/>
  <c r="Q899" i="17"/>
  <c r="Q914" i="17"/>
  <c r="Q930" i="17"/>
  <c r="Q945" i="17"/>
  <c r="Q948" i="17"/>
  <c r="Q954" i="17"/>
  <c r="Q960" i="17"/>
  <c r="Q970" i="17"/>
  <c r="Q1009" i="17"/>
  <c r="Q1018" i="17"/>
  <c r="Q1025" i="17"/>
  <c r="Q1031" i="17"/>
  <c r="Q1047" i="17"/>
  <c r="Q1069" i="17"/>
  <c r="Q1072" i="17"/>
  <c r="Q1075" i="17"/>
  <c r="Q1128" i="17"/>
  <c r="Q1141" i="17"/>
  <c r="Q1150" i="17"/>
  <c r="Q1173" i="17"/>
  <c r="Q1194" i="17"/>
  <c r="Q480" i="17"/>
  <c r="Q486" i="17"/>
  <c r="Q517" i="17"/>
  <c r="Q585" i="17"/>
  <c r="Q603" i="17"/>
  <c r="Q818" i="17"/>
  <c r="Q886" i="17"/>
  <c r="Q967" i="17"/>
  <c r="Q979" i="17"/>
  <c r="Q997" i="17"/>
  <c r="Q1006" i="17"/>
  <c r="Q1053" i="17"/>
  <c r="Q7" i="17"/>
  <c r="Q45" i="17"/>
  <c r="Q83" i="17"/>
  <c r="Q98" i="17"/>
  <c r="Q120" i="17"/>
  <c r="Q127" i="17"/>
  <c r="Q133" i="17"/>
  <c r="Q155" i="17"/>
  <c r="Q170" i="17"/>
  <c r="Q198" i="17"/>
  <c r="Q255" i="17"/>
  <c r="Q271" i="17"/>
  <c r="Q277" i="17"/>
  <c r="Q299" i="17"/>
  <c r="Q314" i="17"/>
  <c r="Q342" i="17"/>
  <c r="Q358" i="17"/>
  <c r="Q361" i="17"/>
  <c r="Q371" i="17"/>
  <c r="Q436" i="17"/>
  <c r="Q445" i="17"/>
  <c r="Q457" i="17"/>
  <c r="Q483" i="17"/>
  <c r="Q492" i="17"/>
  <c r="Q511" i="17"/>
  <c r="Q547" i="17"/>
  <c r="Q550" i="17"/>
  <c r="Q556" i="17"/>
  <c r="Q572" i="17"/>
  <c r="Q600" i="17"/>
  <c r="Q609" i="17"/>
  <c r="Q624" i="17"/>
  <c r="Q689" i="17"/>
  <c r="Q824" i="17"/>
  <c r="Q842" i="17"/>
  <c r="Q854" i="17"/>
  <c r="Q857" i="17"/>
  <c r="Q873" i="17"/>
  <c r="Q883" i="17"/>
  <c r="Q901" i="17"/>
  <c r="Q911" i="17"/>
  <c r="Q917" i="17"/>
  <c r="Q975" i="17"/>
  <c r="Q1021" i="17"/>
  <c r="Q1109" i="17"/>
  <c r="Q1112" i="17"/>
  <c r="Q1179" i="17"/>
  <c r="Q1191" i="17"/>
  <c r="Q21" i="17"/>
  <c r="Q24" i="17"/>
  <c r="Q53" i="17"/>
  <c r="Q63" i="17"/>
  <c r="Q69" i="17"/>
  <c r="Q100" i="17"/>
  <c r="Q116" i="17"/>
  <c r="Q123" i="17"/>
  <c r="Q207" i="17"/>
  <c r="Q223" i="17"/>
  <c r="Q229" i="17"/>
  <c r="Q285" i="17"/>
  <c r="Q367" i="17"/>
  <c r="Q388" i="17"/>
  <c r="Q404" i="17"/>
  <c r="Q413" i="17"/>
  <c r="Q422" i="17"/>
  <c r="Q432" i="17"/>
  <c r="Q441" i="17"/>
  <c r="Q453" i="17"/>
  <c r="Q472" i="17"/>
  <c r="Q488" i="17"/>
  <c r="Q658" i="17"/>
  <c r="Q664" i="17"/>
  <c r="Q667" i="17"/>
  <c r="Q695" i="17"/>
  <c r="Q716" i="17"/>
  <c r="Q728" i="17"/>
  <c r="Q731" i="17"/>
  <c r="Q811" i="17"/>
  <c r="Q820" i="17"/>
  <c r="Q863" i="17"/>
  <c r="Q882" i="17"/>
  <c r="Q907" i="17"/>
  <c r="Q925" i="17"/>
  <c r="Q935" i="17"/>
  <c r="Q962" i="17"/>
  <c r="Q1115" i="17"/>
  <c r="Q1187" i="17"/>
  <c r="Q301" i="17"/>
  <c r="Q799" i="17"/>
  <c r="Q808" i="17"/>
  <c r="Q966" i="17"/>
  <c r="Q1149" i="17"/>
  <c r="Q1175" i="17"/>
  <c r="Q47" i="17"/>
  <c r="Q62" i="17"/>
  <c r="Q197" i="17"/>
  <c r="Q213" i="17"/>
  <c r="Q256" i="17"/>
  <c r="Q269" i="17"/>
  <c r="Q279" i="17"/>
  <c r="Q344" i="17"/>
  <c r="Q351" i="17"/>
  <c r="Q360" i="17"/>
  <c r="Q379" i="17"/>
  <c r="Q397" i="17"/>
  <c r="Q416" i="17"/>
  <c r="Q425" i="17"/>
  <c r="Q435" i="17"/>
  <c r="Q444" i="17"/>
  <c r="Q518" i="17"/>
  <c r="Q527" i="17"/>
  <c r="Q531" i="17"/>
  <c r="Q549" i="17"/>
  <c r="Q608" i="17"/>
  <c r="Q676" i="17"/>
  <c r="Q679" i="17"/>
  <c r="Q710" i="17"/>
  <c r="Q719" i="17"/>
  <c r="Q740" i="17"/>
  <c r="Q762" i="17"/>
  <c r="Q768" i="17"/>
  <c r="Q780" i="17"/>
  <c r="Q823" i="17"/>
  <c r="Q869" i="17"/>
  <c r="Q885" i="17"/>
  <c r="Q912" i="17"/>
  <c r="Q919" i="17"/>
  <c r="Q928" i="17"/>
  <c r="Q941" i="17"/>
  <c r="Q986" i="17"/>
  <c r="Q1032" i="17"/>
  <c r="Q1045" i="17"/>
  <c r="Q1055" i="17"/>
  <c r="Q1064" i="17"/>
  <c r="Q1074" i="17"/>
  <c r="Q1092" i="17"/>
  <c r="Q1099" i="17"/>
  <c r="Q1143" i="17"/>
  <c r="Q1165" i="17"/>
  <c r="Q704" i="17"/>
  <c r="Q756" i="17"/>
  <c r="Q839" i="17"/>
  <c r="Q1137" i="17"/>
  <c r="Q1181" i="17"/>
  <c r="Q68" i="17"/>
  <c r="Q75" i="17"/>
  <c r="Q91" i="17"/>
  <c r="Q112" i="17"/>
  <c r="Q134" i="17"/>
  <c r="Q184" i="17"/>
  <c r="Q191" i="17"/>
  <c r="Q225" i="17"/>
  <c r="Q228" i="17"/>
  <c r="Q235" i="17"/>
  <c r="Q253" i="17"/>
  <c r="Q263" i="17"/>
  <c r="Q278" i="17"/>
  <c r="Q281" i="17"/>
  <c r="Q335" i="17"/>
  <c r="Q369" i="17"/>
  <c r="Q372" i="17"/>
  <c r="Q394" i="17"/>
  <c r="Q406" i="17"/>
  <c r="Q419" i="17"/>
  <c r="Q434" i="17"/>
  <c r="Q509" i="17"/>
  <c r="Q515" i="17"/>
  <c r="Q561" i="17"/>
  <c r="Q598" i="17"/>
  <c r="Q620" i="17"/>
  <c r="Q632" i="17"/>
  <c r="Q641" i="17"/>
  <c r="Q648" i="17"/>
  <c r="Q651" i="17"/>
  <c r="Q688" i="17"/>
  <c r="Q706" i="17"/>
  <c r="Q718" i="17"/>
  <c r="Q733" i="17"/>
  <c r="Q752" i="17"/>
  <c r="Q783" i="17"/>
  <c r="Q825" i="17"/>
  <c r="Q832" i="17"/>
  <c r="Q844" i="17"/>
  <c r="Q1017" i="17"/>
  <c r="Q1061" i="17"/>
  <c r="Q1077" i="17"/>
  <c r="Q1104" i="17"/>
  <c r="Q1121" i="17"/>
  <c r="Q1127" i="17"/>
  <c r="Q1142" i="17"/>
  <c r="Q1151" i="17"/>
  <c r="Q1161" i="17"/>
  <c r="Q1164" i="17"/>
  <c r="Q339" i="17"/>
  <c r="Q438" i="17"/>
  <c r="Q475" i="17"/>
  <c r="Q504" i="17"/>
  <c r="Q929" i="17"/>
  <c r="Q52" i="17"/>
  <c r="Q74" i="17"/>
  <c r="Q96" i="17"/>
  <c r="Q119" i="17"/>
  <c r="Q140" i="17"/>
  <c r="Q146" i="17"/>
  <c r="Q168" i="17"/>
  <c r="Q190" i="17"/>
  <c r="Q203" i="17"/>
  <c r="Q212" i="17"/>
  <c r="Q219" i="17"/>
  <c r="Q234" i="17"/>
  <c r="Q247" i="17"/>
  <c r="Q290" i="17"/>
  <c r="Q312" i="17"/>
  <c r="Q363" i="17"/>
  <c r="Q384" i="17"/>
  <c r="Q409" i="17"/>
  <c r="Q412" i="17"/>
  <c r="Q443" i="17"/>
  <c r="Q446" i="17"/>
  <c r="Q493" i="17"/>
  <c r="Q524" i="17"/>
  <c r="Q573" i="17"/>
  <c r="Q589" i="17"/>
  <c r="Q595" i="17"/>
  <c r="Q601" i="17"/>
  <c r="Q635" i="17"/>
  <c r="Q660" i="17"/>
  <c r="Q681" i="17"/>
  <c r="Q691" i="17"/>
  <c r="Q700" i="17"/>
  <c r="Q703" i="17"/>
  <c r="Q743" i="17"/>
  <c r="Q770" i="17"/>
  <c r="Q792" i="17"/>
  <c r="Q795" i="17"/>
  <c r="Q804" i="17"/>
  <c r="Q835" i="17"/>
  <c r="Q961" i="17"/>
  <c r="Q1013" i="17"/>
  <c r="Q1016" i="17"/>
  <c r="Q1057" i="17"/>
  <c r="Q1083" i="17"/>
  <c r="Q1107" i="17"/>
  <c r="Q1120" i="17"/>
  <c r="Q1123" i="17"/>
  <c r="Q1167" i="17"/>
  <c r="Q267" i="17"/>
  <c r="Q295" i="17"/>
  <c r="Q787" i="17"/>
  <c r="Q796" i="17"/>
  <c r="Q4" i="17"/>
  <c r="Q11" i="17"/>
  <c r="Q27" i="17"/>
  <c r="Q59" i="17"/>
  <c r="Q77" i="17"/>
  <c r="Q87" i="17"/>
  <c r="Q103" i="17"/>
  <c r="Q149" i="17"/>
  <c r="Q159" i="17"/>
  <c r="Q175" i="17"/>
  <c r="Q181" i="17"/>
  <c r="Q196" i="17"/>
  <c r="Q202" i="17"/>
  <c r="Q218" i="17"/>
  <c r="Q246" i="17"/>
  <c r="Q340" i="17"/>
  <c r="Q362" i="17"/>
  <c r="Q375" i="17"/>
  <c r="Q381" i="17"/>
  <c r="Q390" i="17"/>
  <c r="Q421" i="17"/>
  <c r="Q431" i="17"/>
  <c r="Q502" i="17"/>
  <c r="Q533" i="17"/>
  <c r="Q539" i="17"/>
  <c r="Q542" i="17"/>
  <c r="Q551" i="17"/>
  <c r="Q554" i="17"/>
  <c r="Q579" i="17"/>
  <c r="Q582" i="17"/>
  <c r="Q592" i="17"/>
  <c r="Q625" i="17"/>
  <c r="Q628" i="17"/>
  <c r="Q638" i="17"/>
  <c r="Q650" i="17"/>
  <c r="Q712" i="17"/>
  <c r="Q754" i="17"/>
  <c r="Q758" i="17"/>
  <c r="Q849" i="17"/>
  <c r="Q982" i="17"/>
  <c r="Q995" i="17"/>
  <c r="Q1010" i="17"/>
  <c r="Q1029" i="17"/>
  <c r="Q1044" i="17"/>
  <c r="Q1060" i="17"/>
  <c r="Q1067" i="17"/>
  <c r="Q1082" i="17"/>
  <c r="Q1095" i="17"/>
  <c r="Q1176" i="17"/>
  <c r="Q17" i="17"/>
  <c r="Q36" i="17"/>
  <c r="Q46" i="17"/>
  <c r="Q81" i="17"/>
  <c r="Q84" i="17"/>
  <c r="Q107" i="17"/>
  <c r="Q122" i="17"/>
  <c r="Q144" i="17"/>
  <c r="Q167" i="17"/>
  <c r="Q182" i="17"/>
  <c r="Q189" i="17"/>
  <c r="Q214" i="17"/>
  <c r="Q237" i="17"/>
  <c r="Q262" i="17"/>
  <c r="Q297" i="17"/>
  <c r="Q300" i="17"/>
  <c r="Q323" i="17"/>
  <c r="Q338" i="17"/>
  <c r="Q355" i="17"/>
  <c r="Q380" i="17"/>
  <c r="Q386" i="17"/>
  <c r="Q427" i="17"/>
  <c r="Q456" i="17"/>
  <c r="Q465" i="17"/>
  <c r="Q471" i="17"/>
  <c r="Q481" i="17"/>
  <c r="Q497" i="17"/>
  <c r="Q503" i="17"/>
  <c r="Q574" i="17"/>
  <c r="Q587" i="17"/>
  <c r="Q590" i="17"/>
  <c r="Q602" i="17"/>
  <c r="Q662" i="17"/>
  <c r="Q665" i="17"/>
  <c r="Q684" i="17"/>
  <c r="Q690" i="17"/>
  <c r="Q717" i="17"/>
  <c r="Q727" i="17"/>
  <c r="Q736" i="17"/>
  <c r="Q757" i="17"/>
  <c r="Q776" i="17"/>
  <c r="Q782" i="17"/>
  <c r="Q794" i="17"/>
  <c r="Q806" i="17"/>
  <c r="Q810" i="17"/>
  <c r="Q816" i="17"/>
  <c r="Q819" i="17"/>
  <c r="Q856" i="17"/>
  <c r="Q868" i="17"/>
  <c r="Q875" i="17"/>
  <c r="Q922" i="17"/>
  <c r="Q934" i="17"/>
  <c r="Q947" i="17"/>
  <c r="Q981" i="17"/>
  <c r="Q987" i="17"/>
  <c r="Q1024" i="17"/>
  <c r="Q1030" i="17"/>
  <c r="Q1037" i="17"/>
  <c r="Q1078" i="17"/>
  <c r="Q1139" i="17"/>
  <c r="Q1154" i="17"/>
  <c r="Q125" i="17"/>
  <c r="Q135" i="17"/>
  <c r="Q151" i="17"/>
  <c r="Q157" i="17"/>
  <c r="Q166" i="17"/>
  <c r="Q201" i="17"/>
  <c r="Q204" i="17"/>
  <c r="Q220" i="17"/>
  <c r="Q249" i="17"/>
  <c r="Q252" i="17"/>
  <c r="Q268" i="17"/>
  <c r="Q284" i="17"/>
  <c r="Q291" i="17"/>
  <c r="Q307" i="17"/>
  <c r="Q328" i="17"/>
  <c r="Q341" i="17"/>
  <c r="Q389" i="17"/>
  <c r="Q395" i="17"/>
  <c r="Q405" i="17"/>
  <c r="Q415" i="17"/>
  <c r="Q440" i="17"/>
  <c r="Q449" i="17"/>
  <c r="Q458" i="17"/>
  <c r="Q468" i="17"/>
  <c r="Q519" i="17"/>
  <c r="Q537" i="17"/>
  <c r="Q565" i="17"/>
  <c r="Q571" i="17"/>
  <c r="Q584" i="17"/>
  <c r="Q593" i="17"/>
  <c r="Q599" i="17"/>
  <c r="Q627" i="17"/>
  <c r="Q630" i="17"/>
  <c r="Q633" i="17"/>
  <c r="Q647" i="17"/>
  <c r="Q656" i="17"/>
  <c r="Q659" i="17"/>
  <c r="Q674" i="17"/>
  <c r="Q687" i="17"/>
  <c r="Q696" i="17"/>
  <c r="Q699" i="17"/>
  <c r="Q726" i="17"/>
  <c r="Q729" i="17"/>
  <c r="Q739" i="17"/>
  <c r="Q748" i="17"/>
  <c r="Q751" i="17"/>
  <c r="Q767" i="17"/>
  <c r="Q779" i="17"/>
  <c r="Q788" i="17"/>
  <c r="Q809" i="17"/>
  <c r="Q828" i="17"/>
  <c r="Q846" i="17"/>
  <c r="Q850" i="17"/>
  <c r="Q859" i="17"/>
  <c r="Q865" i="17"/>
  <c r="Q903" i="17"/>
  <c r="Q921" i="17"/>
  <c r="Q931" i="17"/>
  <c r="Q949" i="17"/>
  <c r="Q959" i="17"/>
  <c r="Q971" i="17"/>
  <c r="Q980" i="17"/>
  <c r="Q999" i="17"/>
  <c r="Q1062" i="17"/>
  <c r="Q1091" i="17"/>
  <c r="Q1106" i="17"/>
  <c r="Q1160" i="17"/>
  <c r="Q1189" i="17"/>
  <c r="Q109" i="17"/>
  <c r="Q118" i="17"/>
  <c r="Q153" i="17"/>
  <c r="Q156" i="17"/>
  <c r="Q179" i="17"/>
  <c r="Q194" i="17"/>
  <c r="Q211" i="17"/>
  <c r="Q242" i="17"/>
  <c r="Q259" i="17"/>
  <c r="Q280" i="17"/>
  <c r="Q293" i="17"/>
  <c r="Q303" i="17"/>
  <c r="Q319" i="17"/>
  <c r="Q325" i="17"/>
  <c r="Q334" i="17"/>
  <c r="Q357" i="17"/>
  <c r="Q382" i="17"/>
  <c r="Q392" i="17"/>
  <c r="Q408" i="17"/>
  <c r="Q417" i="17"/>
  <c r="Q452" i="17"/>
  <c r="Q477" i="17"/>
  <c r="Q490" i="17"/>
  <c r="Q500" i="17"/>
  <c r="Q512" i="17"/>
  <c r="Q521" i="17"/>
  <c r="Q530" i="17"/>
  <c r="Q555" i="17"/>
  <c r="Q605" i="17"/>
  <c r="Q611" i="17"/>
  <c r="Q614" i="17"/>
  <c r="Q643" i="17"/>
  <c r="Q680" i="17"/>
  <c r="Q698" i="17"/>
  <c r="Q711" i="17"/>
  <c r="Q720" i="17"/>
  <c r="Q732" i="17"/>
  <c r="Q750" i="17"/>
  <c r="Q753" i="17"/>
  <c r="Q760" i="17"/>
  <c r="Q791" i="17"/>
  <c r="Q812" i="17"/>
  <c r="Q831" i="17"/>
  <c r="Q840" i="17"/>
  <c r="Q843" i="17"/>
  <c r="Q864" i="17"/>
  <c r="Q871" i="17"/>
  <c r="Q877" i="17"/>
  <c r="Q893" i="17"/>
  <c r="Q918" i="17"/>
  <c r="Q977" i="17"/>
  <c r="Q983" i="17"/>
  <c r="Q998" i="17"/>
  <c r="Q1065" i="17"/>
  <c r="Q1093" i="17"/>
  <c r="Q1102" i="17"/>
  <c r="Q1122" i="17"/>
  <c r="Q1153" i="17"/>
  <c r="Q1156" i="17"/>
  <c r="Q1170" i="17"/>
  <c r="Q1195" i="17"/>
  <c r="Q403" i="17"/>
  <c r="Q462" i="17"/>
  <c r="Q606" i="17"/>
  <c r="Q654" i="17"/>
  <c r="Q813" i="17"/>
  <c r="Q942" i="17"/>
  <c r="Q40" i="17"/>
  <c r="Q455" i="17"/>
  <c r="Q634" i="17"/>
  <c r="Q822" i="17"/>
  <c r="Q20" i="17"/>
  <c r="Q56" i="17"/>
  <c r="Q80" i="17"/>
  <c r="Q104" i="17"/>
  <c r="Q128" i="17"/>
  <c r="Q152" i="17"/>
  <c r="Q176" i="17"/>
  <c r="Q200" i="17"/>
  <c r="Q224" i="17"/>
  <c r="Q248" i="17"/>
  <c r="Q272" i="17"/>
  <c r="Q296" i="17"/>
  <c r="Q320" i="17"/>
  <c r="Q447" i="17"/>
  <c r="Q506" i="17"/>
  <c r="Q693" i="17"/>
  <c r="Q709" i="17"/>
  <c r="Q861" i="17"/>
  <c r="Q884" i="17"/>
  <c r="Q891" i="17"/>
  <c r="Q1157" i="17"/>
  <c r="Q414" i="17"/>
  <c r="Q499" i="17"/>
  <c r="Q1146" i="17"/>
  <c r="Q8" i="17"/>
  <c r="Q407" i="17"/>
  <c r="Q466" i="17"/>
  <c r="Q534" i="17"/>
  <c r="Q575" i="17"/>
  <c r="Q686" i="17"/>
  <c r="Q761" i="17"/>
  <c r="Q771" i="17"/>
  <c r="Q898" i="17"/>
  <c r="Q765" i="17"/>
  <c r="Q781" i="17"/>
  <c r="Q833" i="17"/>
  <c r="Q1046" i="17"/>
  <c r="Q393" i="17"/>
  <c r="Q514" i="17"/>
  <c r="Q538" i="17"/>
  <c r="Q562" i="17"/>
  <c r="Q586" i="17"/>
  <c r="Q610" i="17"/>
  <c r="Q645" i="17"/>
  <c r="Q661" i="17"/>
  <c r="Q713" i="17"/>
  <c r="Q723" i="17"/>
  <c r="Q774" i="17"/>
  <c r="Q888" i="17"/>
  <c r="Q936" i="17"/>
  <c r="Q958" i="17"/>
  <c r="Q1020" i="17"/>
  <c r="Q1178" i="17"/>
  <c r="Q622" i="17"/>
  <c r="Q669" i="17"/>
  <c r="Q685" i="17"/>
  <c r="Q737" i="17"/>
  <c r="Q798" i="17"/>
  <c r="Q969" i="17"/>
  <c r="Q976" i="17"/>
  <c r="Q522" i="17"/>
  <c r="Q546" i="17"/>
  <c r="Q570" i="17"/>
  <c r="Q594" i="17"/>
  <c r="Q618" i="17"/>
  <c r="Q678" i="17"/>
  <c r="Q837" i="17"/>
  <c r="Q853" i="17"/>
  <c r="Q905" i="17"/>
  <c r="Q972" i="17"/>
  <c r="Q1068" i="17"/>
  <c r="Q1094" i="17"/>
  <c r="Q1101" i="17"/>
  <c r="Q1108" i="17"/>
  <c r="Q621" i="17"/>
  <c r="Q890" i="17"/>
  <c r="Q924" i="17"/>
  <c r="Q968" i="17"/>
  <c r="Q1005" i="17"/>
  <c r="Q1012" i="17"/>
  <c r="Q1042" i="17"/>
  <c r="Q1049" i="17"/>
  <c r="Q1090" i="17"/>
  <c r="Q1097" i="17"/>
  <c r="Q1138" i="17"/>
  <c r="Q1145" i="17"/>
  <c r="Q1186" i="17"/>
  <c r="Q1193" i="17"/>
  <c r="Q653" i="17"/>
  <c r="Q677" i="17"/>
  <c r="Q701" i="17"/>
  <c r="Q725" i="17"/>
  <c r="Q749" i="17"/>
  <c r="Q773" i="17"/>
  <c r="Q797" i="17"/>
  <c r="Q821" i="17"/>
  <c r="Q845" i="17"/>
  <c r="Q880" i="17"/>
  <c r="Q957" i="17"/>
  <c r="Q1001" i="17"/>
  <c r="Q876" i="17"/>
  <c r="Q920" i="17"/>
  <c r="Q964" i="17"/>
  <c r="Q994" i="17"/>
  <c r="Q649" i="17"/>
  <c r="Q673" i="17"/>
  <c r="Q697" i="17"/>
  <c r="Q721" i="17"/>
  <c r="Q745" i="17"/>
  <c r="Q769" i="17"/>
  <c r="Q793" i="17"/>
  <c r="Q817" i="17"/>
  <c r="Q841" i="17"/>
  <c r="Q909" i="17"/>
  <c r="Q953" i="17"/>
  <c r="Q984" i="17"/>
  <c r="Q1038" i="17"/>
  <c r="Q1086" i="17"/>
  <c r="Q1134" i="17"/>
  <c r="Q1182" i="17"/>
  <c r="Q872" i="17"/>
  <c r="Q916" i="17"/>
  <c r="Q946" i="17"/>
  <c r="Q1028" i="17"/>
  <c r="Q1076" i="17"/>
  <c r="Q1124" i="17"/>
  <c r="Q1172" i="17"/>
  <c r="Q860" i="17"/>
  <c r="Q908" i="17"/>
  <c r="Q956" i="17"/>
  <c r="Q1004" i="17"/>
  <c r="Q1052" i="17"/>
  <c r="Q1100" i="17"/>
  <c r="Q1148" i="17"/>
  <c r="Q904" i="17"/>
  <c r="Q952" i="17"/>
  <c r="Q1000" i="17"/>
  <c r="Q1048" i="17"/>
  <c r="Q1096" i="17"/>
  <c r="Q1144" i="17"/>
  <c r="Q1192" i="17"/>
  <c r="Q896" i="17"/>
  <c r="Q944" i="17"/>
  <c r="Q992" i="17"/>
  <c r="Q1040" i="17"/>
  <c r="Q1088" i="17"/>
  <c r="Q1136" i="17"/>
  <c r="Q1184" i="17"/>
  <c r="Q892" i="17"/>
  <c r="Q940" i="17"/>
  <c r="Q988" i="17"/>
  <c r="Q1036" i="17"/>
  <c r="Q1084" i="17"/>
  <c r="Q1132" i="17"/>
  <c r="Q1180" i="17"/>
  <c r="D361" i="3"/>
  <c r="B361" i="3"/>
  <c r="A361" i="3"/>
  <c r="C361" i="3"/>
  <c r="F333" i="3" a="1"/>
  <c r="F333" i="3" l="1"/>
  <c r="P452" i="3"/>
  <c r="P469" i="3" s="1"/>
  <c r="I491" i="3"/>
  <c r="I496" i="3" s="1"/>
  <c r="X445" i="3"/>
  <c r="AD492" i="3"/>
  <c r="U493" i="3"/>
  <c r="I492" i="3"/>
  <c r="I497" i="3" s="1"/>
  <c r="AB445" i="3"/>
  <c r="AN452" i="3"/>
  <c r="AN485" i="3" s="1"/>
  <c r="AB452" i="3"/>
  <c r="AX452" i="3" s="1"/>
  <c r="AD491" i="3"/>
  <c r="F493" i="3"/>
  <c r="F498" i="3" s="1"/>
  <c r="X491" i="3"/>
  <c r="P445" i="3"/>
  <c r="AD493" i="3"/>
  <c r="V492" i="3"/>
  <c r="Y492" i="3"/>
  <c r="AB491" i="3"/>
  <c r="I471" i="3"/>
  <c r="I478" i="3" s="1"/>
  <c r="Z478" i="3" s="1"/>
  <c r="AA478" i="3" s="1"/>
  <c r="AN445" i="3"/>
  <c r="U491" i="3"/>
  <c r="F471" i="3"/>
  <c r="F478" i="3" s="1"/>
  <c r="G492" i="3"/>
  <c r="G501" i="3" s="1"/>
  <c r="Y493" i="3"/>
  <c r="W493" i="3"/>
  <c r="AA492" i="3"/>
  <c r="I470" i="3"/>
  <c r="AB477" i="3" s="1"/>
  <c r="K445" i="3"/>
  <c r="K452" i="3"/>
  <c r="K485" i="3" s="1"/>
  <c r="K506" i="3" s="1"/>
  <c r="K509" i="3" s="1"/>
  <c r="W492" i="3"/>
  <c r="L452" i="3"/>
  <c r="L485" i="3" s="1"/>
  <c r="L506" i="3" s="1"/>
  <c r="L509" i="3" s="1"/>
  <c r="AA493" i="3"/>
  <c r="BC455" i="3"/>
  <c r="G471" i="3"/>
  <c r="G478" i="3" s="1"/>
  <c r="Z493" i="3"/>
  <c r="AB493" i="3"/>
  <c r="W491" i="3"/>
  <c r="I493" i="3"/>
  <c r="I498" i="3" s="1"/>
  <c r="Z492" i="3"/>
  <c r="BC458" i="3"/>
  <c r="X452" i="3"/>
  <c r="AT452" i="3" s="1"/>
  <c r="V493" i="3"/>
  <c r="G491" i="3"/>
  <c r="G496" i="3" s="1"/>
  <c r="P497" i="3" s="1"/>
  <c r="Q497" i="3" s="1"/>
  <c r="R497" i="3" s="1"/>
  <c r="S497" i="3" s="1"/>
  <c r="T497" i="3" s="1"/>
  <c r="L445" i="3"/>
  <c r="AA491" i="3"/>
  <c r="BB455" i="3"/>
  <c r="AC492" i="3"/>
  <c r="BC463" i="3"/>
  <c r="BC462" i="3"/>
  <c r="BC460" i="3"/>
  <c r="F492" i="3"/>
  <c r="F497" i="3" s="1"/>
  <c r="G472" i="3"/>
  <c r="G479" i="3" s="1"/>
  <c r="F491" i="3"/>
  <c r="F496" i="3" s="1"/>
  <c r="K496" i="3" s="1"/>
  <c r="L496" i="3" s="1"/>
  <c r="M496" i="3" s="1"/>
  <c r="N496" i="3" s="1"/>
  <c r="O496" i="3" s="1"/>
  <c r="G470" i="3"/>
  <c r="G473" i="3" s="1"/>
  <c r="P474" i="3" s="1"/>
  <c r="G493" i="3"/>
  <c r="G498" i="3" s="1"/>
  <c r="X492" i="3"/>
  <c r="BB465" i="3"/>
  <c r="H493" i="3"/>
  <c r="H498" i="3" s="1"/>
  <c r="I472" i="3"/>
  <c r="I479" i="3" s="1"/>
  <c r="Z479" i="3" s="1"/>
  <c r="AA479" i="3" s="1"/>
  <c r="AB479" i="3" s="1"/>
  <c r="AC479" i="3" s="1"/>
  <c r="AD479" i="3" s="1"/>
  <c r="Q445" i="3"/>
  <c r="Q452" i="3"/>
  <c r="Q469" i="3" s="1"/>
  <c r="N452" i="3"/>
  <c r="AD452" i="3"/>
  <c r="S452" i="3"/>
  <c r="M452" i="3"/>
  <c r="BC461" i="3"/>
  <c r="U468" i="3"/>
  <c r="U480" i="3"/>
  <c r="AD445" i="3"/>
  <c r="H470" i="3"/>
  <c r="W477" i="3" s="1"/>
  <c r="W480" i="3"/>
  <c r="W468" i="3"/>
  <c r="AA480" i="3"/>
  <c r="AA468" i="3"/>
  <c r="S445" i="3"/>
  <c r="BC466" i="3"/>
  <c r="BB462" i="3"/>
  <c r="Z452" i="3"/>
  <c r="BC459" i="3"/>
  <c r="X493" i="3"/>
  <c r="H491" i="3"/>
  <c r="W500" i="3" s="1"/>
  <c r="F472" i="3"/>
  <c r="F479" i="3" s="1"/>
  <c r="L468" i="3"/>
  <c r="L480" i="3"/>
  <c r="AC493" i="3"/>
  <c r="BB453" i="3"/>
  <c r="BB451" i="3"/>
  <c r="BC464" i="3"/>
  <c r="BC457" i="3"/>
  <c r="H492" i="3"/>
  <c r="H497" i="3" s="1"/>
  <c r="M468" i="3"/>
  <c r="M480" i="3"/>
  <c r="Z445" i="3"/>
  <c r="P468" i="3"/>
  <c r="P480" i="3"/>
  <c r="BC456" i="3"/>
  <c r="N468" i="3"/>
  <c r="N480" i="3"/>
  <c r="BB459" i="3"/>
  <c r="U452" i="3"/>
  <c r="BC454" i="3"/>
  <c r="BB456" i="3"/>
  <c r="AM452" i="3"/>
  <c r="H471" i="3"/>
  <c r="H478" i="3" s="1"/>
  <c r="U478" i="3" s="1"/>
  <c r="V478" i="3" s="1"/>
  <c r="AH452" i="3"/>
  <c r="T468" i="3"/>
  <c r="T480" i="3"/>
  <c r="T482" i="3"/>
  <c r="BB466" i="3"/>
  <c r="Q507" i="3"/>
  <c r="R507" i="3" s="1"/>
  <c r="S507" i="3" s="1"/>
  <c r="T507" i="3" s="1"/>
  <c r="BC467" i="3"/>
  <c r="AJ452" i="3"/>
  <c r="T452" i="3"/>
  <c r="BB464" i="3"/>
  <c r="X480" i="3"/>
  <c r="X468" i="3"/>
  <c r="U492" i="3"/>
  <c r="M445" i="3"/>
  <c r="BB463" i="3"/>
  <c r="BB460" i="3"/>
  <c r="AC445" i="3"/>
  <c r="Y480" i="3"/>
  <c r="Y468" i="3"/>
  <c r="R468" i="3"/>
  <c r="R480" i="3"/>
  <c r="AC491" i="3"/>
  <c r="N445" i="3"/>
  <c r="AC452" i="3"/>
  <c r="AY452" i="3" s="1"/>
  <c r="Z480" i="3"/>
  <c r="Z468" i="3"/>
  <c r="AB480" i="3"/>
  <c r="AB468" i="3"/>
  <c r="Z491" i="3"/>
  <c r="BB461" i="3"/>
  <c r="AG452" i="3"/>
  <c r="R452" i="3"/>
  <c r="BB458" i="3"/>
  <c r="Y452" i="3"/>
  <c r="AB492" i="3"/>
  <c r="S468" i="3"/>
  <c r="S480" i="3"/>
  <c r="AG445" i="3"/>
  <c r="W445" i="3"/>
  <c r="R445" i="3"/>
  <c r="H472" i="3"/>
  <c r="H479" i="3" s="1"/>
  <c r="U479" i="3" s="1"/>
  <c r="V479" i="3" s="1"/>
  <c r="W479" i="3" s="1"/>
  <c r="X479" i="3" s="1"/>
  <c r="Y479" i="3" s="1"/>
  <c r="F470" i="3"/>
  <c r="F473" i="3" s="1"/>
  <c r="K473" i="3" s="1"/>
  <c r="L473" i="3" s="1"/>
  <c r="M473" i="3" s="1"/>
  <c r="N473" i="3" s="1"/>
  <c r="O473" i="3" s="1"/>
  <c r="O468" i="3"/>
  <c r="O480" i="3"/>
  <c r="AI445" i="3"/>
  <c r="Y491" i="3"/>
  <c r="W452" i="3"/>
  <c r="AS452" i="3" s="1"/>
  <c r="AI452" i="3"/>
  <c r="AI485" i="3" s="1"/>
  <c r="AC480" i="3"/>
  <c r="AC468" i="3"/>
  <c r="V480" i="3"/>
  <c r="V468" i="3"/>
  <c r="AE452" i="3"/>
  <c r="BB457" i="3"/>
  <c r="AF452" i="3"/>
  <c r="C348" i="3"/>
  <c r="C340" i="3"/>
  <c r="AA452" i="3"/>
  <c r="BC465" i="3"/>
  <c r="AL452" i="3"/>
  <c r="O452" i="3"/>
  <c r="BC453" i="3"/>
  <c r="BC451" i="3"/>
  <c r="V491" i="3"/>
  <c r="O445" i="3"/>
  <c r="Q468" i="3"/>
  <c r="Q480" i="3"/>
  <c r="AD480" i="3"/>
  <c r="I480" i="3"/>
  <c r="AD468" i="3"/>
  <c r="V452" i="3"/>
  <c r="BB467" i="3"/>
  <c r="BB454" i="3"/>
  <c r="AK452" i="3"/>
  <c r="P485" i="3"/>
  <c r="P506" i="3" s="1"/>
  <c r="P509" i="3" s="1"/>
  <c r="I328" i="3"/>
  <c r="I349" i="3" a="1"/>
  <c r="AB500" i="3" l="1"/>
  <c r="F502" i="3"/>
  <c r="L469" i="3"/>
  <c r="X469" i="3"/>
  <c r="X485" i="3"/>
  <c r="X506" i="3" s="1"/>
  <c r="X509" i="3" s="1"/>
  <c r="AB469" i="3"/>
  <c r="AB485" i="3"/>
  <c r="AB506" i="3" s="1"/>
  <c r="AB509" i="3" s="1"/>
  <c r="F501" i="3"/>
  <c r="I501" i="3"/>
  <c r="Z501" i="3" s="1"/>
  <c r="Z499" i="3" s="1"/>
  <c r="AN469" i="3"/>
  <c r="K469" i="3"/>
  <c r="G497" i="3"/>
  <c r="W469" i="3"/>
  <c r="I502" i="3"/>
  <c r="Z502" i="3" s="1"/>
  <c r="G507" i="3"/>
  <c r="E507" i="3" s="1"/>
  <c r="I473" i="3"/>
  <c r="Z476" i="3" s="1"/>
  <c r="AA476" i="3" s="1"/>
  <c r="AB476" i="3" s="1"/>
  <c r="AC476" i="3" s="1"/>
  <c r="AD476" i="3" s="1"/>
  <c r="G502" i="3"/>
  <c r="W485" i="3"/>
  <c r="W506" i="3" s="1"/>
  <c r="W509" i="3" s="1"/>
  <c r="H473" i="3"/>
  <c r="U475" i="3" s="1"/>
  <c r="V475" i="3" s="1"/>
  <c r="W475" i="3" s="1"/>
  <c r="X475" i="3" s="1"/>
  <c r="Y475" i="3" s="1"/>
  <c r="Q485" i="3"/>
  <c r="Q506" i="3" s="1"/>
  <c r="Q509" i="3" s="1"/>
  <c r="H496" i="3"/>
  <c r="H502" i="3"/>
  <c r="U502" i="3" s="1"/>
  <c r="V502" i="3" s="1"/>
  <c r="W502" i="3" s="1"/>
  <c r="X502" i="3" s="1"/>
  <c r="Y502" i="3" s="1"/>
  <c r="AI490" i="3"/>
  <c r="AI506" i="3"/>
  <c r="Z485" i="3"/>
  <c r="AV452" i="3"/>
  <c r="Z469" i="3"/>
  <c r="AG485" i="3"/>
  <c r="AG469" i="3"/>
  <c r="AZ452" i="3"/>
  <c r="AD485" i="3"/>
  <c r="AD469" i="3"/>
  <c r="V485" i="3"/>
  <c r="AR452" i="3"/>
  <c r="V469" i="3"/>
  <c r="R469" i="3"/>
  <c r="R485" i="3"/>
  <c r="S485" i="3"/>
  <c r="S469" i="3"/>
  <c r="O485" i="3"/>
  <c r="O469" i="3"/>
  <c r="T508" i="3"/>
  <c r="N485" i="3"/>
  <c r="N469" i="3"/>
  <c r="H501" i="3"/>
  <c r="U501" i="3" s="1"/>
  <c r="V501" i="3" s="1"/>
  <c r="AA485" i="3"/>
  <c r="AW452" i="3"/>
  <c r="AA469" i="3"/>
  <c r="Y485" i="3"/>
  <c r="AU452" i="3"/>
  <c r="Y469" i="3"/>
  <c r="AM485" i="3"/>
  <c r="AM469" i="3"/>
  <c r="AN490" i="3"/>
  <c r="AN506" i="3"/>
  <c r="AK485" i="3"/>
  <c r="AK469" i="3"/>
  <c r="T485" i="3"/>
  <c r="T469" i="3"/>
  <c r="H468" i="3"/>
  <c r="AH485" i="3"/>
  <c r="AH469" i="3"/>
  <c r="AE485" i="3"/>
  <c r="AE469" i="3"/>
  <c r="AL485" i="3"/>
  <c r="AL469" i="3"/>
  <c r="AC469" i="3"/>
  <c r="AI469" i="3"/>
  <c r="I468" i="3"/>
  <c r="AC485" i="3"/>
  <c r="AC506" i="3" s="1"/>
  <c r="AC509" i="3" s="1"/>
  <c r="AF485" i="3"/>
  <c r="AF469" i="3"/>
  <c r="AJ485" i="3"/>
  <c r="AJ469" i="3"/>
  <c r="U485" i="3"/>
  <c r="AQ452" i="3"/>
  <c r="U469" i="3"/>
  <c r="M485" i="3"/>
  <c r="M469" i="3"/>
  <c r="AB478" i="3"/>
  <c r="W478" i="3"/>
  <c r="Q474" i="3"/>
  <c r="R474" i="3" s="1"/>
  <c r="S474" i="3" s="1"/>
  <c r="T474" i="3" s="1"/>
  <c r="P495" i="3"/>
  <c r="P490" i="3"/>
  <c r="L495" i="3"/>
  <c r="L490" i="3"/>
  <c r="K495" i="3"/>
  <c r="K490" i="3"/>
  <c r="I349" i="3"/>
  <c r="J328" i="3"/>
  <c r="J331" i="3" a="1"/>
  <c r="J349" i="3" a="1"/>
  <c r="X490" i="3" l="1"/>
  <c r="X495" i="3"/>
  <c r="AB495" i="3"/>
  <c r="AB490" i="3"/>
  <c r="AA501" i="3"/>
  <c r="AA499" i="3" s="1"/>
  <c r="AA502" i="3"/>
  <c r="AB502" i="3" s="1"/>
  <c r="AC502" i="3" s="1"/>
  <c r="AD502" i="3" s="1"/>
  <c r="AC490" i="3"/>
  <c r="W495" i="3"/>
  <c r="U507" i="3"/>
  <c r="V507" i="3" s="1"/>
  <c r="W507" i="3" s="1"/>
  <c r="X507" i="3" s="1"/>
  <c r="Y507" i="3" s="1"/>
  <c r="W490" i="3"/>
  <c r="Q495" i="3"/>
  <c r="Q490" i="3"/>
  <c r="AC495" i="3"/>
  <c r="V482" i="3"/>
  <c r="W482" i="3" s="1"/>
  <c r="X482" i="3" s="1"/>
  <c r="Y482" i="3" s="1"/>
  <c r="AJ490" i="3"/>
  <c r="AJ506" i="3"/>
  <c r="AM490" i="3"/>
  <c r="AM506" i="3"/>
  <c r="V490" i="3"/>
  <c r="V506" i="3"/>
  <c r="V509" i="3" s="1"/>
  <c r="V495" i="3"/>
  <c r="AF490" i="3"/>
  <c r="AF506" i="3"/>
  <c r="AH490" i="3"/>
  <c r="AH506" i="3"/>
  <c r="AD506" i="3"/>
  <c r="AD509" i="3" s="1"/>
  <c r="AD490" i="3"/>
  <c r="AD495" i="3"/>
  <c r="Z495" i="3"/>
  <c r="Z506" i="3"/>
  <c r="Z509" i="3" s="1"/>
  <c r="Z490" i="3"/>
  <c r="M495" i="3"/>
  <c r="M506" i="3"/>
  <c r="M509" i="3" s="1"/>
  <c r="M490" i="3"/>
  <c r="N495" i="3"/>
  <c r="N506" i="3"/>
  <c r="N509" i="3" s="1"/>
  <c r="N490" i="3"/>
  <c r="T495" i="3"/>
  <c r="T506" i="3"/>
  <c r="T509" i="3" s="1"/>
  <c r="T490" i="3"/>
  <c r="O495" i="3"/>
  <c r="O506" i="3"/>
  <c r="O509" i="3" s="1"/>
  <c r="O490" i="3"/>
  <c r="AG490" i="3"/>
  <c r="AG506" i="3"/>
  <c r="Y495" i="3"/>
  <c r="Y506" i="3"/>
  <c r="Y509" i="3" s="1"/>
  <c r="Y490" i="3"/>
  <c r="U490" i="3"/>
  <c r="U506" i="3"/>
  <c r="U509" i="3" s="1"/>
  <c r="U495" i="3"/>
  <c r="AL490" i="3"/>
  <c r="AL506" i="3"/>
  <c r="AK490" i="3"/>
  <c r="AK506" i="3"/>
  <c r="S495" i="3"/>
  <c r="S506" i="3"/>
  <c r="S509" i="3" s="1"/>
  <c r="S490" i="3"/>
  <c r="R506" i="3"/>
  <c r="R509" i="3" s="1"/>
  <c r="R495" i="3"/>
  <c r="R490" i="3"/>
  <c r="U498" i="3"/>
  <c r="AE490" i="3"/>
  <c r="AE506" i="3"/>
  <c r="AA495" i="3"/>
  <c r="AA506" i="3"/>
  <c r="AA509" i="3" s="1"/>
  <c r="AA490" i="3"/>
  <c r="X478" i="3"/>
  <c r="AC478" i="3"/>
  <c r="W501" i="3"/>
  <c r="V498" i="3"/>
  <c r="J349" i="3"/>
  <c r="J331" i="3"/>
  <c r="K328" i="3"/>
  <c r="K349" i="3" a="1"/>
  <c r="K331" i="3" a="1"/>
  <c r="AB501" i="3" l="1"/>
  <c r="AC501" i="3" s="1"/>
  <c r="H507" i="3"/>
  <c r="Z507" i="3"/>
  <c r="Y508" i="3"/>
  <c r="AD478" i="3"/>
  <c r="Y478" i="3"/>
  <c r="X501" i="3"/>
  <c r="W498" i="3"/>
  <c r="K349" i="3"/>
  <c r="K331" i="3"/>
  <c r="L328" i="3"/>
  <c r="L331" i="3" a="1"/>
  <c r="L349" i="3" a="1"/>
  <c r="AB499" i="3" l="1"/>
  <c r="AA507" i="3"/>
  <c r="AB507" i="3" s="1"/>
  <c r="AC507" i="3" s="1"/>
  <c r="AD507" i="3" s="1"/>
  <c r="AD508" i="3" s="1"/>
  <c r="AD501" i="3"/>
  <c r="AD499" i="3" s="1"/>
  <c r="AC499" i="3"/>
  <c r="Y501" i="3"/>
  <c r="Y498" i="3" s="1"/>
  <c r="X498" i="3"/>
  <c r="L349" i="3"/>
  <c r="L331" i="3"/>
  <c r="M328" i="3"/>
  <c r="M349" i="3" a="1"/>
  <c r="M331" i="3" a="1"/>
  <c r="I507" i="3" l="1"/>
  <c r="M349" i="3"/>
  <c r="M331" i="3"/>
  <c r="N328" i="3"/>
  <c r="N331" i="3" a="1"/>
  <c r="N349" i="3" a="1"/>
  <c r="N349" i="3" l="1"/>
  <c r="N331" i="3"/>
  <c r="O328" i="3"/>
  <c r="O331" i="3" a="1"/>
  <c r="O349" i="3" a="1"/>
  <c r="O349" i="3" l="1"/>
  <c r="O331" i="3"/>
  <c r="P328" i="3"/>
  <c r="P349" i="3" a="1"/>
  <c r="P331" i="3" a="1"/>
  <c r="P349" i="3" l="1"/>
  <c r="P331" i="3"/>
  <c r="Q328" i="3"/>
  <c r="Q331" i="3" a="1"/>
  <c r="Q349" i="3" a="1"/>
  <c r="Q349" i="3" l="1"/>
  <c r="Q331" i="3"/>
  <c r="R328" i="3"/>
  <c r="R349" i="3" a="1"/>
  <c r="R331" i="3" a="1"/>
  <c r="R349" i="3" l="1"/>
  <c r="R331" i="3"/>
  <c r="S328" i="3"/>
  <c r="S349" i="3" a="1"/>
  <c r="S331" i="3" a="1"/>
  <c r="S349" i="3" l="1"/>
  <c r="S331" i="3"/>
  <c r="T328" i="3"/>
  <c r="T349" i="3" a="1"/>
  <c r="T331" i="3" a="1"/>
  <c r="T349" i="3" l="1"/>
  <c r="T331" i="3"/>
  <c r="U328" i="3"/>
  <c r="U349" i="3" a="1"/>
  <c r="U331" i="3" a="1"/>
  <c r="U349" i="3" l="1"/>
  <c r="U331" i="3"/>
  <c r="V328" i="3"/>
  <c r="V349" i="3" a="1"/>
  <c r="V331" i="3" a="1"/>
  <c r="V349" i="3" l="1"/>
  <c r="V331" i="3"/>
  <c r="W328" i="3"/>
  <c r="W331" i="3" a="1"/>
  <c r="W349" i="3" a="1"/>
  <c r="W349" i="3" l="1"/>
  <c r="W331" i="3"/>
  <c r="X328" i="3"/>
  <c r="X331" i="3" a="1"/>
  <c r="X349" i="3" a="1"/>
  <c r="X349" i="3" l="1"/>
  <c r="X331" i="3"/>
  <c r="Y328" i="3"/>
  <c r="Y331" i="3" a="1"/>
  <c r="Y349" i="3" a="1"/>
  <c r="Y349" i="3" l="1"/>
  <c r="Y331" i="3"/>
  <c r="Z328" i="3"/>
  <c r="Z331" i="3" a="1"/>
  <c r="Z349" i="3" a="1"/>
  <c r="Z349" i="3" l="1"/>
  <c r="Z331" i="3"/>
  <c r="AA328" i="3"/>
  <c r="AA331" i="3" a="1"/>
  <c r="AA349" i="3" a="1"/>
  <c r="AA349" i="3" l="1"/>
  <c r="AA331" i="3"/>
  <c r="AB328" i="3"/>
  <c r="AB349" i="3" a="1"/>
  <c r="AB331" i="3" a="1"/>
  <c r="AB349" i="3" l="1"/>
  <c r="AB331" i="3"/>
  <c r="AC328" i="3"/>
  <c r="AC331" i="3" a="1"/>
  <c r="AC349" i="3" a="1"/>
  <c r="AC349" i="3" l="1"/>
  <c r="AC331" i="3"/>
  <c r="AD328" i="3"/>
  <c r="AD349" i="3" a="1"/>
  <c r="AD331" i="3" a="1"/>
  <c r="AD349" i="3" l="1"/>
  <c r="AD331" i="3"/>
  <c r="AE328" i="3"/>
  <c r="AE331" i="3" a="1"/>
  <c r="AE349" i="3" a="1"/>
  <c r="AE349" i="3" l="1"/>
  <c r="AE331" i="3"/>
  <c r="AF328" i="3"/>
  <c r="AF331" i="3" a="1"/>
  <c r="AF349" i="3" a="1"/>
  <c r="AF349" i="3" l="1"/>
  <c r="AF331" i="3"/>
  <c r="AG328" i="3"/>
  <c r="AG331" i="3" a="1"/>
  <c r="AG349" i="3" a="1"/>
  <c r="AG349" i="3" l="1"/>
  <c r="AG331" i="3"/>
  <c r="AH328" i="3"/>
  <c r="AH349" i="3" a="1"/>
  <c r="AH331" i="3" a="1"/>
  <c r="AH349" i="3" l="1"/>
  <c r="AH331" i="3"/>
  <c r="AI328" i="3"/>
  <c r="AI331" i="3" a="1"/>
  <c r="AI349" i="3" a="1"/>
  <c r="AI349" i="3" l="1"/>
  <c r="AI331" i="3"/>
  <c r="AJ328" i="3"/>
  <c r="AJ331" i="3" a="1"/>
  <c r="AJ349" i="3" a="1"/>
  <c r="AJ349" i="3" l="1"/>
  <c r="AJ331" i="3"/>
  <c r="AK328" i="3"/>
  <c r="AK331" i="3" a="1"/>
  <c r="AK349" i="3" a="1"/>
  <c r="AK349" i="3" l="1"/>
  <c r="AK331" i="3"/>
  <c r="AL328" i="3"/>
  <c r="AL349" i="3" a="1"/>
  <c r="AL331" i="3" a="1"/>
  <c r="AL349" i="3" l="1"/>
  <c r="AL331" i="3"/>
  <c r="F274" i="3" l="1"/>
  <c r="E274" i="3"/>
  <c r="AL267" i="3"/>
  <c r="AK267" i="3"/>
  <c r="AJ267" i="3"/>
  <c r="AI267" i="3"/>
  <c r="AH267" i="3"/>
  <c r="AG267" i="3"/>
  <c r="AF267" i="3"/>
  <c r="AE267" i="3"/>
  <c r="AD267" i="3"/>
  <c r="AC267" i="3"/>
  <c r="AB267" i="3"/>
  <c r="AA267" i="3"/>
  <c r="Z267" i="3"/>
  <c r="Y267" i="3"/>
  <c r="X267" i="3"/>
  <c r="W267" i="3"/>
  <c r="V267" i="3"/>
  <c r="U267" i="3"/>
  <c r="T267" i="3"/>
  <c r="S267" i="3"/>
  <c r="R267" i="3"/>
  <c r="Q267" i="3"/>
  <c r="P267" i="3"/>
  <c r="O267" i="3"/>
  <c r="N267" i="3"/>
  <c r="AL266" i="3"/>
  <c r="AK266" i="3"/>
  <c r="AJ266" i="3"/>
  <c r="AI266" i="3"/>
  <c r="AH266" i="3"/>
  <c r="AG266" i="3"/>
  <c r="AF266" i="3"/>
  <c r="AE266" i="3"/>
  <c r="AD266" i="3"/>
  <c r="AC266" i="3"/>
  <c r="AB266" i="3"/>
  <c r="AA266" i="3"/>
  <c r="Z266" i="3"/>
  <c r="Y266" i="3"/>
  <c r="X266" i="3"/>
  <c r="W266" i="3"/>
  <c r="V266" i="3"/>
  <c r="U266" i="3"/>
  <c r="T266" i="3"/>
  <c r="S266" i="3"/>
  <c r="R266" i="3"/>
  <c r="Q266" i="3"/>
  <c r="P266" i="3"/>
  <c r="O266" i="3"/>
  <c r="N266" i="3"/>
  <c r="AL265" i="3"/>
  <c r="AK265" i="3"/>
  <c r="AJ265" i="3"/>
  <c r="AI265" i="3"/>
  <c r="AH265" i="3"/>
  <c r="AG265" i="3"/>
  <c r="AF265" i="3"/>
  <c r="AE265" i="3"/>
  <c r="AD265" i="3"/>
  <c r="AC265" i="3"/>
  <c r="AB265" i="3"/>
  <c r="AA265" i="3"/>
  <c r="Z265" i="3"/>
  <c r="Y265" i="3"/>
  <c r="X265" i="3"/>
  <c r="W265" i="3"/>
  <c r="V265" i="3"/>
  <c r="U265" i="3"/>
  <c r="T265" i="3"/>
  <c r="S265" i="3"/>
  <c r="R265" i="3"/>
  <c r="Q265" i="3"/>
  <c r="P265" i="3"/>
  <c r="O265" i="3"/>
  <c r="N265" i="3"/>
  <c r="AL264" i="3"/>
  <c r="AK264" i="3"/>
  <c r="AJ264" i="3"/>
  <c r="AI264" i="3"/>
  <c r="AH264" i="3"/>
  <c r="AG264" i="3"/>
  <c r="AF264" i="3"/>
  <c r="AE264" i="3"/>
  <c r="AD264" i="3"/>
  <c r="AC264" i="3"/>
  <c r="AB264" i="3"/>
  <c r="AA264" i="3"/>
  <c r="Z264" i="3"/>
  <c r="Y264" i="3"/>
  <c r="X264" i="3"/>
  <c r="W264" i="3"/>
  <c r="V264" i="3"/>
  <c r="U264" i="3"/>
  <c r="T264" i="3"/>
  <c r="S264" i="3"/>
  <c r="R264" i="3"/>
  <c r="Q264" i="3"/>
  <c r="P264" i="3"/>
  <c r="O264" i="3"/>
  <c r="N264" i="3"/>
  <c r="AL263" i="3"/>
  <c r="AK263" i="3"/>
  <c r="AJ263" i="3"/>
  <c r="AI263" i="3"/>
  <c r="AH263" i="3"/>
  <c r="AG263" i="3"/>
  <c r="AF263" i="3"/>
  <c r="AE263" i="3"/>
  <c r="AD263" i="3"/>
  <c r="AC263" i="3"/>
  <c r="AB263" i="3"/>
  <c r="AA263" i="3"/>
  <c r="Z263" i="3"/>
  <c r="Y263" i="3"/>
  <c r="X263" i="3"/>
  <c r="W263" i="3"/>
  <c r="V263" i="3"/>
  <c r="U263" i="3"/>
  <c r="T263" i="3"/>
  <c r="S263" i="3"/>
  <c r="R263" i="3"/>
  <c r="Q263" i="3"/>
  <c r="P263" i="3"/>
  <c r="O263" i="3"/>
  <c r="N263" i="3"/>
  <c r="AL262" i="3"/>
  <c r="AK262" i="3"/>
  <c r="AJ262" i="3"/>
  <c r="AI262" i="3"/>
  <c r="AH262" i="3"/>
  <c r="AG262" i="3"/>
  <c r="AF262" i="3"/>
  <c r="AE262" i="3"/>
  <c r="AD262" i="3"/>
  <c r="AC262" i="3"/>
  <c r="AB262" i="3"/>
  <c r="AA262" i="3"/>
  <c r="Z262" i="3"/>
  <c r="Y262" i="3"/>
  <c r="X262" i="3"/>
  <c r="W262" i="3"/>
  <c r="V262" i="3"/>
  <c r="U262" i="3"/>
  <c r="T262" i="3"/>
  <c r="S262" i="3"/>
  <c r="R262" i="3"/>
  <c r="Q262" i="3"/>
  <c r="P262" i="3"/>
  <c r="O262" i="3"/>
  <c r="N262" i="3"/>
  <c r="AL261" i="3"/>
  <c r="AK261" i="3"/>
  <c r="AJ261" i="3"/>
  <c r="AI261" i="3"/>
  <c r="AH261" i="3"/>
  <c r="AG261" i="3"/>
  <c r="AF261" i="3"/>
  <c r="AE261" i="3"/>
  <c r="AD261" i="3"/>
  <c r="AC261" i="3"/>
  <c r="AB261" i="3"/>
  <c r="AA261" i="3"/>
  <c r="Z261" i="3"/>
  <c r="Y261" i="3"/>
  <c r="X261" i="3"/>
  <c r="W261" i="3"/>
  <c r="V261" i="3"/>
  <c r="U261" i="3"/>
  <c r="T261" i="3"/>
  <c r="S261" i="3"/>
  <c r="R261" i="3"/>
  <c r="Q261" i="3"/>
  <c r="P261" i="3"/>
  <c r="O261" i="3"/>
  <c r="N261" i="3"/>
  <c r="AL260" i="3"/>
  <c r="AK260" i="3"/>
  <c r="AJ260" i="3"/>
  <c r="AI260" i="3"/>
  <c r="AH260" i="3"/>
  <c r="AG260" i="3"/>
  <c r="AF260" i="3"/>
  <c r="AE260" i="3"/>
  <c r="AD260" i="3"/>
  <c r="AC260" i="3"/>
  <c r="AB260" i="3"/>
  <c r="AA260" i="3"/>
  <c r="Z260" i="3"/>
  <c r="Y260" i="3"/>
  <c r="X260" i="3"/>
  <c r="W260" i="3"/>
  <c r="V260" i="3"/>
  <c r="U260" i="3"/>
  <c r="T260" i="3"/>
  <c r="S260" i="3"/>
  <c r="R260" i="3"/>
  <c r="Q260" i="3"/>
  <c r="P260" i="3"/>
  <c r="O260" i="3"/>
  <c r="N260" i="3"/>
  <c r="AL259" i="3"/>
  <c r="AK259" i="3"/>
  <c r="AJ259" i="3"/>
  <c r="AI259" i="3"/>
  <c r="AH259" i="3"/>
  <c r="AG259" i="3"/>
  <c r="AF259" i="3"/>
  <c r="AE259" i="3"/>
  <c r="AD259" i="3"/>
  <c r="AC259" i="3"/>
  <c r="AB259" i="3"/>
  <c r="AA259" i="3"/>
  <c r="Z259" i="3"/>
  <c r="Y259" i="3"/>
  <c r="X259" i="3"/>
  <c r="W259" i="3"/>
  <c r="V259" i="3"/>
  <c r="U259" i="3"/>
  <c r="T259" i="3"/>
  <c r="S259" i="3"/>
  <c r="R259" i="3"/>
  <c r="Q259" i="3"/>
  <c r="P259" i="3"/>
  <c r="O259" i="3"/>
  <c r="N259" i="3"/>
  <c r="G258" i="3"/>
  <c r="M267" i="3"/>
  <c r="L267" i="3"/>
  <c r="K267" i="3"/>
  <c r="J267" i="3"/>
  <c r="I267" i="3"/>
  <c r="H267" i="3"/>
  <c r="G267" i="3"/>
  <c r="F267" i="3"/>
  <c r="M266" i="3"/>
  <c r="L266" i="3"/>
  <c r="K266" i="3"/>
  <c r="J266" i="3"/>
  <c r="I266" i="3"/>
  <c r="H266" i="3"/>
  <c r="G266" i="3"/>
  <c r="F266" i="3"/>
  <c r="M265" i="3"/>
  <c r="L265" i="3"/>
  <c r="K265" i="3"/>
  <c r="J265" i="3"/>
  <c r="I265" i="3"/>
  <c r="H265" i="3"/>
  <c r="G265" i="3"/>
  <c r="F265" i="3"/>
  <c r="M264" i="3"/>
  <c r="L264" i="3"/>
  <c r="K264" i="3"/>
  <c r="J264" i="3"/>
  <c r="I264" i="3"/>
  <c r="H264" i="3"/>
  <c r="G264" i="3"/>
  <c r="F264" i="3"/>
  <c r="M263" i="3"/>
  <c r="L263" i="3"/>
  <c r="K263" i="3"/>
  <c r="J263" i="3"/>
  <c r="I263" i="3"/>
  <c r="H263" i="3"/>
  <c r="G263" i="3"/>
  <c r="F263" i="3"/>
  <c r="M262" i="3"/>
  <c r="L262" i="3"/>
  <c r="K262" i="3"/>
  <c r="J262" i="3"/>
  <c r="I262" i="3"/>
  <c r="H262" i="3"/>
  <c r="G262" i="3"/>
  <c r="F262" i="3"/>
  <c r="M261" i="3"/>
  <c r="L261" i="3"/>
  <c r="K261" i="3"/>
  <c r="J261" i="3"/>
  <c r="I261" i="3"/>
  <c r="H261" i="3"/>
  <c r="G261" i="3"/>
  <c r="F261" i="3"/>
  <c r="M260" i="3"/>
  <c r="L260" i="3"/>
  <c r="K260" i="3"/>
  <c r="J260" i="3"/>
  <c r="I260" i="3"/>
  <c r="H260" i="3"/>
  <c r="G260" i="3"/>
  <c r="F260" i="3"/>
  <c r="M259" i="3"/>
  <c r="L259" i="3"/>
  <c r="K259" i="3"/>
  <c r="J259" i="3"/>
  <c r="I259" i="3"/>
  <c r="H259" i="3"/>
  <c r="G259" i="3"/>
  <c r="F259" i="3"/>
  <c r="AL252" i="3"/>
  <c r="AK252" i="3"/>
  <c r="AJ252" i="3"/>
  <c r="AI252" i="3"/>
  <c r="AH252" i="3"/>
  <c r="AG252" i="3"/>
  <c r="AF252" i="3"/>
  <c r="AE252" i="3"/>
  <c r="AD252" i="3"/>
  <c r="AC252" i="3"/>
  <c r="AB252" i="3"/>
  <c r="AA252" i="3"/>
  <c r="Z252" i="3"/>
  <c r="Y252" i="3"/>
  <c r="X252" i="3"/>
  <c r="W252" i="3"/>
  <c r="V252" i="3"/>
  <c r="U252" i="3"/>
  <c r="T252" i="3"/>
  <c r="S252" i="3"/>
  <c r="R252" i="3"/>
  <c r="Q252" i="3"/>
  <c r="P252" i="3"/>
  <c r="AL251" i="3"/>
  <c r="AK251" i="3"/>
  <c r="AJ251" i="3"/>
  <c r="AI251" i="3"/>
  <c r="AH251" i="3"/>
  <c r="AG251" i="3"/>
  <c r="AF251" i="3"/>
  <c r="AE251" i="3"/>
  <c r="AD251" i="3"/>
  <c r="AC251" i="3"/>
  <c r="AB251" i="3"/>
  <c r="AA251" i="3"/>
  <c r="Z251" i="3"/>
  <c r="Y251" i="3"/>
  <c r="X251" i="3"/>
  <c r="W251" i="3"/>
  <c r="V251" i="3"/>
  <c r="U251" i="3"/>
  <c r="T251" i="3"/>
  <c r="S251" i="3"/>
  <c r="R251" i="3"/>
  <c r="Q251" i="3"/>
  <c r="P251" i="3"/>
  <c r="AL250" i="3"/>
  <c r="AK250" i="3"/>
  <c r="AJ250" i="3"/>
  <c r="AI250" i="3"/>
  <c r="AH250" i="3"/>
  <c r="AG250" i="3"/>
  <c r="AF250" i="3"/>
  <c r="AE250" i="3"/>
  <c r="AD250" i="3"/>
  <c r="AC250" i="3"/>
  <c r="AB250" i="3"/>
  <c r="AA250" i="3"/>
  <c r="Z250" i="3"/>
  <c r="Y250" i="3"/>
  <c r="X250" i="3"/>
  <c r="W250" i="3"/>
  <c r="V250" i="3"/>
  <c r="U250" i="3"/>
  <c r="T250" i="3"/>
  <c r="S250" i="3"/>
  <c r="R250" i="3"/>
  <c r="Q250" i="3"/>
  <c r="P250" i="3"/>
  <c r="AL249" i="3"/>
  <c r="AK249" i="3"/>
  <c r="AJ249" i="3"/>
  <c r="AI249" i="3"/>
  <c r="AH249" i="3"/>
  <c r="AG249" i="3"/>
  <c r="AF249" i="3"/>
  <c r="AE249" i="3"/>
  <c r="AD249" i="3"/>
  <c r="AC249" i="3"/>
  <c r="AB249" i="3"/>
  <c r="AA249" i="3"/>
  <c r="Z249" i="3"/>
  <c r="Y249" i="3"/>
  <c r="X249" i="3"/>
  <c r="W249" i="3"/>
  <c r="V249" i="3"/>
  <c r="U249" i="3"/>
  <c r="T249" i="3"/>
  <c r="S249" i="3"/>
  <c r="R249" i="3"/>
  <c r="Q249" i="3"/>
  <c r="P249" i="3"/>
  <c r="AL248" i="3"/>
  <c r="AK248" i="3"/>
  <c r="AJ248" i="3"/>
  <c r="AI248" i="3"/>
  <c r="AH248" i="3"/>
  <c r="AG248" i="3"/>
  <c r="AF248" i="3"/>
  <c r="AE248" i="3"/>
  <c r="AD248" i="3"/>
  <c r="AC248" i="3"/>
  <c r="AB248" i="3"/>
  <c r="AA248" i="3"/>
  <c r="Z248" i="3"/>
  <c r="Y248" i="3"/>
  <c r="X248" i="3"/>
  <c r="W248" i="3"/>
  <c r="V248" i="3"/>
  <c r="U248" i="3"/>
  <c r="T248" i="3"/>
  <c r="S248" i="3"/>
  <c r="R248" i="3"/>
  <c r="Q248" i="3"/>
  <c r="P248" i="3"/>
  <c r="AL247" i="3"/>
  <c r="AK247" i="3"/>
  <c r="AJ247" i="3"/>
  <c r="AI247" i="3"/>
  <c r="AH247" i="3"/>
  <c r="AG247" i="3"/>
  <c r="AF247" i="3"/>
  <c r="AE247" i="3"/>
  <c r="AD247" i="3"/>
  <c r="AC247" i="3"/>
  <c r="AB247" i="3"/>
  <c r="AA247" i="3"/>
  <c r="Z247" i="3"/>
  <c r="Y247" i="3"/>
  <c r="X247" i="3"/>
  <c r="W247" i="3"/>
  <c r="V247" i="3"/>
  <c r="U247" i="3"/>
  <c r="T247" i="3"/>
  <c r="S247" i="3"/>
  <c r="R247" i="3"/>
  <c r="Q247" i="3"/>
  <c r="P247" i="3"/>
  <c r="AL246" i="3"/>
  <c r="AK246" i="3"/>
  <c r="AJ246" i="3"/>
  <c r="AI246" i="3"/>
  <c r="AH246" i="3"/>
  <c r="AG246" i="3"/>
  <c r="AF246" i="3"/>
  <c r="AE246" i="3"/>
  <c r="AD246" i="3"/>
  <c r="AC246" i="3"/>
  <c r="AB246" i="3"/>
  <c r="AA246" i="3"/>
  <c r="Z246" i="3"/>
  <c r="Y246" i="3"/>
  <c r="X246" i="3"/>
  <c r="W246" i="3"/>
  <c r="V246" i="3"/>
  <c r="U246" i="3"/>
  <c r="T246" i="3"/>
  <c r="S246" i="3"/>
  <c r="R246" i="3"/>
  <c r="Q246" i="3"/>
  <c r="P246" i="3"/>
  <c r="AL245" i="3"/>
  <c r="AK245" i="3"/>
  <c r="AJ245" i="3"/>
  <c r="AI245" i="3"/>
  <c r="AH245" i="3"/>
  <c r="AG245" i="3"/>
  <c r="AF245" i="3"/>
  <c r="AE245" i="3"/>
  <c r="AD245" i="3"/>
  <c r="AC245" i="3"/>
  <c r="AB245" i="3"/>
  <c r="AA245" i="3"/>
  <c r="Z245" i="3"/>
  <c r="Y245" i="3"/>
  <c r="X245" i="3"/>
  <c r="W245" i="3"/>
  <c r="V245" i="3"/>
  <c r="U245" i="3"/>
  <c r="T245" i="3"/>
  <c r="S245" i="3"/>
  <c r="R245" i="3"/>
  <c r="Q245" i="3"/>
  <c r="P245" i="3"/>
  <c r="AL244" i="3"/>
  <c r="AK244" i="3"/>
  <c r="AJ244" i="3"/>
  <c r="AI244" i="3"/>
  <c r="AH244" i="3"/>
  <c r="AG244" i="3"/>
  <c r="AF244" i="3"/>
  <c r="AE244" i="3"/>
  <c r="AD244" i="3"/>
  <c r="AC244" i="3"/>
  <c r="AB244" i="3"/>
  <c r="AA244" i="3"/>
  <c r="Z244" i="3"/>
  <c r="Y244" i="3"/>
  <c r="X244" i="3"/>
  <c r="W244" i="3"/>
  <c r="V244" i="3"/>
  <c r="U244" i="3"/>
  <c r="T244" i="3"/>
  <c r="S244" i="3"/>
  <c r="R244" i="3"/>
  <c r="Q244" i="3"/>
  <c r="P244" i="3"/>
  <c r="AL237" i="3"/>
  <c r="AK237" i="3"/>
  <c r="AJ237" i="3"/>
  <c r="AI237" i="3"/>
  <c r="AH237" i="3"/>
  <c r="AG237" i="3"/>
  <c r="AF237" i="3"/>
  <c r="AE237" i="3"/>
  <c r="AD237" i="3"/>
  <c r="AC237" i="3"/>
  <c r="AB237" i="3"/>
  <c r="AA237" i="3"/>
  <c r="Z237" i="3"/>
  <c r="Y237" i="3"/>
  <c r="X237" i="3"/>
  <c r="W237" i="3"/>
  <c r="V237" i="3"/>
  <c r="U237" i="3"/>
  <c r="T237" i="3"/>
  <c r="S237" i="3"/>
  <c r="R237" i="3"/>
  <c r="Q237" i="3"/>
  <c r="P237" i="3"/>
  <c r="AL236" i="3"/>
  <c r="AK236" i="3"/>
  <c r="AJ236" i="3"/>
  <c r="AI236" i="3"/>
  <c r="AH236" i="3"/>
  <c r="AG236" i="3"/>
  <c r="AF236" i="3"/>
  <c r="AE236" i="3"/>
  <c r="AD236" i="3"/>
  <c r="AC236" i="3"/>
  <c r="AB236" i="3"/>
  <c r="AA236" i="3"/>
  <c r="Z236" i="3"/>
  <c r="Y236" i="3"/>
  <c r="X236" i="3"/>
  <c r="W236" i="3"/>
  <c r="V236" i="3"/>
  <c r="U236" i="3"/>
  <c r="T236" i="3"/>
  <c r="S236" i="3"/>
  <c r="R236" i="3"/>
  <c r="Q236" i="3"/>
  <c r="P236" i="3"/>
  <c r="AL235" i="3"/>
  <c r="AK235" i="3"/>
  <c r="AJ235" i="3"/>
  <c r="AI235" i="3"/>
  <c r="AH235" i="3"/>
  <c r="AG235" i="3"/>
  <c r="AF235" i="3"/>
  <c r="AE235" i="3"/>
  <c r="AD235" i="3"/>
  <c r="AC235" i="3"/>
  <c r="AB235" i="3"/>
  <c r="AA235" i="3"/>
  <c r="Z235" i="3"/>
  <c r="Y235" i="3"/>
  <c r="X235" i="3"/>
  <c r="W235" i="3"/>
  <c r="V235" i="3"/>
  <c r="U235" i="3"/>
  <c r="T235" i="3"/>
  <c r="S235" i="3"/>
  <c r="R235" i="3"/>
  <c r="Q235" i="3"/>
  <c r="P235" i="3"/>
  <c r="AL234" i="3"/>
  <c r="AK234" i="3"/>
  <c r="AJ234" i="3"/>
  <c r="AI234" i="3"/>
  <c r="AH234" i="3"/>
  <c r="AG234" i="3"/>
  <c r="AF234" i="3"/>
  <c r="AE234" i="3"/>
  <c r="AD234" i="3"/>
  <c r="AC234" i="3"/>
  <c r="AB234" i="3"/>
  <c r="AA234" i="3"/>
  <c r="Z234" i="3"/>
  <c r="Y234" i="3"/>
  <c r="X234" i="3"/>
  <c r="W234" i="3"/>
  <c r="V234" i="3"/>
  <c r="U234" i="3"/>
  <c r="T234" i="3"/>
  <c r="S234" i="3"/>
  <c r="R234" i="3"/>
  <c r="Q234" i="3"/>
  <c r="P234" i="3"/>
  <c r="AL233" i="3"/>
  <c r="AK233" i="3"/>
  <c r="AJ233" i="3"/>
  <c r="AI233" i="3"/>
  <c r="AH233" i="3"/>
  <c r="AG233" i="3"/>
  <c r="AF233" i="3"/>
  <c r="AE233" i="3"/>
  <c r="AD233" i="3"/>
  <c r="AC233" i="3"/>
  <c r="AB233" i="3"/>
  <c r="AA233" i="3"/>
  <c r="Z233" i="3"/>
  <c r="Y233" i="3"/>
  <c r="X233" i="3"/>
  <c r="W233" i="3"/>
  <c r="V233" i="3"/>
  <c r="U233" i="3"/>
  <c r="T233" i="3"/>
  <c r="S233" i="3"/>
  <c r="R233" i="3"/>
  <c r="Q233" i="3"/>
  <c r="P233" i="3"/>
  <c r="AL232" i="3"/>
  <c r="AK232" i="3"/>
  <c r="AJ232" i="3"/>
  <c r="AI232" i="3"/>
  <c r="AH232" i="3"/>
  <c r="AG232" i="3"/>
  <c r="AF232" i="3"/>
  <c r="AE232" i="3"/>
  <c r="AD232" i="3"/>
  <c r="AC232" i="3"/>
  <c r="AB232" i="3"/>
  <c r="AA232" i="3"/>
  <c r="Z232" i="3"/>
  <c r="Y232" i="3"/>
  <c r="X232" i="3"/>
  <c r="W232" i="3"/>
  <c r="V232" i="3"/>
  <c r="U232" i="3"/>
  <c r="T232" i="3"/>
  <c r="S232" i="3"/>
  <c r="R232" i="3"/>
  <c r="Q232" i="3"/>
  <c r="P232" i="3"/>
  <c r="AL231" i="3"/>
  <c r="AK231" i="3"/>
  <c r="AJ231" i="3"/>
  <c r="AI231" i="3"/>
  <c r="AH231" i="3"/>
  <c r="AG231" i="3"/>
  <c r="AF231" i="3"/>
  <c r="AE231" i="3"/>
  <c r="AD231" i="3"/>
  <c r="AC231" i="3"/>
  <c r="AB231" i="3"/>
  <c r="AA231" i="3"/>
  <c r="Z231" i="3"/>
  <c r="Y231" i="3"/>
  <c r="X231" i="3"/>
  <c r="W231" i="3"/>
  <c r="V231" i="3"/>
  <c r="U231" i="3"/>
  <c r="T231" i="3"/>
  <c r="S231" i="3"/>
  <c r="R231" i="3"/>
  <c r="Q231" i="3"/>
  <c r="P231" i="3"/>
  <c r="AL230" i="3"/>
  <c r="AK230" i="3"/>
  <c r="AJ230" i="3"/>
  <c r="AI230" i="3"/>
  <c r="AH230" i="3"/>
  <c r="AG230" i="3"/>
  <c r="AF230" i="3"/>
  <c r="AE230" i="3"/>
  <c r="AD230" i="3"/>
  <c r="AC230" i="3"/>
  <c r="AB230" i="3"/>
  <c r="AA230" i="3"/>
  <c r="Z230" i="3"/>
  <c r="Y230" i="3"/>
  <c r="X230" i="3"/>
  <c r="W230" i="3"/>
  <c r="V230" i="3"/>
  <c r="U230" i="3"/>
  <c r="T230" i="3"/>
  <c r="S230" i="3"/>
  <c r="R230" i="3"/>
  <c r="Q230" i="3"/>
  <c r="P230" i="3"/>
  <c r="AL229" i="3"/>
  <c r="AK229" i="3"/>
  <c r="AJ229" i="3"/>
  <c r="AI229" i="3"/>
  <c r="AH229" i="3"/>
  <c r="AG229" i="3"/>
  <c r="AF229" i="3"/>
  <c r="AE229" i="3"/>
  <c r="AD229" i="3"/>
  <c r="AC229" i="3"/>
  <c r="AB229" i="3"/>
  <c r="AA229" i="3"/>
  <c r="Z229" i="3"/>
  <c r="Y229" i="3"/>
  <c r="X229" i="3"/>
  <c r="W229" i="3"/>
  <c r="V229" i="3"/>
  <c r="U229" i="3"/>
  <c r="T229" i="3"/>
  <c r="S229" i="3"/>
  <c r="R229" i="3"/>
  <c r="Q229" i="3"/>
  <c r="P229" i="3"/>
  <c r="AL228" i="3"/>
  <c r="AL243" i="3" s="1"/>
  <c r="AK228" i="3"/>
  <c r="AK243" i="3" s="1"/>
  <c r="AJ228" i="3"/>
  <c r="AJ243" i="3" s="1"/>
  <c r="AI228" i="3"/>
  <c r="AI243" i="3" s="1"/>
  <c r="AH228" i="3"/>
  <c r="AH243" i="3" s="1"/>
  <c r="AG228" i="3"/>
  <c r="AG243" i="3" s="1"/>
  <c r="AF228" i="3"/>
  <c r="AF243" i="3" s="1"/>
  <c r="AE228" i="3"/>
  <c r="AE243" i="3" s="1"/>
  <c r="AD228" i="3"/>
  <c r="AD243" i="3" s="1"/>
  <c r="AC228" i="3"/>
  <c r="AC243" i="3" s="1"/>
  <c r="AB228" i="3"/>
  <c r="AB243" i="3" s="1"/>
  <c r="AA228" i="3"/>
  <c r="AA243" i="3" s="1"/>
  <c r="Z228" i="3"/>
  <c r="Z243" i="3" s="1"/>
  <c r="Y228" i="3"/>
  <c r="Y243" i="3" s="1"/>
  <c r="X228" i="3"/>
  <c r="X243" i="3" s="1"/>
  <c r="W228" i="3"/>
  <c r="W243" i="3" s="1"/>
  <c r="V228" i="3"/>
  <c r="V243" i="3" s="1"/>
  <c r="U228" i="3"/>
  <c r="U243" i="3" s="1"/>
  <c r="T228" i="3"/>
  <c r="T243" i="3" s="1"/>
  <c r="S228" i="3"/>
  <c r="S243" i="3" s="1"/>
  <c r="R228" i="3"/>
  <c r="R243" i="3" s="1"/>
  <c r="Q228" i="3"/>
  <c r="Q243" i="3" s="1"/>
  <c r="P228" i="3"/>
  <c r="P243" i="3" s="1"/>
  <c r="O252" i="3"/>
  <c r="N252" i="3"/>
  <c r="M252" i="3"/>
  <c r="L252" i="3"/>
  <c r="K252" i="3"/>
  <c r="J252" i="3"/>
  <c r="I252" i="3"/>
  <c r="H252" i="3"/>
  <c r="G252" i="3"/>
  <c r="F252" i="3"/>
  <c r="O251" i="3"/>
  <c r="N251" i="3"/>
  <c r="M251" i="3"/>
  <c r="L251" i="3"/>
  <c r="K251" i="3"/>
  <c r="J251" i="3"/>
  <c r="I251" i="3"/>
  <c r="H251" i="3"/>
  <c r="G251" i="3"/>
  <c r="F251" i="3"/>
  <c r="O250" i="3"/>
  <c r="N250" i="3"/>
  <c r="M250" i="3"/>
  <c r="L250" i="3"/>
  <c r="K250" i="3"/>
  <c r="J250" i="3"/>
  <c r="I250" i="3"/>
  <c r="H250" i="3"/>
  <c r="G250" i="3"/>
  <c r="F250" i="3"/>
  <c r="O249" i="3"/>
  <c r="N249" i="3"/>
  <c r="M249" i="3"/>
  <c r="L249" i="3"/>
  <c r="K249" i="3"/>
  <c r="J249" i="3"/>
  <c r="I249" i="3"/>
  <c r="H249" i="3"/>
  <c r="G249" i="3"/>
  <c r="F249" i="3"/>
  <c r="O248" i="3"/>
  <c r="N248" i="3"/>
  <c r="M248" i="3"/>
  <c r="L248" i="3"/>
  <c r="K248" i="3"/>
  <c r="J248" i="3"/>
  <c r="I248" i="3"/>
  <c r="H248" i="3"/>
  <c r="G248" i="3"/>
  <c r="F248" i="3"/>
  <c r="O247" i="3"/>
  <c r="N247" i="3"/>
  <c r="M247" i="3"/>
  <c r="L247" i="3"/>
  <c r="K247" i="3"/>
  <c r="J247" i="3"/>
  <c r="I247" i="3"/>
  <c r="H247" i="3"/>
  <c r="G247" i="3"/>
  <c r="F247" i="3"/>
  <c r="O246" i="3"/>
  <c r="N246" i="3"/>
  <c r="M246" i="3"/>
  <c r="L246" i="3"/>
  <c r="K246" i="3"/>
  <c r="J246" i="3"/>
  <c r="I246" i="3"/>
  <c r="H246" i="3"/>
  <c r="G246" i="3"/>
  <c r="F246" i="3"/>
  <c r="O245" i="3"/>
  <c r="N245" i="3"/>
  <c r="M245" i="3"/>
  <c r="L245" i="3"/>
  <c r="K245" i="3"/>
  <c r="J245" i="3"/>
  <c r="I245" i="3"/>
  <c r="H245" i="3"/>
  <c r="G245" i="3"/>
  <c r="F245" i="3"/>
  <c r="O244" i="3"/>
  <c r="N244" i="3"/>
  <c r="M244" i="3"/>
  <c r="L244" i="3"/>
  <c r="K244" i="3"/>
  <c r="J244" i="3"/>
  <c r="I244" i="3"/>
  <c r="H244" i="3"/>
  <c r="G244" i="3"/>
  <c r="F244" i="3"/>
  <c r="O237" i="3"/>
  <c r="N237" i="3"/>
  <c r="M237" i="3"/>
  <c r="L237" i="3"/>
  <c r="K237" i="3"/>
  <c r="J237" i="3"/>
  <c r="I237" i="3"/>
  <c r="H237" i="3"/>
  <c r="G237" i="3"/>
  <c r="F237" i="3"/>
  <c r="O236" i="3"/>
  <c r="N236" i="3"/>
  <c r="M236" i="3"/>
  <c r="L236" i="3"/>
  <c r="K236" i="3"/>
  <c r="J236" i="3"/>
  <c r="I236" i="3"/>
  <c r="H236" i="3"/>
  <c r="G236" i="3"/>
  <c r="F236" i="3"/>
  <c r="O235" i="3"/>
  <c r="N235" i="3"/>
  <c r="M235" i="3"/>
  <c r="L235" i="3"/>
  <c r="K235" i="3"/>
  <c r="J235" i="3"/>
  <c r="I235" i="3"/>
  <c r="H235" i="3"/>
  <c r="G235" i="3"/>
  <c r="F235" i="3"/>
  <c r="O234" i="3"/>
  <c r="N234" i="3"/>
  <c r="M234" i="3"/>
  <c r="L234" i="3"/>
  <c r="K234" i="3"/>
  <c r="J234" i="3"/>
  <c r="I234" i="3"/>
  <c r="H234" i="3"/>
  <c r="G234" i="3"/>
  <c r="F234" i="3"/>
  <c r="O233" i="3"/>
  <c r="N233" i="3"/>
  <c r="M233" i="3"/>
  <c r="L233" i="3"/>
  <c r="K233" i="3"/>
  <c r="J233" i="3"/>
  <c r="I233" i="3"/>
  <c r="H233" i="3"/>
  <c r="G233" i="3"/>
  <c r="F233" i="3"/>
  <c r="O232" i="3"/>
  <c r="N232" i="3"/>
  <c r="M232" i="3"/>
  <c r="L232" i="3"/>
  <c r="K232" i="3"/>
  <c r="J232" i="3"/>
  <c r="I232" i="3"/>
  <c r="H232" i="3"/>
  <c r="G232" i="3"/>
  <c r="F232" i="3"/>
  <c r="O231" i="3"/>
  <c r="N231" i="3"/>
  <c r="M231" i="3"/>
  <c r="L231" i="3"/>
  <c r="K231" i="3"/>
  <c r="J231" i="3"/>
  <c r="I231" i="3"/>
  <c r="H231" i="3"/>
  <c r="G231" i="3"/>
  <c r="F231" i="3"/>
  <c r="O230" i="3"/>
  <c r="N230" i="3"/>
  <c r="M230" i="3"/>
  <c r="L230" i="3"/>
  <c r="K230" i="3"/>
  <c r="J230" i="3"/>
  <c r="I230" i="3"/>
  <c r="H230" i="3"/>
  <c r="G230" i="3"/>
  <c r="F230" i="3"/>
  <c r="O229" i="3"/>
  <c r="N229" i="3"/>
  <c r="M229" i="3"/>
  <c r="L229" i="3"/>
  <c r="K229" i="3"/>
  <c r="J229" i="3"/>
  <c r="I229" i="3"/>
  <c r="H229" i="3"/>
  <c r="G229" i="3"/>
  <c r="F229" i="3"/>
  <c r="O228" i="3"/>
  <c r="O243" i="3" s="1"/>
  <c r="N228" i="3"/>
  <c r="N243" i="3" s="1"/>
  <c r="M228" i="3"/>
  <c r="M243" i="3" s="1"/>
  <c r="L228" i="3"/>
  <c r="L243" i="3" s="1"/>
  <c r="K228" i="3"/>
  <c r="K243" i="3" s="1"/>
  <c r="J228" i="3"/>
  <c r="J243" i="3" s="1"/>
  <c r="I228" i="3"/>
  <c r="I243" i="3" s="1"/>
  <c r="H228" i="3"/>
  <c r="H243" i="3" s="1"/>
  <c r="G228" i="3"/>
  <c r="G243" i="3" s="1"/>
  <c r="F228" i="3"/>
  <c r="F243" i="3" s="1"/>
  <c r="E237" i="3"/>
  <c r="E236" i="3"/>
  <c r="E235" i="3"/>
  <c r="E234" i="3"/>
  <c r="AN234" i="3" s="1"/>
  <c r="E233" i="3"/>
  <c r="E232" i="3"/>
  <c r="E231" i="3"/>
  <c r="E230" i="3"/>
  <c r="E229" i="3"/>
  <c r="AV146" i="3"/>
  <c r="AU146" i="3"/>
  <c r="AT146" i="3"/>
  <c r="AS146" i="3"/>
  <c r="AR146" i="3"/>
  <c r="AQ146" i="3"/>
  <c r="AP146" i="3"/>
  <c r="AO146" i="3"/>
  <c r="AN146" i="3"/>
  <c r="AM146" i="3"/>
  <c r="AL146" i="3"/>
  <c r="AK146" i="3"/>
  <c r="AJ146" i="3"/>
  <c r="AI146" i="3"/>
  <c r="AH146" i="3"/>
  <c r="AG146" i="3"/>
  <c r="AF146" i="3"/>
  <c r="AE146" i="3"/>
  <c r="AD146" i="3"/>
  <c r="AC146" i="3"/>
  <c r="AB146" i="3"/>
  <c r="AA146" i="3"/>
  <c r="Z146" i="3"/>
  <c r="Y146" i="3"/>
  <c r="X146" i="3"/>
  <c r="W146" i="3"/>
  <c r="V146" i="3"/>
  <c r="U146" i="3"/>
  <c r="T146" i="3"/>
  <c r="S146" i="3"/>
  <c r="AV97" i="3"/>
  <c r="AU97" i="3"/>
  <c r="AT97" i="3"/>
  <c r="AS97" i="3"/>
  <c r="AR97" i="3"/>
  <c r="AQ97" i="3"/>
  <c r="AP97" i="3"/>
  <c r="AO97" i="3"/>
  <c r="AN97" i="3"/>
  <c r="AM97" i="3"/>
  <c r="AL97" i="3"/>
  <c r="AK97" i="3"/>
  <c r="AJ97" i="3"/>
  <c r="AI97" i="3"/>
  <c r="AH97" i="3"/>
  <c r="AG97" i="3"/>
  <c r="AF97" i="3"/>
  <c r="AE97" i="3"/>
  <c r="AD97" i="3"/>
  <c r="AC97" i="3"/>
  <c r="AB97" i="3"/>
  <c r="AA97" i="3"/>
  <c r="Z97" i="3"/>
  <c r="Y97" i="3"/>
  <c r="X97" i="3"/>
  <c r="W97" i="3"/>
  <c r="V97" i="3"/>
  <c r="U97" i="3"/>
  <c r="T97" i="3"/>
  <c r="O141" i="3"/>
  <c r="O140" i="3"/>
  <c r="O139" i="3"/>
  <c r="O138" i="3"/>
  <c r="O137" i="3"/>
  <c r="O136" i="3"/>
  <c r="O135" i="3"/>
  <c r="O134" i="3"/>
  <c r="O132" i="3"/>
  <c r="O131" i="3"/>
  <c r="O130" i="3"/>
  <c r="O129" i="3"/>
  <c r="O128" i="3"/>
  <c r="O127" i="3"/>
  <c r="O147" i="3" s="1"/>
  <c r="O126" i="3"/>
  <c r="O120" i="3"/>
  <c r="O119" i="3"/>
  <c r="O118" i="3"/>
  <c r="O117" i="3"/>
  <c r="O116" i="3"/>
  <c r="O115" i="3"/>
  <c r="O114" i="3"/>
  <c r="O113" i="3"/>
  <c r="O112" i="3"/>
  <c r="O111" i="3"/>
  <c r="O110" i="3"/>
  <c r="O109" i="3"/>
  <c r="O108" i="3"/>
  <c r="O107" i="3"/>
  <c r="O106" i="3"/>
  <c r="O105" i="3"/>
  <c r="O104" i="3"/>
  <c r="O103" i="3"/>
  <c r="O146" i="3" s="1"/>
  <c r="O102" i="3"/>
  <c r="O101" i="3"/>
  <c r="O100" i="3"/>
  <c r="O99" i="3"/>
  <c r="O98" i="3"/>
  <c r="S97" i="3"/>
  <c r="F275" i="3"/>
  <c r="AO275" i="3" s="1"/>
  <c r="W339" i="3" a="1"/>
  <c r="Z332" i="3" a="1"/>
  <c r="G332" i="3" a="1"/>
  <c r="L339" i="3" a="1"/>
  <c r="S332" i="3" a="1"/>
  <c r="E332" i="3" a="1"/>
  <c r="AJ339" i="3" a="1"/>
  <c r="AL339" i="3" a="1"/>
  <c r="I332" i="3" a="1"/>
  <c r="G347" i="3" a="1"/>
  <c r="AE332" i="3" a="1"/>
  <c r="AF339" i="3" a="1"/>
  <c r="AB339" i="3" a="1"/>
  <c r="V339" i="3" a="1"/>
  <c r="F348" i="3" a="1"/>
  <c r="P332" i="3" a="1"/>
  <c r="T332" i="3" a="1"/>
  <c r="AB332" i="3" a="1"/>
  <c r="P339" i="3" a="1"/>
  <c r="K339" i="3" a="1"/>
  <c r="H339" i="3" a="1"/>
  <c r="H332" i="3" a="1"/>
  <c r="O339" i="3" a="1"/>
  <c r="G339" i="3" a="1"/>
  <c r="AD332" i="3" a="1"/>
  <c r="AJ332" i="3" a="1"/>
  <c r="AA339" i="3" a="1"/>
  <c r="N339" i="3" a="1"/>
  <c r="J339" i="3" a="1"/>
  <c r="L332" i="3" a="1"/>
  <c r="F339" i="3" a="1"/>
  <c r="M339" i="3" a="1"/>
  <c r="V332" i="3" a="1"/>
  <c r="U332" i="3" a="1"/>
  <c r="S339" i="3" a="1"/>
  <c r="AC339" i="3" a="1"/>
  <c r="AC332" i="3" a="1"/>
  <c r="AL332" i="3" a="1"/>
  <c r="J332" i="3" a="1"/>
  <c r="T339" i="3" a="1"/>
  <c r="W332" i="3" a="1"/>
  <c r="AG332" i="3" a="1"/>
  <c r="AH332" i="3" a="1"/>
  <c r="AK332" i="3" a="1"/>
  <c r="AD339" i="3" a="1"/>
  <c r="K332" i="3" a="1"/>
  <c r="X332" i="3" a="1"/>
  <c r="R332" i="3" a="1"/>
  <c r="AI339" i="3" a="1"/>
  <c r="Y339" i="3" a="1"/>
  <c r="Y332" i="3" a="1"/>
  <c r="F347" i="3" a="1"/>
  <c r="U339" i="3" a="1"/>
  <c r="R339" i="3" a="1"/>
  <c r="AE339" i="3" a="1"/>
  <c r="AA332" i="3" a="1"/>
  <c r="AI332" i="3" a="1"/>
  <c r="Z339" i="3" a="1"/>
  <c r="M332" i="3" a="1"/>
  <c r="AG339" i="3" a="1"/>
  <c r="AF332" i="3" a="1"/>
  <c r="F332" i="3" a="1"/>
  <c r="AK339" i="3" a="1"/>
  <c r="I339" i="3" a="1"/>
  <c r="Q332" i="3" a="1"/>
  <c r="N332" i="3" a="1"/>
  <c r="X339" i="3" a="1"/>
  <c r="Q339" i="3" a="1"/>
  <c r="O332" i="3" a="1"/>
  <c r="AH339" i="3" a="1"/>
  <c r="AO252" i="3" l="1"/>
  <c r="F347" i="3"/>
  <c r="A235" i="3"/>
  <c r="AO251" i="3"/>
  <c r="A230" i="3"/>
  <c r="AO247" i="3"/>
  <c r="AO246" i="3"/>
  <c r="C231" i="3"/>
  <c r="C232" i="3"/>
  <c r="A236" i="3"/>
  <c r="A234" i="3"/>
  <c r="E280" i="3"/>
  <c r="C230" i="3"/>
  <c r="C229" i="3"/>
  <c r="A232" i="3"/>
  <c r="AO250" i="3"/>
  <c r="E248" i="3"/>
  <c r="AN233" i="3"/>
  <c r="AQ231" i="3"/>
  <c r="AO231" i="3"/>
  <c r="B231" i="3"/>
  <c r="A233" i="3"/>
  <c r="AO249" i="3"/>
  <c r="E245" i="3"/>
  <c r="AN230" i="3"/>
  <c r="E246" i="3"/>
  <c r="AN231" i="3"/>
  <c r="AQ233" i="3"/>
  <c r="AO233" i="3"/>
  <c r="B233" i="3"/>
  <c r="AO248" i="3"/>
  <c r="AQ229" i="3"/>
  <c r="AO229" i="3"/>
  <c r="B229" i="3"/>
  <c r="E251" i="3"/>
  <c r="AN236" i="3"/>
  <c r="E252" i="3"/>
  <c r="AN237" i="3"/>
  <c r="A229" i="3"/>
  <c r="C237" i="3"/>
  <c r="AO245" i="3"/>
  <c r="C236" i="3"/>
  <c r="AO244" i="3"/>
  <c r="AQ234" i="3"/>
  <c r="AO234" i="3"/>
  <c r="B234" i="3"/>
  <c r="AQ232" i="3"/>
  <c r="AO232" i="3"/>
  <c r="B232" i="3"/>
  <c r="AQ230" i="3"/>
  <c r="AO230" i="3"/>
  <c r="B230" i="3"/>
  <c r="C235" i="3"/>
  <c r="AQ237" i="3"/>
  <c r="AO237" i="3"/>
  <c r="B237" i="3"/>
  <c r="A231" i="3"/>
  <c r="C234" i="3"/>
  <c r="AQ236" i="3"/>
  <c r="AO236" i="3"/>
  <c r="B236" i="3"/>
  <c r="F280" i="3"/>
  <c r="AO274" i="3"/>
  <c r="C233" i="3"/>
  <c r="AQ235" i="3"/>
  <c r="AO235" i="3"/>
  <c r="B235" i="3"/>
  <c r="A237" i="3"/>
  <c r="E250" i="3"/>
  <c r="AN235" i="3"/>
  <c r="E247" i="3"/>
  <c r="AN232" i="3"/>
  <c r="E244" i="3"/>
  <c r="AN229" i="3"/>
  <c r="F348" i="3"/>
  <c r="K339" i="3"/>
  <c r="W332" i="3"/>
  <c r="AI332" i="3"/>
  <c r="S339" i="3"/>
  <c r="AE339" i="3"/>
  <c r="F332" i="3"/>
  <c r="L339" i="3"/>
  <c r="X332" i="3"/>
  <c r="AJ332" i="3"/>
  <c r="T339" i="3"/>
  <c r="AF339" i="3"/>
  <c r="I332" i="3"/>
  <c r="I335" i="3" s="1"/>
  <c r="O339" i="3"/>
  <c r="AA332" i="3"/>
  <c r="W339" i="3"/>
  <c r="AI339" i="3"/>
  <c r="J332" i="3"/>
  <c r="P332" i="3"/>
  <c r="AB332" i="3"/>
  <c r="X339" i="3"/>
  <c r="AJ339" i="3"/>
  <c r="K332" i="3"/>
  <c r="Q332" i="3"/>
  <c r="AC332" i="3"/>
  <c r="Y339" i="3"/>
  <c r="AK339" i="3"/>
  <c r="E332" i="3"/>
  <c r="L332" i="3"/>
  <c r="F339" i="3"/>
  <c r="R332" i="3"/>
  <c r="AD332" i="3"/>
  <c r="Z339" i="3"/>
  <c r="AL339" i="3"/>
  <c r="M332" i="3"/>
  <c r="G339" i="3"/>
  <c r="S332" i="3"/>
  <c r="AE332" i="3"/>
  <c r="AA339" i="3"/>
  <c r="G347" i="3"/>
  <c r="O332" i="3"/>
  <c r="I339" i="3"/>
  <c r="U332" i="3"/>
  <c r="AG332" i="3"/>
  <c r="Q339" i="3"/>
  <c r="AC339" i="3"/>
  <c r="J339" i="3"/>
  <c r="V332" i="3"/>
  <c r="AH332" i="3"/>
  <c r="R339" i="3"/>
  <c r="AD339" i="3"/>
  <c r="G332" i="3"/>
  <c r="M339" i="3"/>
  <c r="Y332" i="3"/>
  <c r="AK332" i="3"/>
  <c r="U339" i="3"/>
  <c r="AG339" i="3"/>
  <c r="H332" i="3"/>
  <c r="N339" i="3"/>
  <c r="Z332" i="3"/>
  <c r="AL332" i="3"/>
  <c r="V339" i="3"/>
  <c r="AH339" i="3"/>
  <c r="N332" i="3"/>
  <c r="H339" i="3"/>
  <c r="T332" i="3"/>
  <c r="AF332" i="3"/>
  <c r="P339" i="3"/>
  <c r="AB339" i="3"/>
  <c r="E249" i="3"/>
  <c r="AN249" i="3" s="1"/>
  <c r="H258" i="3"/>
  <c r="G274" i="3"/>
  <c r="G275" i="3"/>
  <c r="AP275" i="3" s="1"/>
  <c r="E333" i="3" a="1"/>
  <c r="H347" i="3" a="1"/>
  <c r="G348" i="3" a="1"/>
  <c r="E339" i="3" a="1"/>
  <c r="H347" i="3" l="1"/>
  <c r="E339" i="3"/>
  <c r="E333" i="3"/>
  <c r="F286" i="3"/>
  <c r="E286" i="3"/>
  <c r="E261" i="3"/>
  <c r="AN246" i="3"/>
  <c r="E260" i="3"/>
  <c r="AN245" i="3"/>
  <c r="G280" i="3"/>
  <c r="AP274" i="3"/>
  <c r="E266" i="3"/>
  <c r="AN251" i="3"/>
  <c r="E263" i="3"/>
  <c r="AN248" i="3"/>
  <c r="E267" i="3"/>
  <c r="AN252" i="3"/>
  <c r="E265" i="3"/>
  <c r="AN250" i="3"/>
  <c r="E262" i="3"/>
  <c r="AN247" i="3"/>
  <c r="E259" i="3"/>
  <c r="AN244" i="3"/>
  <c r="G348" i="3"/>
  <c r="AF335" i="3"/>
  <c r="AF358" i="3" s="1"/>
  <c r="AG335" i="3"/>
  <c r="AG358" i="3" s="1"/>
  <c r="AJ335" i="3"/>
  <c r="AJ358" i="3" s="1"/>
  <c r="T335" i="3"/>
  <c r="T358" i="3" s="1"/>
  <c r="U335" i="3"/>
  <c r="U358" i="3" s="1"/>
  <c r="X335" i="3"/>
  <c r="X358" i="3" s="1"/>
  <c r="AH335" i="3"/>
  <c r="AH358" i="3" s="1"/>
  <c r="AK335" i="3"/>
  <c r="AK358" i="3" s="1"/>
  <c r="R335" i="3"/>
  <c r="R358" i="3" s="1"/>
  <c r="AC335" i="3"/>
  <c r="AC358" i="3" s="1"/>
  <c r="N335" i="3"/>
  <c r="N358" i="3" s="1"/>
  <c r="V335" i="3"/>
  <c r="V358" i="3" s="1"/>
  <c r="K335" i="3"/>
  <c r="K358" i="3" s="1"/>
  <c r="AL335" i="3"/>
  <c r="AL358" i="3" s="1"/>
  <c r="AE335" i="3"/>
  <c r="AE358" i="3" s="1"/>
  <c r="L335" i="3"/>
  <c r="L358" i="3" s="1"/>
  <c r="AA335" i="3"/>
  <c r="AA358" i="3" s="1"/>
  <c r="AD335" i="3"/>
  <c r="AD358" i="3" s="1"/>
  <c r="Y335" i="3"/>
  <c r="Y358" i="3" s="1"/>
  <c r="Z335" i="3"/>
  <c r="Z358" i="3" s="1"/>
  <c r="S335" i="3"/>
  <c r="S358" i="3" s="1"/>
  <c r="AB335" i="3"/>
  <c r="AB358" i="3" s="1"/>
  <c r="AI335" i="3"/>
  <c r="AI358" i="3" s="1"/>
  <c r="O335" i="3"/>
  <c r="O358" i="3" s="1"/>
  <c r="Q335" i="3"/>
  <c r="Q358" i="3" s="1"/>
  <c r="P335" i="3"/>
  <c r="P358" i="3" s="1"/>
  <c r="W335" i="3"/>
  <c r="W358" i="3" s="1"/>
  <c r="M335" i="3"/>
  <c r="M358" i="3" s="1"/>
  <c r="J335" i="3"/>
  <c r="J358" i="3" s="1"/>
  <c r="I258" i="3"/>
  <c r="H274" i="3"/>
  <c r="E264" i="3"/>
  <c r="E347" i="3" a="1"/>
  <c r="F340" i="3" a="1"/>
  <c r="H348" i="3" a="1"/>
  <c r="I347" i="3" a="1"/>
  <c r="E340" i="3" a="1"/>
  <c r="G333" i="3" a="1"/>
  <c r="E348" i="3" a="1"/>
  <c r="I347" i="3" l="1"/>
  <c r="E348" i="3"/>
  <c r="G333" i="3"/>
  <c r="E340" i="3"/>
  <c r="E362" i="3" s="1"/>
  <c r="J416" i="3" s="1"/>
  <c r="F340" i="3"/>
  <c r="H348" i="3"/>
  <c r="G286" i="3"/>
  <c r="H280" i="3"/>
  <c r="AQ274" i="3"/>
  <c r="B358" i="3"/>
  <c r="C358" i="3"/>
  <c r="D358" i="3"/>
  <c r="E347" i="3"/>
  <c r="J258" i="3"/>
  <c r="I274" i="3"/>
  <c r="J347" i="3" a="1"/>
  <c r="I348" i="3" a="1"/>
  <c r="G340" i="3" a="1"/>
  <c r="H333" i="3" a="1"/>
  <c r="J347" i="3" l="1"/>
  <c r="I348" i="3"/>
  <c r="I351" i="3" s="1"/>
  <c r="I357" i="3" s="1"/>
  <c r="H333" i="3"/>
  <c r="G340" i="3"/>
  <c r="H286" i="3"/>
  <c r="F1" i="19"/>
  <c r="F7" i="20" s="1"/>
  <c r="F9" i="20" s="1"/>
  <c r="E353" i="3"/>
  <c r="I280" i="3"/>
  <c r="AR274" i="3"/>
  <c r="K258" i="3"/>
  <c r="J274" i="3"/>
  <c r="J348" i="3" a="1"/>
  <c r="H340" i="3" a="1"/>
  <c r="K347" i="3" a="1"/>
  <c r="I333" i="3" a="1"/>
  <c r="H9" i="20" l="1"/>
  <c r="J6" i="19" s="1"/>
  <c r="H6" i="19"/>
  <c r="G9" i="20"/>
  <c r="I6" i="19" s="1"/>
  <c r="K347" i="3"/>
  <c r="H340" i="3"/>
  <c r="J348" i="3"/>
  <c r="J351" i="3" s="1"/>
  <c r="J357" i="3" s="1"/>
  <c r="I333" i="3"/>
  <c r="I286" i="3"/>
  <c r="J280" i="3"/>
  <c r="AS274" i="3"/>
  <c r="B363" i="3"/>
  <c r="N364" i="3" s="1"/>
  <c r="P368" i="3"/>
  <c r="L258" i="3"/>
  <c r="K274" i="3"/>
  <c r="K348" i="3" a="1"/>
  <c r="L347" i="3" a="1"/>
  <c r="J333" i="3" a="1"/>
  <c r="I340" i="3" a="1"/>
  <c r="L347" i="3" l="1"/>
  <c r="K348" i="3"/>
  <c r="K351" i="3" s="1"/>
  <c r="K357" i="3" s="1"/>
  <c r="J333" i="3"/>
  <c r="J336" i="3" s="1"/>
  <c r="J359" i="3" s="1"/>
  <c r="I340" i="3"/>
  <c r="J286" i="3"/>
  <c r="K280" i="3"/>
  <c r="AT274" i="3"/>
  <c r="M258" i="3"/>
  <c r="L274" i="3"/>
  <c r="L348" i="3" a="1"/>
  <c r="M347" i="3" a="1"/>
  <c r="J340" i="3" a="1"/>
  <c r="K333" i="3" a="1"/>
  <c r="I343" i="3" l="1"/>
  <c r="I360" i="3" s="1"/>
  <c r="M347" i="3"/>
  <c r="J340" i="3"/>
  <c r="J343" i="3" s="1"/>
  <c r="J360" i="3" s="1"/>
  <c r="J362" i="3" s="1"/>
  <c r="L416" i="3" s="1"/>
  <c r="L348" i="3"/>
  <c r="L351" i="3" s="1"/>
  <c r="L357" i="3" s="1"/>
  <c r="K333" i="3"/>
  <c r="K336" i="3" s="1"/>
  <c r="K359" i="3" s="1"/>
  <c r="K286" i="3"/>
  <c r="L280" i="3"/>
  <c r="AU274" i="3"/>
  <c r="M274" i="3"/>
  <c r="N258" i="3"/>
  <c r="L333" i="3" a="1"/>
  <c r="K340" i="3" a="1"/>
  <c r="N347" i="3" a="1"/>
  <c r="M348" i="3" a="1"/>
  <c r="N347" i="3" l="1"/>
  <c r="M348" i="3"/>
  <c r="M351" i="3" s="1"/>
  <c r="M357" i="3" s="1"/>
  <c r="L333" i="3"/>
  <c r="L336" i="3" s="1"/>
  <c r="L359" i="3" s="1"/>
  <c r="K340" i="3"/>
  <c r="K343" i="3" s="1"/>
  <c r="K360" i="3" s="1"/>
  <c r="K362" i="3" s="1"/>
  <c r="M416" i="3" s="1"/>
  <c r="L286" i="3"/>
  <c r="M280" i="3"/>
  <c r="AV274" i="3"/>
  <c r="O258" i="3"/>
  <c r="N274" i="3"/>
  <c r="O347" i="3" a="1"/>
  <c r="L340" i="3" a="1"/>
  <c r="M333" i="3" a="1"/>
  <c r="N348" i="3" a="1"/>
  <c r="O347" i="3" l="1"/>
  <c r="A357" i="3"/>
  <c r="N348" i="3"/>
  <c r="N351" i="3" s="1"/>
  <c r="N357" i="3" s="1"/>
  <c r="M333" i="3"/>
  <c r="M336" i="3" s="1"/>
  <c r="M359" i="3" s="1"/>
  <c r="L340" i="3"/>
  <c r="L343" i="3" s="1"/>
  <c r="L360" i="3" s="1"/>
  <c r="L362" i="3" s="1"/>
  <c r="N416" i="3" s="1"/>
  <c r="M286" i="3"/>
  <c r="N280" i="3"/>
  <c r="AW274" i="3"/>
  <c r="P258" i="3"/>
  <c r="O274" i="3"/>
  <c r="N333" i="3" a="1"/>
  <c r="O348" i="3" a="1"/>
  <c r="P347" i="3" a="1"/>
  <c r="M340" i="3" a="1"/>
  <c r="P347" i="3" l="1"/>
  <c r="O348" i="3"/>
  <c r="O351" i="3" s="1"/>
  <c r="O357" i="3" s="1"/>
  <c r="N333" i="3"/>
  <c r="N336" i="3" s="1"/>
  <c r="N359" i="3" s="1"/>
  <c r="M340" i="3"/>
  <c r="M343" i="3" s="1"/>
  <c r="M360" i="3" s="1"/>
  <c r="A360" i="3" s="1"/>
  <c r="N286" i="3"/>
  <c r="O280" i="3"/>
  <c r="AX274" i="3"/>
  <c r="Q258" i="3"/>
  <c r="P274" i="3"/>
  <c r="P348" i="3" a="1"/>
  <c r="O333" i="3" a="1"/>
  <c r="N340" i="3" a="1"/>
  <c r="Q347" i="3" a="1"/>
  <c r="Q347" i="3" l="1"/>
  <c r="M362" i="3"/>
  <c r="O416" i="3" s="1"/>
  <c r="P348" i="3"/>
  <c r="P351" i="3" s="1"/>
  <c r="P357" i="3" s="1"/>
  <c r="N340" i="3"/>
  <c r="N343" i="3" s="1"/>
  <c r="N360" i="3" s="1"/>
  <c r="O333" i="3"/>
  <c r="O336" i="3" s="1"/>
  <c r="O359" i="3" s="1"/>
  <c r="O286" i="3"/>
  <c r="P280" i="3"/>
  <c r="AY274" i="3"/>
  <c r="R258" i="3"/>
  <c r="Q274" i="3"/>
  <c r="R347" i="3" a="1"/>
  <c r="O340" i="3" a="1"/>
  <c r="Q348" i="3" a="1"/>
  <c r="P333" i="3" a="1"/>
  <c r="R347" i="3" l="1"/>
  <c r="N362" i="3"/>
  <c r="P416" i="3" s="1"/>
  <c r="Q348" i="3"/>
  <c r="Q351" i="3" s="1"/>
  <c r="Q357" i="3" s="1"/>
  <c r="P333" i="3"/>
  <c r="P336" i="3" s="1"/>
  <c r="P359" i="3" s="1"/>
  <c r="O340" i="3"/>
  <c r="O343" i="3" s="1"/>
  <c r="O360" i="3" s="1"/>
  <c r="O362" i="3" s="1"/>
  <c r="Q416" i="3" s="1"/>
  <c r="P286" i="3"/>
  <c r="Q280" i="3"/>
  <c r="AZ274" i="3"/>
  <c r="S258" i="3"/>
  <c r="R274" i="3"/>
  <c r="P340" i="3" a="1"/>
  <c r="Q333" i="3" a="1"/>
  <c r="R348" i="3" a="1"/>
  <c r="S347" i="3" a="1"/>
  <c r="S347" i="3" l="1"/>
  <c r="R348" i="3"/>
  <c r="R351" i="3" s="1"/>
  <c r="R357" i="3" s="1"/>
  <c r="Q333" i="3"/>
  <c r="Q336" i="3" s="1"/>
  <c r="Q359" i="3" s="1"/>
  <c r="P340" i="3"/>
  <c r="P343" i="3" s="1"/>
  <c r="P360" i="3" s="1"/>
  <c r="P362" i="3" s="1"/>
  <c r="R416" i="3" s="1"/>
  <c r="Q286" i="3"/>
  <c r="R280" i="3"/>
  <c r="BA274" i="3"/>
  <c r="T258" i="3"/>
  <c r="S274" i="3"/>
  <c r="R333" i="3" a="1"/>
  <c r="S348" i="3" a="1"/>
  <c r="Q340" i="3" a="1"/>
  <c r="T347" i="3" a="1"/>
  <c r="T347" i="3" l="1"/>
  <c r="B357" i="3"/>
  <c r="R333" i="3"/>
  <c r="R336" i="3" s="1"/>
  <c r="R359" i="3" s="1"/>
  <c r="B359" i="3" s="1"/>
  <c r="S348" i="3"/>
  <c r="S351" i="3" s="1"/>
  <c r="S357" i="3" s="1"/>
  <c r="Q340" i="3"/>
  <c r="Q343" i="3" s="1"/>
  <c r="Q360" i="3" s="1"/>
  <c r="Q362" i="3" s="1"/>
  <c r="S416" i="3" s="1"/>
  <c r="R286" i="3"/>
  <c r="S280" i="3"/>
  <c r="BB274" i="3"/>
  <c r="U258" i="3"/>
  <c r="T274" i="3"/>
  <c r="U347" i="3" a="1"/>
  <c r="R340" i="3" a="1"/>
  <c r="T348" i="3" a="1"/>
  <c r="S333" i="3" a="1"/>
  <c r="U347" i="3" l="1"/>
  <c r="T348" i="3"/>
  <c r="T351" i="3" s="1"/>
  <c r="T357" i="3" s="1"/>
  <c r="S333" i="3"/>
  <c r="S336" i="3" s="1"/>
  <c r="S359" i="3" s="1"/>
  <c r="R340" i="3"/>
  <c r="R343" i="3" s="1"/>
  <c r="R360" i="3" s="1"/>
  <c r="R362" i="3" s="1"/>
  <c r="T416" i="3" s="1"/>
  <c r="G416" i="3" s="1"/>
  <c r="S286" i="3"/>
  <c r="T280" i="3"/>
  <c r="BC274" i="3"/>
  <c r="V258" i="3"/>
  <c r="U274" i="3"/>
  <c r="T333" i="3" a="1"/>
  <c r="U348" i="3" a="1"/>
  <c r="V347" i="3" a="1"/>
  <c r="S340" i="3" a="1"/>
  <c r="V347" i="3" l="1"/>
  <c r="B360" i="3"/>
  <c r="B365" i="3" s="1"/>
  <c r="U348" i="3"/>
  <c r="U351" i="3" s="1"/>
  <c r="U357" i="3" s="1"/>
  <c r="S340" i="3"/>
  <c r="S343" i="3" s="1"/>
  <c r="S360" i="3" s="1"/>
  <c r="T333" i="3"/>
  <c r="T336" i="3" s="1"/>
  <c r="T359" i="3" s="1"/>
  <c r="T286" i="3"/>
  <c r="U280" i="3"/>
  <c r="BD274" i="3"/>
  <c r="W258" i="3"/>
  <c r="V274" i="3"/>
  <c r="T340" i="3" a="1"/>
  <c r="W347" i="3" a="1"/>
  <c r="V348" i="3" a="1"/>
  <c r="U333" i="3" a="1"/>
  <c r="W347" i="3" l="1"/>
  <c r="S362" i="3"/>
  <c r="U416" i="3" s="1"/>
  <c r="U333" i="3"/>
  <c r="U336" i="3" s="1"/>
  <c r="U359" i="3" s="1"/>
  <c r="T340" i="3"/>
  <c r="T343" i="3" s="1"/>
  <c r="T360" i="3" s="1"/>
  <c r="T362" i="3" s="1"/>
  <c r="V416" i="3" s="1"/>
  <c r="V348" i="3"/>
  <c r="V351" i="3" s="1"/>
  <c r="V357" i="3" s="1"/>
  <c r="U286" i="3"/>
  <c r="V280" i="3"/>
  <c r="BE274" i="3"/>
  <c r="X258" i="3"/>
  <c r="W274" i="3"/>
  <c r="X347" i="3" a="1"/>
  <c r="W348" i="3" a="1"/>
  <c r="V333" i="3" a="1"/>
  <c r="U340" i="3" a="1"/>
  <c r="X347" i="3" l="1"/>
  <c r="W348" i="3"/>
  <c r="W351" i="3" s="1"/>
  <c r="W357" i="3" s="1"/>
  <c r="V333" i="3"/>
  <c r="V336" i="3" s="1"/>
  <c r="V359" i="3" s="1"/>
  <c r="U340" i="3"/>
  <c r="U343" i="3" s="1"/>
  <c r="U360" i="3" s="1"/>
  <c r="U362" i="3" s="1"/>
  <c r="W416" i="3" s="1"/>
  <c r="V286" i="3"/>
  <c r="W280" i="3"/>
  <c r="BF274" i="3"/>
  <c r="Y258" i="3"/>
  <c r="X274" i="3"/>
  <c r="Y347" i="3" a="1"/>
  <c r="V340" i="3" a="1"/>
  <c r="W333" i="3" a="1"/>
  <c r="X348" i="3" a="1"/>
  <c r="Y347" i="3" l="1"/>
  <c r="C357" i="3"/>
  <c r="X348" i="3"/>
  <c r="X351" i="3" s="1"/>
  <c r="X357" i="3" s="1"/>
  <c r="V340" i="3"/>
  <c r="V343" i="3" s="1"/>
  <c r="V360" i="3" s="1"/>
  <c r="V362" i="3" s="1"/>
  <c r="X416" i="3" s="1"/>
  <c r="W333" i="3"/>
  <c r="W336" i="3" s="1"/>
  <c r="W359" i="3" s="1"/>
  <c r="C359" i="3" s="1"/>
  <c r="W286" i="3"/>
  <c r="X280" i="3"/>
  <c r="BG274" i="3"/>
  <c r="Z258" i="3"/>
  <c r="Y274" i="3"/>
  <c r="Y348" i="3" a="1"/>
  <c r="X333" i="3" a="1"/>
  <c r="W340" i="3" a="1"/>
  <c r="Z347" i="3" a="1"/>
  <c r="Z347" i="3" l="1"/>
  <c r="Y348" i="3"/>
  <c r="Y351" i="3" s="1"/>
  <c r="Y357" i="3" s="1"/>
  <c r="X333" i="3"/>
  <c r="X336" i="3" s="1"/>
  <c r="X359" i="3" s="1"/>
  <c r="W340" i="3"/>
  <c r="W343" i="3" s="1"/>
  <c r="W360" i="3" s="1"/>
  <c r="C360" i="3" s="1"/>
  <c r="C362" i="3" s="1"/>
  <c r="X286" i="3"/>
  <c r="Y280" i="3"/>
  <c r="BH274" i="3"/>
  <c r="AA258" i="3"/>
  <c r="Z274" i="3"/>
  <c r="Z348" i="3" a="1"/>
  <c r="AA347" i="3" a="1"/>
  <c r="Y333" i="3" a="1"/>
  <c r="X340" i="3" a="1"/>
  <c r="AA347" i="3" l="1"/>
  <c r="C363" i="3"/>
  <c r="S365" i="3" s="1"/>
  <c r="T365" i="3" s="1"/>
  <c r="U365" i="3" s="1"/>
  <c r="V365" i="3" s="1"/>
  <c r="W365" i="3" s="1"/>
  <c r="U369" i="3"/>
  <c r="W362" i="3"/>
  <c r="Y416" i="3" s="1"/>
  <c r="H416" i="3" s="1"/>
  <c r="Y333" i="3"/>
  <c r="Y336" i="3" s="1"/>
  <c r="Y359" i="3" s="1"/>
  <c r="Z348" i="3"/>
  <c r="Z351" i="3" s="1"/>
  <c r="Z357" i="3" s="1"/>
  <c r="X340" i="3"/>
  <c r="X343" i="3" s="1"/>
  <c r="X360" i="3" s="1"/>
  <c r="Y286" i="3"/>
  <c r="Z280" i="3"/>
  <c r="BI274" i="3"/>
  <c r="AB258" i="3"/>
  <c r="AA274" i="3"/>
  <c r="AA348" i="3" a="1"/>
  <c r="Z333" i="3" a="1"/>
  <c r="Y340" i="3" a="1"/>
  <c r="AB347" i="3" a="1"/>
  <c r="AB347" i="3" l="1"/>
  <c r="X362" i="3"/>
  <c r="Z416" i="3" s="1"/>
  <c r="Y340" i="3"/>
  <c r="Y343" i="3" s="1"/>
  <c r="Y360" i="3" s="1"/>
  <c r="Y362" i="3" s="1"/>
  <c r="AA416" i="3" s="1"/>
  <c r="AA348" i="3"/>
  <c r="AA351" i="3" s="1"/>
  <c r="AA357" i="3" s="1"/>
  <c r="Z333" i="3"/>
  <c r="Z336" i="3" s="1"/>
  <c r="Z359" i="3" s="1"/>
  <c r="Z286" i="3"/>
  <c r="AA280" i="3"/>
  <c r="BJ274" i="3"/>
  <c r="AC258" i="3"/>
  <c r="AB274" i="3"/>
  <c r="AC347" i="3" a="1"/>
  <c r="Z340" i="3" a="1"/>
  <c r="AB348" i="3" a="1"/>
  <c r="AA333" i="3" a="1"/>
  <c r="AC347" i="3" l="1"/>
  <c r="AA333" i="3"/>
  <c r="AA336" i="3" s="1"/>
  <c r="AA359" i="3" s="1"/>
  <c r="AB348" i="3"/>
  <c r="AB351" i="3" s="1"/>
  <c r="AB357" i="3" s="1"/>
  <c r="Z340" i="3"/>
  <c r="Z343" i="3" s="1"/>
  <c r="Z360" i="3" s="1"/>
  <c r="Z362" i="3" s="1"/>
  <c r="AB416" i="3" s="1"/>
  <c r="AA286" i="3"/>
  <c r="AB280" i="3"/>
  <c r="BK274" i="3"/>
  <c r="AD258" i="3"/>
  <c r="AC274" i="3"/>
  <c r="AA340" i="3" a="1"/>
  <c r="AB333" i="3" a="1"/>
  <c r="AD347" i="3" a="1"/>
  <c r="AC348" i="3" a="1"/>
  <c r="AD347" i="3" l="1"/>
  <c r="D357" i="3"/>
  <c r="AC348" i="3"/>
  <c r="AC351" i="3" s="1"/>
  <c r="AC357" i="3" s="1"/>
  <c r="AB333" i="3"/>
  <c r="AB336" i="3" s="1"/>
  <c r="AB359" i="3" s="1"/>
  <c r="D359" i="3" s="1"/>
  <c r="AA340" i="3"/>
  <c r="AA343" i="3" s="1"/>
  <c r="AA360" i="3" s="1"/>
  <c r="AA362" i="3" s="1"/>
  <c r="AC416" i="3" s="1"/>
  <c r="AB286" i="3"/>
  <c r="AC280" i="3"/>
  <c r="BL274" i="3"/>
  <c r="AE258" i="3"/>
  <c r="AD274" i="3"/>
  <c r="AD348" i="3" a="1"/>
  <c r="AB340" i="3" a="1"/>
  <c r="AC333" i="3" a="1"/>
  <c r="AE347" i="3" a="1"/>
  <c r="AE347" i="3" l="1"/>
  <c r="AD348" i="3"/>
  <c r="AD351" i="3" s="1"/>
  <c r="AD357" i="3" s="1"/>
  <c r="AC333" i="3"/>
  <c r="AC336" i="3" s="1"/>
  <c r="AC359" i="3" s="1"/>
  <c r="AB340" i="3"/>
  <c r="AB343" i="3" s="1"/>
  <c r="AB360" i="3" s="1"/>
  <c r="AB362" i="3" s="1"/>
  <c r="AD416" i="3" s="1"/>
  <c r="I416" i="3" s="1"/>
  <c r="AC286" i="3"/>
  <c r="AD280" i="3"/>
  <c r="BM274" i="3"/>
  <c r="AF258" i="3"/>
  <c r="AE274" i="3"/>
  <c r="AC340" i="3" a="1"/>
  <c r="AF347" i="3" a="1"/>
  <c r="AE348" i="3" a="1"/>
  <c r="AD333" i="3" a="1"/>
  <c r="AF347" i="3" l="1"/>
  <c r="D360" i="3"/>
  <c r="D362" i="3" s="1"/>
  <c r="AC340" i="3"/>
  <c r="AC343" i="3" s="1"/>
  <c r="AC360" i="3" s="1"/>
  <c r="AC362" i="3" s="1"/>
  <c r="AE416" i="3" s="1"/>
  <c r="AE348" i="3"/>
  <c r="AE351" i="3" s="1"/>
  <c r="AE357" i="3" s="1"/>
  <c r="AD333" i="3"/>
  <c r="AD336" i="3" s="1"/>
  <c r="AD359" i="3" s="1"/>
  <c r="AD286" i="3"/>
  <c r="AE280" i="3"/>
  <c r="BN274" i="3"/>
  <c r="AG258" i="3"/>
  <c r="AF274" i="3"/>
  <c r="AF348" i="3" a="1"/>
  <c r="AE333" i="3" a="1"/>
  <c r="AG347" i="3" a="1"/>
  <c r="AD340" i="3" a="1"/>
  <c r="AG347" i="3" l="1"/>
  <c r="D363" i="3"/>
  <c r="X366" i="3" s="1"/>
  <c r="Y366" i="3" s="1"/>
  <c r="Z366" i="3" s="1"/>
  <c r="AA366" i="3" s="1"/>
  <c r="AB366" i="3" s="1"/>
  <c r="Z370" i="3"/>
  <c r="AF348" i="3"/>
  <c r="AF351" i="3" s="1"/>
  <c r="AF357" i="3" s="1"/>
  <c r="AE333" i="3"/>
  <c r="AE336" i="3" s="1"/>
  <c r="AE359" i="3" s="1"/>
  <c r="AD340" i="3"/>
  <c r="AD343" i="3" s="1"/>
  <c r="AD360" i="3" s="1"/>
  <c r="AD362" i="3" s="1"/>
  <c r="AF416" i="3" s="1"/>
  <c r="AE286" i="3"/>
  <c r="AF280" i="3"/>
  <c r="BO274" i="3"/>
  <c r="AH258" i="3"/>
  <c r="AG274" i="3"/>
  <c r="AH347" i="3" a="1"/>
  <c r="AG348" i="3" a="1"/>
  <c r="AF333" i="3" a="1"/>
  <c r="AE340" i="3" a="1"/>
  <c r="AH347" i="3" l="1"/>
  <c r="AG348" i="3"/>
  <c r="AG351" i="3" s="1"/>
  <c r="AG357" i="3" s="1"/>
  <c r="AF333" i="3"/>
  <c r="AF336" i="3" s="1"/>
  <c r="AF359" i="3" s="1"/>
  <c r="AE340" i="3"/>
  <c r="AE343" i="3" s="1"/>
  <c r="AE360" i="3" s="1"/>
  <c r="AE362" i="3" s="1"/>
  <c r="AG416" i="3" s="1"/>
  <c r="AF286" i="3"/>
  <c r="AG280" i="3"/>
  <c r="BP274" i="3"/>
  <c r="AI258" i="3"/>
  <c r="AH274" i="3"/>
  <c r="AF340" i="3" a="1"/>
  <c r="AI347" i="3" a="1"/>
  <c r="AH348" i="3" a="1"/>
  <c r="AG333" i="3" a="1"/>
  <c r="AI347" i="3" l="1"/>
  <c r="AH348" i="3"/>
  <c r="AH351" i="3" s="1"/>
  <c r="AH357" i="3" s="1"/>
  <c r="AG333" i="3"/>
  <c r="AG336" i="3" s="1"/>
  <c r="AG359" i="3" s="1"/>
  <c r="AF340" i="3"/>
  <c r="AF343" i="3" s="1"/>
  <c r="AF360" i="3" s="1"/>
  <c r="AF362" i="3" s="1"/>
  <c r="AH416" i="3" s="1"/>
  <c r="AG286" i="3"/>
  <c r="AH280" i="3"/>
  <c r="BQ274" i="3"/>
  <c r="AJ258" i="3"/>
  <c r="AI274" i="3"/>
  <c r="AI348" i="3" a="1"/>
  <c r="AJ347" i="3" a="1"/>
  <c r="AH333" i="3" a="1"/>
  <c r="AG340" i="3" a="1"/>
  <c r="AJ347" i="3" l="1"/>
  <c r="AI348" i="3"/>
  <c r="AI351" i="3" s="1"/>
  <c r="AI357" i="3" s="1"/>
  <c r="AH333" i="3"/>
  <c r="AH336" i="3" s="1"/>
  <c r="AH359" i="3" s="1"/>
  <c r="AG340" i="3"/>
  <c r="AG343" i="3" s="1"/>
  <c r="AG360" i="3" s="1"/>
  <c r="AG362" i="3" s="1"/>
  <c r="AI416" i="3" s="1"/>
  <c r="AH286" i="3"/>
  <c r="AI280" i="3"/>
  <c r="BR274" i="3"/>
  <c r="AK258" i="3"/>
  <c r="AJ274" i="3"/>
  <c r="AJ348" i="3" a="1"/>
  <c r="AI333" i="3" a="1"/>
  <c r="AH340" i="3" a="1"/>
  <c r="AK347" i="3" a="1"/>
  <c r="AK347" i="3" l="1"/>
  <c r="AJ348" i="3"/>
  <c r="AJ351" i="3" s="1"/>
  <c r="AJ357" i="3" s="1"/>
  <c r="AI333" i="3"/>
  <c r="AI336" i="3" s="1"/>
  <c r="AI359" i="3" s="1"/>
  <c r="AH340" i="3"/>
  <c r="AH343" i="3" s="1"/>
  <c r="AH360" i="3" s="1"/>
  <c r="AH362" i="3" s="1"/>
  <c r="AJ416" i="3" s="1"/>
  <c r="AI286" i="3"/>
  <c r="AJ280" i="3"/>
  <c r="BS274" i="3"/>
  <c r="AL258" i="3"/>
  <c r="AK274" i="3"/>
  <c r="AL347" i="3" a="1"/>
  <c r="AI340" i="3" a="1"/>
  <c r="AK348" i="3" a="1"/>
  <c r="AJ333" i="3" a="1"/>
  <c r="AL347" i="3" l="1"/>
  <c r="AL274" i="3"/>
  <c r="AK348" i="3"/>
  <c r="AK351" i="3" s="1"/>
  <c r="AK357" i="3" s="1"/>
  <c r="AJ333" i="3"/>
  <c r="AJ336" i="3" s="1"/>
  <c r="AJ359" i="3" s="1"/>
  <c r="AI340" i="3"/>
  <c r="AI343" i="3" s="1"/>
  <c r="AI360" i="3" s="1"/>
  <c r="AI362" i="3" s="1"/>
  <c r="AK416" i="3" s="1"/>
  <c r="AJ286" i="3"/>
  <c r="AK280" i="3"/>
  <c r="BT274" i="3"/>
  <c r="AL280" i="3"/>
  <c r="BU274" i="3"/>
  <c r="AJ340" i="3" a="1"/>
  <c r="AL333" i="3" a="1"/>
  <c r="AL348" i="3" a="1"/>
  <c r="AK333" i="3" a="1"/>
  <c r="AL348" i="3" l="1"/>
  <c r="AL351" i="3" s="1"/>
  <c r="AL357" i="3" s="1"/>
  <c r="AL333" i="3"/>
  <c r="AL336" i="3" s="1"/>
  <c r="AL359" i="3" s="1"/>
  <c r="AK333" i="3"/>
  <c r="AK336" i="3" s="1"/>
  <c r="AK359" i="3" s="1"/>
  <c r="AJ340" i="3"/>
  <c r="AJ343" i="3" s="1"/>
  <c r="AJ360" i="3" s="1"/>
  <c r="AJ362" i="3" s="1"/>
  <c r="AL416" i="3" s="1"/>
  <c r="AL286" i="3"/>
  <c r="AK286" i="3"/>
  <c r="AK340" i="3" a="1"/>
  <c r="AL340" i="3" a="1"/>
  <c r="AK340" i="3" l="1"/>
  <c r="AK343" i="3" s="1"/>
  <c r="AK360" i="3" s="1"/>
  <c r="AK362" i="3" s="1"/>
  <c r="AM416" i="3" s="1"/>
  <c r="AL340" i="3"/>
  <c r="AL343" i="3" s="1"/>
  <c r="AL360" i="3" s="1"/>
  <c r="AL362" i="3" s="1"/>
  <c r="AN416" i="3" s="1"/>
  <c r="R68" i="3"/>
  <c r="R97" i="3" s="1"/>
  <c r="AV63" i="3"/>
  <c r="AV54" i="3" s="1"/>
  <c r="AU63" i="3"/>
  <c r="AU54" i="3" s="1"/>
  <c r="AT63" i="3"/>
  <c r="AT54" i="3" s="1"/>
  <c r="AS63" i="3"/>
  <c r="AS51" i="3" s="1"/>
  <c r="AR63" i="3"/>
  <c r="AQ63" i="3"/>
  <c r="AP63" i="3"/>
  <c r="AO63" i="3"/>
  <c r="AN63" i="3"/>
  <c r="AN44" i="3" s="1"/>
  <c r="AM63" i="3"/>
  <c r="AM45" i="3" s="1"/>
  <c r="AL63" i="3"/>
  <c r="AL47" i="3" s="1"/>
  <c r="AK63" i="3"/>
  <c r="AK52" i="3" s="1"/>
  <c r="AJ63" i="3"/>
  <c r="AJ54" i="3" s="1"/>
  <c r="AI63" i="3"/>
  <c r="AI54" i="3" s="1"/>
  <c r="AH63" i="3"/>
  <c r="AH54" i="3" s="1"/>
  <c r="AG63" i="3"/>
  <c r="AG41" i="3" s="1"/>
  <c r="AF63" i="3"/>
  <c r="AF37" i="3" s="1"/>
  <c r="AE63" i="3"/>
  <c r="AE34" i="3" s="1"/>
  <c r="AD63" i="3"/>
  <c r="AC63" i="3"/>
  <c r="AC35" i="3" s="1"/>
  <c r="AB63" i="3"/>
  <c r="AB49" i="3" s="1"/>
  <c r="AA63" i="3"/>
  <c r="AA49" i="3" s="1"/>
  <c r="Z63" i="3"/>
  <c r="Z42" i="3" s="1"/>
  <c r="Y63" i="3"/>
  <c r="Y36" i="3" s="1"/>
  <c r="X63" i="3"/>
  <c r="X54" i="3" s="1"/>
  <c r="W63" i="3"/>
  <c r="V63" i="3"/>
  <c r="V54" i="3" s="1"/>
  <c r="U63" i="3"/>
  <c r="U55" i="3" s="1"/>
  <c r="T63" i="3"/>
  <c r="T46" i="3" s="1"/>
  <c r="S63" i="3"/>
  <c r="W54" i="3" l="1"/>
  <c r="W105" i="3"/>
  <c r="AA40" i="3"/>
  <c r="AH37" i="3"/>
  <c r="AM37" i="3"/>
  <c r="AA42" i="3"/>
  <c r="AM42" i="3"/>
  <c r="AN42" i="3"/>
  <c r="AB44" i="3"/>
  <c r="W45" i="3"/>
  <c r="AA47" i="3"/>
  <c r="AI48" i="3"/>
  <c r="AJ48" i="3"/>
  <c r="X50" i="3"/>
  <c r="X38" i="3"/>
  <c r="AH50" i="3"/>
  <c r="AJ39" i="3"/>
  <c r="AT44" i="3"/>
  <c r="AI50" i="3"/>
  <c r="S47" i="3"/>
  <c r="S34" i="3"/>
  <c r="AU39" i="3"/>
  <c r="AU44" i="3"/>
  <c r="AJ50" i="3"/>
  <c r="X52" i="3"/>
  <c r="AV36" i="3"/>
  <c r="AV39" i="3"/>
  <c r="X40" i="3"/>
  <c r="X45" i="3"/>
  <c r="Z52" i="3"/>
  <c r="AB52" i="3"/>
  <c r="W53" i="3"/>
  <c r="X53" i="3"/>
  <c r="X34" i="3"/>
  <c r="AH34" i="3"/>
  <c r="AB40" i="3"/>
  <c r="AM47" i="3"/>
  <c r="AI34" i="3"/>
  <c r="AJ41" i="3"/>
  <c r="X48" i="3"/>
  <c r="AJ34" i="3"/>
  <c r="AV41" i="3"/>
  <c r="AH48" i="3"/>
  <c r="AU56" i="3"/>
  <c r="AI38" i="3"/>
  <c r="AV34" i="3"/>
  <c r="AJ38" i="3"/>
  <c r="AJ40" i="3"/>
  <c r="W43" i="3"/>
  <c r="V46" i="3"/>
  <c r="V49" i="3"/>
  <c r="X51" i="3"/>
  <c r="AV53" i="3"/>
  <c r="AH38" i="3"/>
  <c r="AU34" i="3"/>
  <c r="U46" i="3"/>
  <c r="AA35" i="3"/>
  <c r="AT38" i="3"/>
  <c r="AM40" i="3"/>
  <c r="X43" i="3"/>
  <c r="W46" i="3"/>
  <c r="AE51" i="3"/>
  <c r="V55" i="3"/>
  <c r="V43" i="3"/>
  <c r="S44" i="3"/>
  <c r="AB35" i="3"/>
  <c r="AU38" i="3"/>
  <c r="X41" i="3"/>
  <c r="AV43" i="3"/>
  <c r="X46" i="3"/>
  <c r="W55" i="3"/>
  <c r="AU53" i="3"/>
  <c r="S45" i="3"/>
  <c r="AH36" i="3"/>
  <c r="AV38" i="3"/>
  <c r="U44" i="3"/>
  <c r="AT46" i="3"/>
  <c r="AT49" i="3"/>
  <c r="AT51" i="3"/>
  <c r="X55" i="3"/>
  <c r="V51" i="3"/>
  <c r="S46" i="3"/>
  <c r="AI36" i="3"/>
  <c r="AH39" i="3"/>
  <c r="AH41" i="3"/>
  <c r="V44" i="3"/>
  <c r="AU46" i="3"/>
  <c r="V50" i="3"/>
  <c r="AU51" i="3"/>
  <c r="V56" i="3"/>
  <c r="W51" i="3"/>
  <c r="AJ36" i="3"/>
  <c r="AI39" i="3"/>
  <c r="AI41" i="3"/>
  <c r="W44" i="3"/>
  <c r="AV46" i="3"/>
  <c r="W50" i="3"/>
  <c r="AV51" i="3"/>
  <c r="W56" i="3"/>
  <c r="T54" i="3"/>
  <c r="AD44" i="3"/>
  <c r="AD54" i="3"/>
  <c r="AD56" i="3"/>
  <c r="AP51" i="3"/>
  <c r="AP37" i="3"/>
  <c r="AP54" i="3"/>
  <c r="AP39" i="3"/>
  <c r="AP34" i="3"/>
  <c r="U54" i="3"/>
  <c r="S53" i="3"/>
  <c r="S36" i="3"/>
  <c r="S56" i="3"/>
  <c r="S35" i="3"/>
  <c r="S55" i="3"/>
  <c r="S48" i="3"/>
  <c r="AE50" i="3"/>
  <c r="AE37" i="3"/>
  <c r="AE46" i="3"/>
  <c r="AE49" i="3"/>
  <c r="AE42" i="3"/>
  <c r="AE44" i="3"/>
  <c r="AE54" i="3"/>
  <c r="AQ45" i="3"/>
  <c r="AQ46" i="3"/>
  <c r="AQ51" i="3"/>
  <c r="AQ42" i="3"/>
  <c r="AQ53" i="3"/>
  <c r="AQ39" i="3"/>
  <c r="AQ34" i="3"/>
  <c r="AQ41" i="3"/>
  <c r="AQ54" i="3"/>
  <c r="AQ49" i="3"/>
  <c r="AQ37" i="3"/>
  <c r="T44" i="3"/>
  <c r="AC42" i="3"/>
  <c r="AC47" i="3"/>
  <c r="AC44" i="3"/>
  <c r="AC49" i="3"/>
  <c r="T52" i="3"/>
  <c r="T49" i="3"/>
  <c r="T51" i="3"/>
  <c r="T48" i="3"/>
  <c r="T41" i="3"/>
  <c r="T37" i="3"/>
  <c r="T34" i="3"/>
  <c r="T39" i="3"/>
  <c r="T36" i="3"/>
  <c r="T53" i="3"/>
  <c r="AR51" i="3"/>
  <c r="AR42" i="3"/>
  <c r="AR54" i="3"/>
  <c r="AR49" i="3"/>
  <c r="AR34" i="3"/>
  <c r="AR41" i="3"/>
  <c r="AR37" i="3"/>
  <c r="AR48" i="3"/>
  <c r="AR56" i="3"/>
  <c r="AR53" i="3"/>
  <c r="AR39" i="3"/>
  <c r="T42" i="3"/>
  <c r="AG52" i="3"/>
  <c r="AG36" i="3"/>
  <c r="AG54" i="3"/>
  <c r="AG46" i="3"/>
  <c r="AG51" i="3"/>
  <c r="AG49" i="3"/>
  <c r="AG56" i="3"/>
  <c r="AG42" i="3"/>
  <c r="AG43" i="3"/>
  <c r="AG44" i="3"/>
  <c r="AG55" i="3"/>
  <c r="AG53" i="3"/>
  <c r="AR36" i="3"/>
  <c r="AO39" i="3"/>
  <c r="AO37" i="3"/>
  <c r="AO51" i="3"/>
  <c r="AO42" i="3"/>
  <c r="AS54" i="3"/>
  <c r="AS49" i="3"/>
  <c r="AS55" i="3"/>
  <c r="AS56" i="3"/>
  <c r="AS53" i="3"/>
  <c r="AS39" i="3"/>
  <c r="AS34" i="3"/>
  <c r="AS48" i="3"/>
  <c r="AS43" i="3"/>
  <c r="AS41" i="3"/>
  <c r="AS37" i="3"/>
  <c r="AS36" i="3"/>
  <c r="AF50" i="3"/>
  <c r="AF44" i="3"/>
  <c r="AF42" i="3"/>
  <c r="AF36" i="3"/>
  <c r="AF46" i="3"/>
  <c r="AF56" i="3"/>
  <c r="AF54" i="3"/>
  <c r="AF49" i="3"/>
  <c r="AF51" i="3"/>
  <c r="AF48" i="3"/>
  <c r="U47" i="3"/>
  <c r="U51" i="3"/>
  <c r="U53" i="3"/>
  <c r="U41" i="3"/>
  <c r="U34" i="3"/>
  <c r="U39" i="3"/>
  <c r="U36" i="3"/>
  <c r="U48" i="3"/>
  <c r="U37" i="3"/>
  <c r="AF34" i="3"/>
  <c r="U42" i="3"/>
  <c r="AG48" i="3"/>
  <c r="AG34" i="3"/>
  <c r="AE39" i="3"/>
  <c r="T56" i="3"/>
  <c r="AF39" i="3"/>
  <c r="AQ44" i="3"/>
  <c r="AR46" i="3"/>
  <c r="U56" i="3"/>
  <c r="AG37" i="3"/>
  <c r="AG39" i="3"/>
  <c r="AE41" i="3"/>
  <c r="AS42" i="3"/>
  <c r="AR44" i="3"/>
  <c r="AS46" i="3"/>
  <c r="U49" i="3"/>
  <c r="AE53" i="3"/>
  <c r="S43" i="3"/>
  <c r="AF41" i="3"/>
  <c r="U43" i="3"/>
  <c r="AS44" i="3"/>
  <c r="AF53" i="3"/>
  <c r="AH51" i="3"/>
  <c r="AJ55" i="3"/>
  <c r="AH49" i="3"/>
  <c r="AI46" i="3"/>
  <c r="AU48" i="3"/>
  <c r="AV50" i="3"/>
  <c r="AT55" i="3"/>
  <c r="AT36" i="3"/>
  <c r="AH53" i="3"/>
  <c r="AU36" i="3"/>
  <c r="AI53" i="3"/>
  <c r="V36" i="3"/>
  <c r="AI43" i="3"/>
  <c r="AI45" i="3"/>
  <c r="AT50" i="3"/>
  <c r="AI51" i="3"/>
  <c r="AJ52" i="3"/>
  <c r="AJ53" i="3"/>
  <c r="AH56" i="3"/>
  <c r="AJ43" i="3"/>
  <c r="AJ45" i="3"/>
  <c r="AH46" i="3"/>
  <c r="AT48" i="3"/>
  <c r="AU50" i="3"/>
  <c r="AJ51" i="3"/>
  <c r="AV52" i="3"/>
  <c r="AI56" i="3"/>
  <c r="X36" i="3"/>
  <c r="AT37" i="3"/>
  <c r="V39" i="3"/>
  <c r="V34" i="3"/>
  <c r="V37" i="3"/>
  <c r="V38" i="3"/>
  <c r="W39" i="3"/>
  <c r="V41" i="3"/>
  <c r="AT41" i="3"/>
  <c r="AT43" i="3"/>
  <c r="AH44" i="3"/>
  <c r="AU45" i="3"/>
  <c r="AJ46" i="3"/>
  <c r="V48" i="3"/>
  <c r="AV48" i="3"/>
  <c r="AU55" i="3"/>
  <c r="AH55" i="3"/>
  <c r="AH43" i="3"/>
  <c r="AI55" i="3"/>
  <c r="AV40" i="3"/>
  <c r="W36" i="3"/>
  <c r="W34" i="3"/>
  <c r="AT34" i="3"/>
  <c r="W38" i="3"/>
  <c r="X39" i="3"/>
  <c r="AT39" i="3"/>
  <c r="W41" i="3"/>
  <c r="AU41" i="3"/>
  <c r="AU43" i="3"/>
  <c r="AI44" i="3"/>
  <c r="AV45" i="3"/>
  <c r="W48" i="3"/>
  <c r="V53" i="3"/>
  <c r="AT53" i="3"/>
  <c r="AV55" i="3"/>
  <c r="AT56" i="3"/>
  <c r="AK55" i="3"/>
  <c r="AK47" i="3"/>
  <c r="Z54" i="3"/>
  <c r="AA117" i="3"/>
  <c r="AA105" i="3"/>
  <c r="AA147" i="3" s="1"/>
  <c r="AA149" i="3" s="1"/>
  <c r="AA112" i="3"/>
  <c r="AA100" i="3"/>
  <c r="AA119" i="3"/>
  <c r="AA107" i="3"/>
  <c r="AA109" i="3"/>
  <c r="AA116" i="3"/>
  <c r="AA111" i="3"/>
  <c r="AA99" i="3"/>
  <c r="AA120" i="3"/>
  <c r="AA108" i="3"/>
  <c r="AA113" i="3"/>
  <c r="AA101" i="3"/>
  <c r="AA103" i="3"/>
  <c r="AA98" i="3"/>
  <c r="AA106" i="3"/>
  <c r="AA102" i="3"/>
  <c r="AA110" i="3"/>
  <c r="AA118" i="3"/>
  <c r="AA115" i="3"/>
  <c r="AA114" i="3"/>
  <c r="AA104" i="3"/>
  <c r="AA56" i="3"/>
  <c r="AA44" i="3"/>
  <c r="AA36" i="3"/>
  <c r="AA38" i="3"/>
  <c r="AA51" i="3"/>
  <c r="AA39" i="3"/>
  <c r="AA55" i="3"/>
  <c r="AA43" i="3"/>
  <c r="AA46" i="3"/>
  <c r="AA34" i="3"/>
  <c r="AA50" i="3"/>
  <c r="AA53" i="3"/>
  <c r="AA41" i="3"/>
  <c r="AA48" i="3"/>
  <c r="AA52" i="3"/>
  <c r="AM117" i="3"/>
  <c r="AM105" i="3"/>
  <c r="AM147" i="3" s="1"/>
  <c r="AM149" i="3" s="1"/>
  <c r="AM112" i="3"/>
  <c r="AM100" i="3"/>
  <c r="AM119" i="3"/>
  <c r="AM107" i="3"/>
  <c r="AM109" i="3"/>
  <c r="AM116" i="3"/>
  <c r="AM111" i="3"/>
  <c r="AM99" i="3"/>
  <c r="AM120" i="3"/>
  <c r="AM108" i="3"/>
  <c r="AM101" i="3"/>
  <c r="AM113" i="3"/>
  <c r="AM103" i="3"/>
  <c r="AM110" i="3"/>
  <c r="AM118" i="3"/>
  <c r="AM104" i="3"/>
  <c r="AM115" i="3"/>
  <c r="AM114" i="3"/>
  <c r="AM106" i="3"/>
  <c r="AM98" i="3"/>
  <c r="AM102" i="3"/>
  <c r="AM56" i="3"/>
  <c r="AM44" i="3"/>
  <c r="AM43" i="3"/>
  <c r="AM51" i="3"/>
  <c r="AM39" i="3"/>
  <c r="AM50" i="3"/>
  <c r="AM46" i="3"/>
  <c r="AM34" i="3"/>
  <c r="AM48" i="3"/>
  <c r="AM55" i="3"/>
  <c r="AM53" i="3"/>
  <c r="AM41" i="3"/>
  <c r="AM36" i="3"/>
  <c r="AM52" i="3"/>
  <c r="Q68" i="3"/>
  <c r="AD35" i="3"/>
  <c r="AN37" i="3"/>
  <c r="AK40" i="3"/>
  <c r="AP42" i="3"/>
  <c r="AP46" i="3"/>
  <c r="AA54" i="3"/>
  <c r="Y115" i="3"/>
  <c r="Y103" i="3"/>
  <c r="Y110" i="3"/>
  <c r="Y98" i="3"/>
  <c r="Y117" i="3"/>
  <c r="Y105" i="3"/>
  <c r="Y147" i="3" s="1"/>
  <c r="Y149" i="3" s="1"/>
  <c r="Y119" i="3"/>
  <c r="Y107" i="3"/>
  <c r="Y114" i="3"/>
  <c r="Y109" i="3"/>
  <c r="Y118" i="3"/>
  <c r="Y106" i="3"/>
  <c r="Y99" i="3"/>
  <c r="Y111" i="3"/>
  <c r="Y113" i="3"/>
  <c r="Y101" i="3"/>
  <c r="Y108" i="3"/>
  <c r="Y102" i="3"/>
  <c r="Y112" i="3"/>
  <c r="Y120" i="3"/>
  <c r="Y104" i="3"/>
  <c r="Y100" i="3"/>
  <c r="Y116" i="3"/>
  <c r="Y54" i="3"/>
  <c r="Y42" i="3"/>
  <c r="Y46" i="3"/>
  <c r="Y34" i="3"/>
  <c r="Y53" i="3"/>
  <c r="Y49" i="3"/>
  <c r="Y37" i="3"/>
  <c r="Y56" i="3"/>
  <c r="Y44" i="3"/>
  <c r="Y41" i="3"/>
  <c r="Y51" i="3"/>
  <c r="Y39" i="3"/>
  <c r="Y48" i="3"/>
  <c r="Y50" i="3"/>
  <c r="Y38" i="3"/>
  <c r="AL110" i="3"/>
  <c r="AL98" i="3"/>
  <c r="AL117" i="3"/>
  <c r="AL105" i="3"/>
  <c r="AL147" i="3" s="1"/>
  <c r="AL149" i="3" s="1"/>
  <c r="AL112" i="3"/>
  <c r="AL100" i="3"/>
  <c r="AL114" i="3"/>
  <c r="AL102" i="3"/>
  <c r="AL116" i="3"/>
  <c r="AL104" i="3"/>
  <c r="AL113" i="3"/>
  <c r="AL101" i="3"/>
  <c r="AL106" i="3"/>
  <c r="AL108" i="3"/>
  <c r="AL115" i="3"/>
  <c r="AL109" i="3"/>
  <c r="AL120" i="3"/>
  <c r="AL119" i="3"/>
  <c r="AL118" i="3"/>
  <c r="AL99" i="3"/>
  <c r="AL111" i="3"/>
  <c r="AL103" i="3"/>
  <c r="AL107" i="3"/>
  <c r="AL49" i="3"/>
  <c r="AL37" i="3"/>
  <c r="AL36" i="3"/>
  <c r="AL55" i="3"/>
  <c r="AL56" i="3"/>
  <c r="AL44" i="3"/>
  <c r="AL41" i="3"/>
  <c r="AL51" i="3"/>
  <c r="AL39" i="3"/>
  <c r="AL46" i="3"/>
  <c r="AL34" i="3"/>
  <c r="AL53" i="3"/>
  <c r="AL48" i="3"/>
  <c r="AL43" i="3"/>
  <c r="AL45" i="3"/>
  <c r="AL52" i="3"/>
  <c r="AK115" i="3"/>
  <c r="AK103" i="3"/>
  <c r="AK110" i="3"/>
  <c r="AK98" i="3"/>
  <c r="AK117" i="3"/>
  <c r="AK105" i="3"/>
  <c r="AK147" i="3" s="1"/>
  <c r="AK149" i="3" s="1"/>
  <c r="AK119" i="3"/>
  <c r="AK107" i="3"/>
  <c r="AK114" i="3"/>
  <c r="AK109" i="3"/>
  <c r="AK118" i="3"/>
  <c r="AK106" i="3"/>
  <c r="AK111" i="3"/>
  <c r="AK120" i="3"/>
  <c r="AK101" i="3"/>
  <c r="AK113" i="3"/>
  <c r="AK116" i="3"/>
  <c r="AK104" i="3"/>
  <c r="AK100" i="3"/>
  <c r="AK99" i="3"/>
  <c r="AK108" i="3"/>
  <c r="AK112" i="3"/>
  <c r="AK102" i="3"/>
  <c r="AK54" i="3"/>
  <c r="AK42" i="3"/>
  <c r="AK49" i="3"/>
  <c r="AK37" i="3"/>
  <c r="AK41" i="3"/>
  <c r="AK56" i="3"/>
  <c r="AK44" i="3"/>
  <c r="AK48" i="3"/>
  <c r="AK51" i="3"/>
  <c r="AK39" i="3"/>
  <c r="AK46" i="3"/>
  <c r="AK34" i="3"/>
  <c r="AK53" i="3"/>
  <c r="AK50" i="3"/>
  <c r="Z110" i="3"/>
  <c r="Z98" i="3"/>
  <c r="Z117" i="3"/>
  <c r="Z105" i="3"/>
  <c r="Z147" i="3" s="1"/>
  <c r="Z149" i="3" s="1"/>
  <c r="Z112" i="3"/>
  <c r="Z100" i="3"/>
  <c r="Z114" i="3"/>
  <c r="Z102" i="3"/>
  <c r="Z116" i="3"/>
  <c r="Z104" i="3"/>
  <c r="Z113" i="3"/>
  <c r="Z101" i="3"/>
  <c r="Z106" i="3"/>
  <c r="Z108" i="3"/>
  <c r="Z103" i="3"/>
  <c r="Z111" i="3"/>
  <c r="Z107" i="3"/>
  <c r="Z115" i="3"/>
  <c r="Z99" i="3"/>
  <c r="Z120" i="3"/>
  <c r="Z119" i="3"/>
  <c r="Z118" i="3"/>
  <c r="Z109" i="3"/>
  <c r="Z49" i="3"/>
  <c r="Z37" i="3"/>
  <c r="Z53" i="3"/>
  <c r="Z55" i="3"/>
  <c r="Z43" i="3"/>
  <c r="Z56" i="3"/>
  <c r="Z44" i="3"/>
  <c r="Z51" i="3"/>
  <c r="Z39" i="3"/>
  <c r="Z48" i="3"/>
  <c r="Z36" i="3"/>
  <c r="Z46" i="3"/>
  <c r="Z34" i="3"/>
  <c r="Z41" i="3"/>
  <c r="Z45" i="3"/>
  <c r="AB112" i="3"/>
  <c r="AB100" i="3"/>
  <c r="AB119" i="3"/>
  <c r="AB107" i="3"/>
  <c r="AB114" i="3"/>
  <c r="AB102" i="3"/>
  <c r="AB116" i="3"/>
  <c r="AB104" i="3"/>
  <c r="AB118" i="3"/>
  <c r="AB106" i="3"/>
  <c r="AB115" i="3"/>
  <c r="AB103" i="3"/>
  <c r="AB108" i="3"/>
  <c r="AB110" i="3"/>
  <c r="AB98" i="3"/>
  <c r="AB111" i="3"/>
  <c r="AB101" i="3"/>
  <c r="AB113" i="3"/>
  <c r="AB105" i="3"/>
  <c r="AB147" i="3" s="1"/>
  <c r="AB149" i="3" s="1"/>
  <c r="AB120" i="3"/>
  <c r="AB109" i="3"/>
  <c r="AB117" i="3"/>
  <c r="AB99" i="3"/>
  <c r="AB51" i="3"/>
  <c r="AB39" i="3"/>
  <c r="AB38" i="3"/>
  <c r="AB46" i="3"/>
  <c r="AB34" i="3"/>
  <c r="AB53" i="3"/>
  <c r="AB41" i="3"/>
  <c r="AB48" i="3"/>
  <c r="AB36" i="3"/>
  <c r="AB55" i="3"/>
  <c r="AB43" i="3"/>
  <c r="AB50" i="3"/>
  <c r="AB45" i="3"/>
  <c r="AB47" i="3"/>
  <c r="AK43" i="3"/>
  <c r="AO119" i="3"/>
  <c r="AO107" i="3"/>
  <c r="AO114" i="3"/>
  <c r="AO102" i="3"/>
  <c r="AO109" i="3"/>
  <c r="AO111" i="3"/>
  <c r="AO99" i="3"/>
  <c r="AO118" i="3"/>
  <c r="AO113" i="3"/>
  <c r="AO101" i="3"/>
  <c r="AO110" i="3"/>
  <c r="AO98" i="3"/>
  <c r="AO103" i="3"/>
  <c r="AO105" i="3"/>
  <c r="AO147" i="3" s="1"/>
  <c r="AO149" i="3" s="1"/>
  <c r="AO100" i="3"/>
  <c r="AO108" i="3"/>
  <c r="AO120" i="3"/>
  <c r="AO104" i="3"/>
  <c r="AO117" i="3"/>
  <c r="AO116" i="3"/>
  <c r="AO115" i="3"/>
  <c r="AO112" i="3"/>
  <c r="AO106" i="3"/>
  <c r="AO46" i="3"/>
  <c r="AO34" i="3"/>
  <c r="AO50" i="3"/>
  <c r="AO53" i="3"/>
  <c r="AO41" i="3"/>
  <c r="AO45" i="3"/>
  <c r="AO40" i="3"/>
  <c r="AO48" i="3"/>
  <c r="AO36" i="3"/>
  <c r="AO38" i="3"/>
  <c r="AO55" i="3"/>
  <c r="AO43" i="3"/>
  <c r="AO52" i="3"/>
  <c r="AO54" i="3"/>
  <c r="AL35" i="3"/>
  <c r="AB42" i="3"/>
  <c r="Z50" i="3"/>
  <c r="AN52" i="3"/>
  <c r="AD114" i="3"/>
  <c r="AD102" i="3"/>
  <c r="AD109" i="3"/>
  <c r="AD116" i="3"/>
  <c r="AD104" i="3"/>
  <c r="AD118" i="3"/>
  <c r="AD106" i="3"/>
  <c r="AD120" i="3"/>
  <c r="AD108" i="3"/>
  <c r="AD117" i="3"/>
  <c r="AD105" i="3"/>
  <c r="AD147" i="3" s="1"/>
  <c r="AD149" i="3" s="1"/>
  <c r="AD98" i="3"/>
  <c r="AD100" i="3"/>
  <c r="AD112" i="3"/>
  <c r="AD110" i="3"/>
  <c r="AD107" i="3"/>
  <c r="AD101" i="3"/>
  <c r="AD111" i="3"/>
  <c r="AD103" i="3"/>
  <c r="AD115" i="3"/>
  <c r="AD119" i="3"/>
  <c r="AD99" i="3"/>
  <c r="AD113" i="3"/>
  <c r="AD53" i="3"/>
  <c r="AD41" i="3"/>
  <c r="AD48" i="3"/>
  <c r="AD36" i="3"/>
  <c r="AD52" i="3"/>
  <c r="AD40" i="3"/>
  <c r="AD55" i="3"/>
  <c r="AD43" i="3"/>
  <c r="AD47" i="3"/>
  <c r="AD50" i="3"/>
  <c r="AD38" i="3"/>
  <c r="AD45" i="3"/>
  <c r="AD49" i="3"/>
  <c r="AN40" i="3"/>
  <c r="AL38" i="3"/>
  <c r="Y45" i="3"/>
  <c r="AA45" i="3"/>
  <c r="AN49" i="3"/>
  <c r="AL40" i="3"/>
  <c r="AC39" i="3"/>
  <c r="AO47" i="3"/>
  <c r="AP114" i="3"/>
  <c r="AP102" i="3"/>
  <c r="AP109" i="3"/>
  <c r="AP116" i="3"/>
  <c r="AP104" i="3"/>
  <c r="AP118" i="3"/>
  <c r="AP106" i="3"/>
  <c r="AP120" i="3"/>
  <c r="AP108" i="3"/>
  <c r="AP117" i="3"/>
  <c r="AP105" i="3"/>
  <c r="AP147" i="3" s="1"/>
  <c r="AP149" i="3" s="1"/>
  <c r="AP110" i="3"/>
  <c r="AP98" i="3"/>
  <c r="AP100" i="3"/>
  <c r="AP103" i="3"/>
  <c r="AP115" i="3"/>
  <c r="AP99" i="3"/>
  <c r="AP119" i="3"/>
  <c r="AP113" i="3"/>
  <c r="AP112" i="3"/>
  <c r="AP107" i="3"/>
  <c r="AP111" i="3"/>
  <c r="AP101" i="3"/>
  <c r="AP53" i="3"/>
  <c r="AP41" i="3"/>
  <c r="AP47" i="3"/>
  <c r="AP48" i="3"/>
  <c r="AP36" i="3"/>
  <c r="AP55" i="3"/>
  <c r="AP43" i="3"/>
  <c r="AP45" i="3"/>
  <c r="AP52" i="3"/>
  <c r="AP50" i="3"/>
  <c r="AP38" i="3"/>
  <c r="AP40" i="3"/>
  <c r="AP49" i="3"/>
  <c r="AM35" i="3"/>
  <c r="AK38" i="3"/>
  <c r="AO56" i="3"/>
  <c r="AP35" i="3"/>
  <c r="AK36" i="3"/>
  <c r="AD37" i="3"/>
  <c r="AO49" i="3"/>
  <c r="AL50" i="3"/>
  <c r="AL54" i="3"/>
  <c r="AN112" i="3"/>
  <c r="AN100" i="3"/>
  <c r="AN119" i="3"/>
  <c r="AN107" i="3"/>
  <c r="AN114" i="3"/>
  <c r="AN102" i="3"/>
  <c r="AN116" i="3"/>
  <c r="AN104" i="3"/>
  <c r="AN118" i="3"/>
  <c r="AN106" i="3"/>
  <c r="AN115" i="3"/>
  <c r="AN103" i="3"/>
  <c r="AN108" i="3"/>
  <c r="AN110" i="3"/>
  <c r="AN98" i="3"/>
  <c r="AN105" i="3"/>
  <c r="AN147" i="3" s="1"/>
  <c r="AN149" i="3" s="1"/>
  <c r="AN99" i="3"/>
  <c r="AN117" i="3"/>
  <c r="AN113" i="3"/>
  <c r="AN109" i="3"/>
  <c r="AN120" i="3"/>
  <c r="AN101" i="3"/>
  <c r="AN111" i="3"/>
  <c r="AN51" i="3"/>
  <c r="AN39" i="3"/>
  <c r="AN46" i="3"/>
  <c r="AN34" i="3"/>
  <c r="AN50" i="3"/>
  <c r="AN53" i="3"/>
  <c r="AN41" i="3"/>
  <c r="AN45" i="3"/>
  <c r="AN48" i="3"/>
  <c r="AN36" i="3"/>
  <c r="AN55" i="3"/>
  <c r="AN43" i="3"/>
  <c r="AN38" i="3"/>
  <c r="AN47" i="3"/>
  <c r="AK35" i="3"/>
  <c r="AC119" i="3"/>
  <c r="AC107" i="3"/>
  <c r="AC114" i="3"/>
  <c r="AC102" i="3"/>
  <c r="AC109" i="3"/>
  <c r="AC111" i="3"/>
  <c r="AC99" i="3"/>
  <c r="AC118" i="3"/>
  <c r="AC113" i="3"/>
  <c r="AC101" i="3"/>
  <c r="AC110" i="3"/>
  <c r="AC98" i="3"/>
  <c r="AC103" i="3"/>
  <c r="AC105" i="3"/>
  <c r="AC147" i="3" s="1"/>
  <c r="AC149" i="3" s="1"/>
  <c r="AC112" i="3"/>
  <c r="AC106" i="3"/>
  <c r="AC108" i="3"/>
  <c r="AC120" i="3"/>
  <c r="AC100" i="3"/>
  <c r="AC117" i="3"/>
  <c r="AC116" i="3"/>
  <c r="AC115" i="3"/>
  <c r="AC104" i="3"/>
  <c r="AC46" i="3"/>
  <c r="AC34" i="3"/>
  <c r="AC45" i="3"/>
  <c r="AC52" i="3"/>
  <c r="AC53" i="3"/>
  <c r="AC41" i="3"/>
  <c r="AC48" i="3"/>
  <c r="AC36" i="3"/>
  <c r="AC50" i="3"/>
  <c r="AC55" i="3"/>
  <c r="AC43" i="3"/>
  <c r="AC38" i="3"/>
  <c r="AC40" i="3"/>
  <c r="AC54" i="3"/>
  <c r="AN56" i="3"/>
  <c r="AA37" i="3"/>
  <c r="AD39" i="3"/>
  <c r="AC51" i="3"/>
  <c r="AN35" i="3"/>
  <c r="AB37" i="3"/>
  <c r="AD42" i="3"/>
  <c r="AM49" i="3"/>
  <c r="AD51" i="3"/>
  <c r="AP56" i="3"/>
  <c r="AD34" i="3"/>
  <c r="AO35" i="3"/>
  <c r="AC37" i="3"/>
  <c r="AM38" i="3"/>
  <c r="AD46" i="3"/>
  <c r="Y55" i="3"/>
  <c r="AO44" i="3"/>
  <c r="Y47" i="3"/>
  <c r="AM54" i="3"/>
  <c r="AB56" i="3"/>
  <c r="Z38" i="3"/>
  <c r="AB54" i="3"/>
  <c r="Y35" i="3"/>
  <c r="Y40" i="3"/>
  <c r="Z35" i="3"/>
  <c r="Z40" i="3"/>
  <c r="AL42" i="3"/>
  <c r="Y43" i="3"/>
  <c r="AP44" i="3"/>
  <c r="AK45" i="3"/>
  <c r="Z47" i="3"/>
  <c r="Y52" i="3"/>
  <c r="AN54" i="3"/>
  <c r="AC56" i="3"/>
  <c r="AE56" i="3"/>
  <c r="AQ56" i="3"/>
  <c r="S37" i="3"/>
  <c r="AE47" i="3"/>
  <c r="AR116" i="3"/>
  <c r="AR104" i="3"/>
  <c r="AR111" i="3"/>
  <c r="AR99" i="3"/>
  <c r="AR118" i="3"/>
  <c r="AR106" i="3"/>
  <c r="AR120" i="3"/>
  <c r="AR108" i="3"/>
  <c r="AR115" i="3"/>
  <c r="AR110" i="3"/>
  <c r="AR98" i="3"/>
  <c r="AR119" i="3"/>
  <c r="AR107" i="3"/>
  <c r="AR100" i="3"/>
  <c r="AR112" i="3"/>
  <c r="AR105" i="3"/>
  <c r="AR147" i="3" s="1"/>
  <c r="AR149" i="3" s="1"/>
  <c r="AR117" i="3"/>
  <c r="AR109" i="3"/>
  <c r="AR103" i="3"/>
  <c r="AR114" i="3"/>
  <c r="AR113" i="3"/>
  <c r="AR102" i="3"/>
  <c r="AR101" i="3"/>
  <c r="AF35" i="3"/>
  <c r="AE52" i="3"/>
  <c r="AS111" i="3"/>
  <c r="AS99" i="3"/>
  <c r="AS118" i="3"/>
  <c r="AS106" i="3"/>
  <c r="AS113" i="3"/>
  <c r="AS101" i="3"/>
  <c r="AS115" i="3"/>
  <c r="AS103" i="3"/>
  <c r="AS117" i="3"/>
  <c r="AS105" i="3"/>
  <c r="AS147" i="3" s="1"/>
  <c r="AS149" i="3" s="1"/>
  <c r="AS114" i="3"/>
  <c r="AS102" i="3"/>
  <c r="AS109" i="3"/>
  <c r="AS107" i="3"/>
  <c r="AS100" i="3"/>
  <c r="AS120" i="3"/>
  <c r="AS119" i="3"/>
  <c r="AS104" i="3"/>
  <c r="AS98" i="3"/>
  <c r="AS112" i="3"/>
  <c r="AS116" i="3"/>
  <c r="AS108" i="3"/>
  <c r="AS110" i="3"/>
  <c r="S39" i="3"/>
  <c r="S51" i="3"/>
  <c r="U35" i="3"/>
  <c r="AG35" i="3"/>
  <c r="AS35" i="3"/>
  <c r="W37" i="3"/>
  <c r="AI37" i="3"/>
  <c r="AU37" i="3"/>
  <c r="T40" i="3"/>
  <c r="AF40" i="3"/>
  <c r="AR40" i="3"/>
  <c r="V42" i="3"/>
  <c r="AH42" i="3"/>
  <c r="AT42" i="3"/>
  <c r="X44" i="3"/>
  <c r="AJ44" i="3"/>
  <c r="AV44" i="3"/>
  <c r="AE45" i="3"/>
  <c r="AG47" i="3"/>
  <c r="AS47" i="3"/>
  <c r="W49" i="3"/>
  <c r="AI49" i="3"/>
  <c r="AU49" i="3"/>
  <c r="AF52" i="3"/>
  <c r="AR52" i="3"/>
  <c r="X56" i="3"/>
  <c r="AJ56" i="3"/>
  <c r="AV56" i="3"/>
  <c r="AQ109" i="3"/>
  <c r="AQ116" i="3"/>
  <c r="AQ104" i="3"/>
  <c r="AQ111" i="3"/>
  <c r="AQ99" i="3"/>
  <c r="AQ113" i="3"/>
  <c r="AQ101" i="3"/>
  <c r="AQ120" i="3"/>
  <c r="AQ115" i="3"/>
  <c r="AQ103" i="3"/>
  <c r="AQ112" i="3"/>
  <c r="AQ100" i="3"/>
  <c r="AQ105" i="3"/>
  <c r="AQ147" i="3" s="1"/>
  <c r="AQ149" i="3" s="1"/>
  <c r="AQ107" i="3"/>
  <c r="AQ108" i="3"/>
  <c r="AQ98" i="3"/>
  <c r="AQ119" i="3"/>
  <c r="AQ118" i="3"/>
  <c r="AQ117" i="3"/>
  <c r="AQ114" i="3"/>
  <c r="AQ110" i="3"/>
  <c r="AQ102" i="3"/>
  <c r="AQ106" i="3"/>
  <c r="T116" i="3"/>
  <c r="T104" i="3"/>
  <c r="T111" i="3"/>
  <c r="T99" i="3"/>
  <c r="T118" i="3"/>
  <c r="T106" i="3"/>
  <c r="T120" i="3"/>
  <c r="T108" i="3"/>
  <c r="T115" i="3"/>
  <c r="T110" i="3"/>
  <c r="T98" i="3"/>
  <c r="T119" i="3"/>
  <c r="T107" i="3"/>
  <c r="T117" i="3"/>
  <c r="T100" i="3"/>
  <c r="T102" i="3"/>
  <c r="T114" i="3"/>
  <c r="T109" i="3"/>
  <c r="T103" i="3"/>
  <c r="T113" i="3"/>
  <c r="T112" i="3"/>
  <c r="T105" i="3"/>
  <c r="T147" i="3" s="1"/>
  <c r="T149" i="3" s="1"/>
  <c r="T101" i="3"/>
  <c r="S50" i="3"/>
  <c r="AR35" i="3"/>
  <c r="AQ40" i="3"/>
  <c r="T47" i="3"/>
  <c r="AR47" i="3"/>
  <c r="AQ52" i="3"/>
  <c r="U111" i="3"/>
  <c r="U99" i="3"/>
  <c r="U118" i="3"/>
  <c r="U106" i="3"/>
  <c r="U113" i="3"/>
  <c r="U101" i="3"/>
  <c r="U115" i="3"/>
  <c r="U103" i="3"/>
  <c r="U117" i="3"/>
  <c r="U105" i="3"/>
  <c r="U147" i="3" s="1"/>
  <c r="U149" i="3" s="1"/>
  <c r="U114" i="3"/>
  <c r="U102" i="3"/>
  <c r="U120" i="3"/>
  <c r="U119" i="3"/>
  <c r="U116" i="3"/>
  <c r="U109" i="3"/>
  <c r="U104" i="3"/>
  <c r="U98" i="3"/>
  <c r="U112" i="3"/>
  <c r="U108" i="3"/>
  <c r="U107" i="3"/>
  <c r="U100" i="3"/>
  <c r="U110" i="3"/>
  <c r="V118" i="3"/>
  <c r="V106" i="3"/>
  <c r="V113" i="3"/>
  <c r="V101" i="3"/>
  <c r="V120" i="3"/>
  <c r="V108" i="3"/>
  <c r="V110" i="3"/>
  <c r="V98" i="3"/>
  <c r="V117" i="3"/>
  <c r="V112" i="3"/>
  <c r="V100" i="3"/>
  <c r="V109" i="3"/>
  <c r="V116" i="3"/>
  <c r="V115" i="3"/>
  <c r="V114" i="3"/>
  <c r="V104" i="3"/>
  <c r="V99" i="3"/>
  <c r="V107" i="3"/>
  <c r="V103" i="3"/>
  <c r="V102" i="3"/>
  <c r="V119" i="3"/>
  <c r="V111" i="3"/>
  <c r="V105" i="3"/>
  <c r="V147" i="3" s="1"/>
  <c r="V149" i="3" s="1"/>
  <c r="AH118" i="3"/>
  <c r="AH106" i="3"/>
  <c r="AH113" i="3"/>
  <c r="AH101" i="3"/>
  <c r="AH120" i="3"/>
  <c r="AH108" i="3"/>
  <c r="AH110" i="3"/>
  <c r="AH98" i="3"/>
  <c r="AH117" i="3"/>
  <c r="AH112" i="3"/>
  <c r="AH100" i="3"/>
  <c r="AH109" i="3"/>
  <c r="AH102" i="3"/>
  <c r="AH115" i="3"/>
  <c r="AH104" i="3"/>
  <c r="AH119" i="3"/>
  <c r="AH116" i="3"/>
  <c r="AH114" i="3"/>
  <c r="AH111" i="3"/>
  <c r="AH105" i="3"/>
  <c r="AH147" i="3" s="1"/>
  <c r="AH149" i="3" s="1"/>
  <c r="AH107" i="3"/>
  <c r="AH99" i="3"/>
  <c r="AH103" i="3"/>
  <c r="AT118" i="3"/>
  <c r="AT106" i="3"/>
  <c r="AT113" i="3"/>
  <c r="AT101" i="3"/>
  <c r="AT120" i="3"/>
  <c r="AT108" i="3"/>
  <c r="AT110" i="3"/>
  <c r="AT98" i="3"/>
  <c r="AT117" i="3"/>
  <c r="AT112" i="3"/>
  <c r="AT100" i="3"/>
  <c r="AT109" i="3"/>
  <c r="AT119" i="3"/>
  <c r="AT104" i="3"/>
  <c r="AT102" i="3"/>
  <c r="AT116" i="3"/>
  <c r="AT115" i="3"/>
  <c r="AT114" i="3"/>
  <c r="AT99" i="3"/>
  <c r="AT107" i="3"/>
  <c r="AT103" i="3"/>
  <c r="AT111" i="3"/>
  <c r="AT105" i="3"/>
  <c r="AT147" i="3" s="1"/>
  <c r="AT149" i="3" s="1"/>
  <c r="S40" i="3"/>
  <c r="S52" i="3"/>
  <c r="V35" i="3"/>
  <c r="AH35" i="3"/>
  <c r="AT35" i="3"/>
  <c r="X37" i="3"/>
  <c r="AJ37" i="3"/>
  <c r="AV37" i="3"/>
  <c r="AE38" i="3"/>
  <c r="AQ38" i="3"/>
  <c r="U40" i="3"/>
  <c r="AG40" i="3"/>
  <c r="AS40" i="3"/>
  <c r="W42" i="3"/>
  <c r="AI42" i="3"/>
  <c r="AU42" i="3"/>
  <c r="T45" i="3"/>
  <c r="AF45" i="3"/>
  <c r="AR45" i="3"/>
  <c r="V47" i="3"/>
  <c r="AH47" i="3"/>
  <c r="AT47" i="3"/>
  <c r="X49" i="3"/>
  <c r="AJ49" i="3"/>
  <c r="AV49" i="3"/>
  <c r="AQ50" i="3"/>
  <c r="U52" i="3"/>
  <c r="AS52" i="3"/>
  <c r="AE109" i="3"/>
  <c r="AE116" i="3"/>
  <c r="AE104" i="3"/>
  <c r="AE111" i="3"/>
  <c r="AE99" i="3"/>
  <c r="AE113" i="3"/>
  <c r="AE101" i="3"/>
  <c r="AE120" i="3"/>
  <c r="AE115" i="3"/>
  <c r="AE103" i="3"/>
  <c r="AE112" i="3"/>
  <c r="AE100" i="3"/>
  <c r="AE107" i="3"/>
  <c r="AE105" i="3"/>
  <c r="AE147" i="3" s="1"/>
  <c r="AE149" i="3" s="1"/>
  <c r="AE102" i="3"/>
  <c r="AE110" i="3"/>
  <c r="AE106" i="3"/>
  <c r="AE98" i="3"/>
  <c r="AE119" i="3"/>
  <c r="AE118" i="3"/>
  <c r="AE117" i="3"/>
  <c r="AE114" i="3"/>
  <c r="AE108" i="3"/>
  <c r="AQ35" i="3"/>
  <c r="AQ47" i="3"/>
  <c r="S38" i="3"/>
  <c r="T35" i="3"/>
  <c r="AG111" i="3"/>
  <c r="AG99" i="3"/>
  <c r="AG118" i="3"/>
  <c r="AG106" i="3"/>
  <c r="AG113" i="3"/>
  <c r="AG101" i="3"/>
  <c r="AG115" i="3"/>
  <c r="AG103" i="3"/>
  <c r="AG117" i="3"/>
  <c r="AG105" i="3"/>
  <c r="AG147" i="3" s="1"/>
  <c r="AG149" i="3" s="1"/>
  <c r="AG114" i="3"/>
  <c r="AG102" i="3"/>
  <c r="AG107" i="3"/>
  <c r="AG119" i="3"/>
  <c r="AG109" i="3"/>
  <c r="AG100" i="3"/>
  <c r="AG110" i="3"/>
  <c r="AG120" i="3"/>
  <c r="AG112" i="3"/>
  <c r="AG116" i="3"/>
  <c r="AG104" i="3"/>
  <c r="AG108" i="3"/>
  <c r="AG98" i="3"/>
  <c r="W113" i="3"/>
  <c r="W101" i="3"/>
  <c r="W120" i="3"/>
  <c r="W108" i="3"/>
  <c r="W115" i="3"/>
  <c r="W103" i="3"/>
  <c r="W117" i="3"/>
  <c r="W147" i="3"/>
  <c r="W149" i="3" s="1"/>
  <c r="W119" i="3"/>
  <c r="W107" i="3"/>
  <c r="W116" i="3"/>
  <c r="W104" i="3"/>
  <c r="W118" i="3"/>
  <c r="W109" i="3"/>
  <c r="W99" i="3"/>
  <c r="W111" i="3"/>
  <c r="W114" i="3"/>
  <c r="W102" i="3"/>
  <c r="W98" i="3"/>
  <c r="W112" i="3"/>
  <c r="W106" i="3"/>
  <c r="W110" i="3"/>
  <c r="W100" i="3"/>
  <c r="AI113" i="3"/>
  <c r="AI101" i="3"/>
  <c r="AI120" i="3"/>
  <c r="AI108" i="3"/>
  <c r="AI115" i="3"/>
  <c r="AI103" i="3"/>
  <c r="AI117" i="3"/>
  <c r="AI105" i="3"/>
  <c r="AI147" i="3" s="1"/>
  <c r="AI149" i="3" s="1"/>
  <c r="AI119" i="3"/>
  <c r="AI107" i="3"/>
  <c r="AI116" i="3"/>
  <c r="AI104" i="3"/>
  <c r="AI111" i="3"/>
  <c r="AI118" i="3"/>
  <c r="AI106" i="3"/>
  <c r="AI110" i="3"/>
  <c r="AI100" i="3"/>
  <c r="AI114" i="3"/>
  <c r="AI109" i="3"/>
  <c r="AI99" i="3"/>
  <c r="AI102" i="3"/>
  <c r="AI98" i="3"/>
  <c r="AI112" i="3"/>
  <c r="AU113" i="3"/>
  <c r="AU101" i="3"/>
  <c r="AU120" i="3"/>
  <c r="AU108" i="3"/>
  <c r="AU115" i="3"/>
  <c r="AU103" i="3"/>
  <c r="AU117" i="3"/>
  <c r="AU105" i="3"/>
  <c r="AU147" i="3" s="1"/>
  <c r="AU149" i="3" s="1"/>
  <c r="AU119" i="3"/>
  <c r="AU107" i="3"/>
  <c r="AU116" i="3"/>
  <c r="AU104" i="3"/>
  <c r="AU109" i="3"/>
  <c r="AU111" i="3"/>
  <c r="AU114" i="3"/>
  <c r="AU99" i="3"/>
  <c r="AU118" i="3"/>
  <c r="AU112" i="3"/>
  <c r="AU102" i="3"/>
  <c r="AU98" i="3"/>
  <c r="AU106" i="3"/>
  <c r="AU110" i="3"/>
  <c r="AU100" i="3"/>
  <c r="S41" i="3"/>
  <c r="W35" i="3"/>
  <c r="AI35" i="3"/>
  <c r="AU35" i="3"/>
  <c r="T38" i="3"/>
  <c r="AF38" i="3"/>
  <c r="AR38" i="3"/>
  <c r="V40" i="3"/>
  <c r="AH40" i="3"/>
  <c r="AT40" i="3"/>
  <c r="X42" i="3"/>
  <c r="AJ42" i="3"/>
  <c r="AV42" i="3"/>
  <c r="AE43" i="3"/>
  <c r="AQ43" i="3"/>
  <c r="U45" i="3"/>
  <c r="AG45" i="3"/>
  <c r="AS45" i="3"/>
  <c r="W47" i="3"/>
  <c r="AI47" i="3"/>
  <c r="AU47" i="3"/>
  <c r="T50" i="3"/>
  <c r="AR50" i="3"/>
  <c r="V52" i="3"/>
  <c r="AH52" i="3"/>
  <c r="AT52" i="3"/>
  <c r="AE55" i="3"/>
  <c r="AQ55" i="3"/>
  <c r="S112" i="3"/>
  <c r="S100" i="3"/>
  <c r="S111" i="3"/>
  <c r="S99" i="3"/>
  <c r="S110" i="3"/>
  <c r="S98" i="3"/>
  <c r="S120" i="3"/>
  <c r="S108" i="3"/>
  <c r="S118" i="3"/>
  <c r="S106" i="3"/>
  <c r="S115" i="3"/>
  <c r="S103" i="3"/>
  <c r="S101" i="3"/>
  <c r="S113" i="3"/>
  <c r="S109" i="3"/>
  <c r="S119" i="3"/>
  <c r="S117" i="3"/>
  <c r="S116" i="3"/>
  <c r="S114" i="3"/>
  <c r="S107" i="3"/>
  <c r="S102" i="3"/>
  <c r="S105" i="3"/>
  <c r="S147" i="3" s="1"/>
  <c r="S149" i="3" s="1"/>
  <c r="S104" i="3"/>
  <c r="S49" i="3"/>
  <c r="AE35" i="3"/>
  <c r="AF116" i="3"/>
  <c r="AF104" i="3"/>
  <c r="AF111" i="3"/>
  <c r="AF99" i="3"/>
  <c r="AF118" i="3"/>
  <c r="AF106" i="3"/>
  <c r="AF120" i="3"/>
  <c r="AF108" i="3"/>
  <c r="AF115" i="3"/>
  <c r="AF110" i="3"/>
  <c r="AF98" i="3"/>
  <c r="AF119" i="3"/>
  <c r="AF107" i="3"/>
  <c r="AF112" i="3"/>
  <c r="AF102" i="3"/>
  <c r="AF100" i="3"/>
  <c r="AF117" i="3"/>
  <c r="AF105" i="3"/>
  <c r="AF147" i="3" s="1"/>
  <c r="AF149" i="3" s="1"/>
  <c r="AF101" i="3"/>
  <c r="AF114" i="3"/>
  <c r="AF109" i="3"/>
  <c r="AF113" i="3"/>
  <c r="AF103" i="3"/>
  <c r="AE40" i="3"/>
  <c r="AF47" i="3"/>
  <c r="X120" i="3"/>
  <c r="X108" i="3"/>
  <c r="X115" i="3"/>
  <c r="X103" i="3"/>
  <c r="X110" i="3"/>
  <c r="X98" i="3"/>
  <c r="X112" i="3"/>
  <c r="X100" i="3"/>
  <c r="X119" i="3"/>
  <c r="X114" i="3"/>
  <c r="X102" i="3"/>
  <c r="X111" i="3"/>
  <c r="X99" i="3"/>
  <c r="X104" i="3"/>
  <c r="X106" i="3"/>
  <c r="X113" i="3"/>
  <c r="X107" i="3"/>
  <c r="X118" i="3"/>
  <c r="X117" i="3"/>
  <c r="X116" i="3"/>
  <c r="X109" i="3"/>
  <c r="X101" i="3"/>
  <c r="X105" i="3"/>
  <c r="X147" i="3" s="1"/>
  <c r="X149" i="3" s="1"/>
  <c r="AJ120" i="3"/>
  <c r="AJ108" i="3"/>
  <c r="AJ115" i="3"/>
  <c r="AJ103" i="3"/>
  <c r="AJ110" i="3"/>
  <c r="AJ98" i="3"/>
  <c r="AJ112" i="3"/>
  <c r="AJ100" i="3"/>
  <c r="AJ119" i="3"/>
  <c r="AJ114" i="3"/>
  <c r="AJ102" i="3"/>
  <c r="AJ111" i="3"/>
  <c r="AJ99" i="3"/>
  <c r="AJ116" i="3"/>
  <c r="AJ106" i="3"/>
  <c r="AJ101" i="3"/>
  <c r="AJ109" i="3"/>
  <c r="AJ105" i="3"/>
  <c r="AJ147" i="3" s="1"/>
  <c r="AJ149" i="3" s="1"/>
  <c r="AJ118" i="3"/>
  <c r="AJ117" i="3"/>
  <c r="AJ104" i="3"/>
  <c r="AJ113" i="3"/>
  <c r="AJ107" i="3"/>
  <c r="AV120" i="3"/>
  <c r="AV108" i="3"/>
  <c r="AV115" i="3"/>
  <c r="AV103" i="3"/>
  <c r="AV110" i="3"/>
  <c r="AV98" i="3"/>
  <c r="AV112" i="3"/>
  <c r="AV100" i="3"/>
  <c r="AV119" i="3"/>
  <c r="AV114" i="3"/>
  <c r="AV102" i="3"/>
  <c r="AV111" i="3"/>
  <c r="AV99" i="3"/>
  <c r="AV104" i="3"/>
  <c r="AV118" i="3"/>
  <c r="AV117" i="3"/>
  <c r="AV116" i="3"/>
  <c r="AV113" i="3"/>
  <c r="AV107" i="3"/>
  <c r="AV106" i="3"/>
  <c r="AV109" i="3"/>
  <c r="AV101" i="3"/>
  <c r="AV105" i="3"/>
  <c r="AV147" i="3" s="1"/>
  <c r="AV149" i="3" s="1"/>
  <c r="S42" i="3"/>
  <c r="S54" i="3"/>
  <c r="X35" i="3"/>
  <c r="AJ35" i="3"/>
  <c r="AV35" i="3"/>
  <c r="AE36" i="3"/>
  <c r="AQ36" i="3"/>
  <c r="U38" i="3"/>
  <c r="AG38" i="3"/>
  <c r="AS38" i="3"/>
  <c r="W40" i="3"/>
  <c r="AI40" i="3"/>
  <c r="AU40" i="3"/>
  <c r="T43" i="3"/>
  <c r="AF43" i="3"/>
  <c r="AR43" i="3"/>
  <c r="V45" i="3"/>
  <c r="AH45" i="3"/>
  <c r="AT45" i="3"/>
  <c r="X47" i="3"/>
  <c r="AJ47" i="3"/>
  <c r="AV47" i="3"/>
  <c r="AE48" i="3"/>
  <c r="AQ48" i="3"/>
  <c r="U50" i="3"/>
  <c r="AG50" i="3"/>
  <c r="AS50" i="3"/>
  <c r="W52" i="3"/>
  <c r="AI52" i="3"/>
  <c r="AU52" i="3"/>
  <c r="T55" i="3"/>
  <c r="AF55" i="3"/>
  <c r="AR55" i="3"/>
  <c r="Q97" i="3" l="1"/>
  <c r="P68" i="3"/>
  <c r="P97" i="3" s="1"/>
  <c r="E35" i="3"/>
  <c r="D56" i="3"/>
  <c r="D55" i="3"/>
  <c r="D54" i="3"/>
  <c r="D53" i="3"/>
  <c r="D52" i="3"/>
  <c r="D51" i="3"/>
  <c r="D50" i="3"/>
  <c r="D49" i="3"/>
  <c r="D48" i="3"/>
  <c r="D47" i="3"/>
  <c r="D46" i="3"/>
  <c r="D45" i="3"/>
  <c r="D44" i="3"/>
  <c r="D43" i="3"/>
  <c r="D42" i="3"/>
  <c r="D41" i="3"/>
  <c r="D40" i="3"/>
  <c r="D39" i="3"/>
  <c r="D38" i="3"/>
  <c r="D37" i="3"/>
  <c r="D36" i="3"/>
  <c r="D35" i="3"/>
  <c r="D34" i="3"/>
  <c r="D28" i="3"/>
  <c r="D27" i="3"/>
  <c r="D26" i="3"/>
  <c r="D25" i="3"/>
  <c r="D19" i="3"/>
  <c r="D18" i="3"/>
  <c r="D17" i="3"/>
  <c r="D16" i="3"/>
  <c r="D12" i="3"/>
  <c r="D11" i="3"/>
  <c r="D10" i="3"/>
  <c r="D9" i="3"/>
  <c r="D8" i="3"/>
  <c r="D7" i="3"/>
  <c r="D6" i="3"/>
  <c r="D5" i="3"/>
  <c r="D4" i="3"/>
  <c r="J33" i="3"/>
  <c r="I33" i="3"/>
  <c r="H33" i="3"/>
  <c r="G33" i="3"/>
  <c r="F33" i="3"/>
  <c r="J24" i="3"/>
  <c r="I24" i="3"/>
  <c r="H24" i="3"/>
  <c r="G24" i="3"/>
  <c r="F24" i="3"/>
  <c r="J15" i="3"/>
  <c r="I15" i="3"/>
  <c r="H15" i="3"/>
  <c r="G15" i="3"/>
  <c r="F15" i="3"/>
  <c r="E15" i="3"/>
  <c r="E24" i="3"/>
  <c r="E33" i="3"/>
  <c r="J56" i="3"/>
  <c r="I56" i="3"/>
  <c r="H56" i="3"/>
  <c r="G56" i="3"/>
  <c r="F56" i="3"/>
  <c r="E56" i="3"/>
  <c r="J55" i="3"/>
  <c r="I55" i="3"/>
  <c r="H55" i="3"/>
  <c r="G55" i="3"/>
  <c r="F55" i="3"/>
  <c r="E55" i="3"/>
  <c r="J54" i="3"/>
  <c r="I54" i="3"/>
  <c r="H54" i="3"/>
  <c r="G54" i="3"/>
  <c r="F54" i="3"/>
  <c r="E54" i="3"/>
  <c r="J53" i="3"/>
  <c r="I53" i="3"/>
  <c r="H53" i="3"/>
  <c r="G53" i="3"/>
  <c r="F53" i="3"/>
  <c r="E53" i="3"/>
  <c r="J52" i="3"/>
  <c r="I52" i="3"/>
  <c r="H52" i="3"/>
  <c r="G52" i="3"/>
  <c r="F52" i="3"/>
  <c r="E52" i="3"/>
  <c r="J51" i="3"/>
  <c r="I51" i="3"/>
  <c r="H51" i="3"/>
  <c r="G51" i="3"/>
  <c r="F51" i="3"/>
  <c r="E51" i="3"/>
  <c r="J50" i="3"/>
  <c r="I50" i="3"/>
  <c r="H50" i="3"/>
  <c r="G50" i="3"/>
  <c r="F50" i="3"/>
  <c r="E50" i="3"/>
  <c r="J49" i="3"/>
  <c r="I49" i="3"/>
  <c r="H49" i="3"/>
  <c r="G49" i="3"/>
  <c r="F49" i="3"/>
  <c r="E49" i="3"/>
  <c r="J48" i="3"/>
  <c r="I48" i="3"/>
  <c r="H48" i="3"/>
  <c r="G48" i="3"/>
  <c r="F48" i="3"/>
  <c r="E48" i="3"/>
  <c r="J47" i="3"/>
  <c r="I47" i="3"/>
  <c r="H47" i="3"/>
  <c r="G47" i="3"/>
  <c r="F47" i="3"/>
  <c r="E47" i="3"/>
  <c r="J46" i="3"/>
  <c r="I46" i="3"/>
  <c r="H46" i="3"/>
  <c r="G46" i="3"/>
  <c r="F46" i="3"/>
  <c r="E46" i="3"/>
  <c r="J45" i="3"/>
  <c r="I45" i="3"/>
  <c r="H45" i="3"/>
  <c r="G45" i="3"/>
  <c r="F45" i="3"/>
  <c r="E45" i="3"/>
  <c r="J44" i="3"/>
  <c r="I44" i="3"/>
  <c r="H44" i="3"/>
  <c r="G44" i="3"/>
  <c r="F44" i="3"/>
  <c r="E44" i="3"/>
  <c r="J43" i="3"/>
  <c r="I43" i="3"/>
  <c r="H43" i="3"/>
  <c r="G43" i="3"/>
  <c r="F43" i="3"/>
  <c r="E43" i="3"/>
  <c r="J42" i="3"/>
  <c r="I42" i="3"/>
  <c r="H42" i="3"/>
  <c r="G42" i="3"/>
  <c r="F42" i="3"/>
  <c r="E42" i="3"/>
  <c r="J41" i="3"/>
  <c r="I41" i="3"/>
  <c r="H41" i="3"/>
  <c r="G41" i="3"/>
  <c r="F41" i="3"/>
  <c r="E41" i="3"/>
  <c r="J40" i="3"/>
  <c r="I40" i="3"/>
  <c r="H40" i="3"/>
  <c r="G40" i="3"/>
  <c r="F40" i="3"/>
  <c r="E40" i="3"/>
  <c r="J39" i="3"/>
  <c r="I39" i="3"/>
  <c r="H39" i="3"/>
  <c r="G39" i="3"/>
  <c r="F39" i="3"/>
  <c r="E39" i="3"/>
  <c r="J38" i="3"/>
  <c r="I38" i="3"/>
  <c r="H38" i="3"/>
  <c r="G38" i="3"/>
  <c r="F38" i="3"/>
  <c r="E38" i="3"/>
  <c r="J37" i="3"/>
  <c r="I37" i="3"/>
  <c r="H37" i="3"/>
  <c r="G37" i="3"/>
  <c r="F37" i="3"/>
  <c r="E37" i="3"/>
  <c r="J36" i="3"/>
  <c r="I36" i="3"/>
  <c r="H36" i="3"/>
  <c r="G36" i="3"/>
  <c r="F36" i="3"/>
  <c r="E36" i="3"/>
  <c r="J35" i="3"/>
  <c r="I35" i="3"/>
  <c r="H35" i="3"/>
  <c r="G35" i="3"/>
  <c r="F35" i="3"/>
  <c r="J34" i="3"/>
  <c r="I34" i="3"/>
  <c r="H34" i="3"/>
  <c r="G34" i="3"/>
  <c r="F34" i="3"/>
  <c r="E34" i="3"/>
  <c r="J28" i="3"/>
  <c r="I28" i="3"/>
  <c r="H28" i="3"/>
  <c r="G28" i="3"/>
  <c r="F28" i="3"/>
  <c r="E28" i="3"/>
  <c r="J27" i="3"/>
  <c r="I27" i="3"/>
  <c r="H27" i="3"/>
  <c r="G27" i="3"/>
  <c r="F27" i="3"/>
  <c r="E27" i="3"/>
  <c r="J26" i="3"/>
  <c r="I26" i="3"/>
  <c r="H26" i="3"/>
  <c r="G26" i="3"/>
  <c r="F26" i="3"/>
  <c r="E26" i="3"/>
  <c r="J25" i="3"/>
  <c r="I25" i="3"/>
  <c r="H25" i="3"/>
  <c r="G25" i="3"/>
  <c r="F25" i="3"/>
  <c r="E25" i="3"/>
  <c r="J19" i="3"/>
  <c r="I19" i="3"/>
  <c r="H19" i="3"/>
  <c r="G19" i="3"/>
  <c r="F19" i="3"/>
  <c r="E19" i="3"/>
  <c r="J18" i="3"/>
  <c r="I18" i="3"/>
  <c r="H18" i="3"/>
  <c r="G18" i="3"/>
  <c r="F18" i="3"/>
  <c r="E18" i="3"/>
  <c r="J17" i="3"/>
  <c r="I17" i="3"/>
  <c r="H17" i="3"/>
  <c r="G17" i="3"/>
  <c r="F17" i="3"/>
  <c r="E17" i="3"/>
  <c r="J16" i="3"/>
  <c r="I16" i="3"/>
  <c r="H16" i="3"/>
  <c r="G16" i="3"/>
  <c r="F16" i="3"/>
  <c r="E16" i="3"/>
  <c r="J12" i="3"/>
  <c r="I12" i="3"/>
  <c r="H12" i="3"/>
  <c r="G12" i="3"/>
  <c r="F12" i="3"/>
  <c r="E12" i="3"/>
  <c r="J11" i="3"/>
  <c r="I11" i="3"/>
  <c r="H11" i="3"/>
  <c r="G11" i="3"/>
  <c r="F11" i="3"/>
  <c r="E11" i="3"/>
  <c r="J10" i="3"/>
  <c r="I10" i="3"/>
  <c r="H10" i="3"/>
  <c r="G10" i="3"/>
  <c r="F10" i="3"/>
  <c r="E10" i="3"/>
  <c r="J9" i="3"/>
  <c r="I9" i="3"/>
  <c r="H9" i="3"/>
  <c r="G9" i="3"/>
  <c r="F9" i="3"/>
  <c r="E9" i="3"/>
  <c r="J8" i="3"/>
  <c r="I8" i="3"/>
  <c r="H8" i="3"/>
  <c r="G8" i="3"/>
  <c r="F8" i="3"/>
  <c r="E8" i="3"/>
  <c r="J7" i="3"/>
  <c r="I7" i="3"/>
  <c r="H7" i="3"/>
  <c r="G7" i="3"/>
  <c r="F7" i="3"/>
  <c r="E7" i="3"/>
  <c r="J6" i="3"/>
  <c r="I6" i="3"/>
  <c r="H6" i="3"/>
  <c r="G6" i="3"/>
  <c r="F6" i="3"/>
  <c r="E6" i="3"/>
  <c r="J5" i="3"/>
  <c r="I5" i="3"/>
  <c r="H5" i="3"/>
  <c r="G5" i="3"/>
  <c r="F5" i="3"/>
  <c r="E5" i="3"/>
  <c r="H4" i="3"/>
  <c r="G4" i="3"/>
  <c r="F4" i="3"/>
  <c r="E4" i="3"/>
  <c r="J4" i="3"/>
  <c r="I4" i="3"/>
  <c r="R33" i="3"/>
  <c r="P15" i="3"/>
  <c r="P24" i="3" s="1"/>
  <c r="P33" i="3" s="1"/>
  <c r="Q15" i="3"/>
  <c r="Q24" i="3" s="1"/>
  <c r="Q33" i="3" s="1"/>
  <c r="G296" i="3" l="1"/>
  <c r="Q542" i="3"/>
  <c r="F296" i="3"/>
  <c r="P542" i="3"/>
  <c r="H296" i="3"/>
  <c r="R542" i="3"/>
  <c r="H349" i="3" a="1"/>
  <c r="F349" i="3" a="1"/>
  <c r="G349" i="3" a="1"/>
  <c r="H349" i="3" l="1"/>
  <c r="F349" i="3"/>
  <c r="G349" i="3"/>
  <c r="H330" i="3"/>
  <c r="H338" i="3" s="1"/>
  <c r="H346" i="3" s="1"/>
  <c r="H356" i="3" s="1"/>
  <c r="AQ296" i="3"/>
  <c r="F330" i="3"/>
  <c r="F338" i="3" s="1"/>
  <c r="F346" i="3" s="1"/>
  <c r="F356" i="3" s="1"/>
  <c r="AO296" i="3"/>
  <c r="G330" i="3"/>
  <c r="G338" i="3" s="1"/>
  <c r="G346" i="3" s="1"/>
  <c r="G356" i="3" s="1"/>
  <c r="AP296" i="3"/>
  <c r="I358" i="3" l="1"/>
  <c r="H331" i="3" a="1"/>
  <c r="E331" i="3" a="1"/>
  <c r="F331" i="3" a="1"/>
  <c r="G331" i="3" a="1"/>
  <c r="I331" i="3" a="1"/>
  <c r="I331" i="3" l="1"/>
  <c r="I336" i="3" s="1"/>
  <c r="I359" i="3" s="1"/>
  <c r="A359" i="3" s="1"/>
  <c r="H331" i="3"/>
  <c r="G331" i="3"/>
  <c r="F331" i="3"/>
  <c r="E331" i="3"/>
  <c r="A358" i="3"/>
  <c r="K367" i="3"/>
  <c r="I362" i="3" l="1"/>
  <c r="K416" i="3" s="1"/>
  <c r="F416" i="3" s="1"/>
  <c r="A365" i="3"/>
  <c r="A363" i="3"/>
  <c r="I363" i="3" l="1"/>
  <c r="J363" i="3" s="1"/>
  <c r="K363" i="3" s="1"/>
  <c r="L363" i="3" s="1"/>
  <c r="M363" i="3" s="1"/>
  <c r="O364" i="3" s="1"/>
  <c r="P364" i="3" s="1"/>
  <c r="Q364" i="3" s="1"/>
  <c r="R364"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<sst xmlns="http://schemas.openxmlformats.org/spreadsheetml/2006/main" count="20378" uniqueCount="1685">
  <si>
    <t>Box TA2: Summary descriptions of the scenarios developed by the CBWG</t>
  </si>
  <si>
    <t>This Excel file allows individuals to explore the emissions scenarios considered during the Carbon Budget Programme Cycle 2</t>
  </si>
  <si>
    <t>LULUCF Scenarios</t>
  </si>
  <si>
    <t>L1</t>
  </si>
  <si>
    <t xml:space="preserve">Forest management: More sustainable management (longer rotations, more continuous cover forestry). </t>
  </si>
  <si>
    <t>Viewer</t>
  </si>
  <si>
    <t>Chart of emissions pathway by gas to 2050</t>
  </si>
  <si>
    <t>Afforestation: BAU mix (50:50 conifer: broadleaf), 15% on organo-mineral soils: 8 kha per year 2030–2080.</t>
  </si>
  <si>
    <t>Chart of  implied carbon budgets to 2040</t>
  </si>
  <si>
    <t>L2</t>
  </si>
  <si>
    <t>Forest management: More sustainable management (longer rotations, more continuous cover forestry).</t>
  </si>
  <si>
    <t>Estimate of Ireland contribution to Global warming based on the chosen scenario</t>
  </si>
  <si>
    <t>Afforestation: BAU mix (50:50 conifer: broadleaf), 15% on organo-mineral soils: 25 kha per year 2030–2080.</t>
  </si>
  <si>
    <t>Estimate of  year when Ireland achieves climate neutrality (in terms of Ireland's contribution to global temperature).</t>
  </si>
  <si>
    <t>L3</t>
  </si>
  <si>
    <t>Forrest management: More sustainable management (longer rotations, more continuous cover forestry).</t>
  </si>
  <si>
    <t>Afforestation: 70:30 conifer: broadleaf mix, 100% on mineral soils: 25 kha per year 2030–2080.</t>
  </si>
  <si>
    <t>L4</t>
  </si>
  <si>
    <t>Afforestation: 70:30 conifer: broadleaf mix, 100% on mineral soils: 17.5 kha per year 2030–2080.</t>
  </si>
  <si>
    <t>Agriculture Scenarios</t>
  </si>
  <si>
    <t>Agricultural activity</t>
  </si>
  <si>
    <t>S1 (base case)</t>
  </si>
  <si>
    <t>In the base-case agricultural activity scenario (S1), by 2050 dairy cow numbers are projected to rise by 14%, increasing total milk production by 38% relative to 2022 due to higher milk yields. Total cattle inventories are projected to decrease by 7%, while beef production declines by 11% due to the projected contraction of the beef (suckler) cow herd. Fertiliser use is projected to rise by 10%, and cropland area shrinks by 16% as grassland farming, especially dairying, becomes more profitable. Sheep numbers are projected to drop by 25%, while pig and poultry production grows by 25% and 30%, respectively.</t>
  </si>
  <si>
    <t>S2 (lower agricultural activity)</t>
  </si>
  <si>
    <t>In the lower agricultural activity scenario (S2), with reduced economic incentives for dairy and beef cow production projected in this scenario, by 2050 total cattle inventories are projected to drop by 22% relative to 2022, driven by an 84% decline in beef cow numbers. Dairy cow numbers still increase by a projected 7% and, with higher milk yields, milk production increases by 28%, but beef production is projected to fall by 26% by 2050. Fertiliser use decreases by 12%, cropland contracts by 14%, and sheep numbers drop by 25%. Pig and poultry production are projected to grow by 25% and 35%, respectively.</t>
  </si>
  <si>
    <t>S3 (higher agricultural activity)</t>
  </si>
  <si>
    <t>Higher milk prices and support for beef farmers lead to a 22% increase in dairy cow numbers by 2050 and a slower decline in beef cow numbers than in the other two scenarios. Total cattle inventories grow by 1%, milk production rises by 47% and beef production drops by less than 5%, a smaller decrease than for S1 and S2. Fertiliser use rises by 22%, cropland area contracts by 24%, and sheep numbers decline by 25%. Pig and poultry production grow by 24% and 34%, respectively.</t>
  </si>
  <si>
    <t>Mitigation</t>
  </si>
  <si>
    <t>P0 BAU (no mitigation)</t>
  </si>
  <si>
    <t>No mitigation (BAU): The projected emissions in 2050 for S1, S2 and S3 without any emissions mitigation in 2050 are 23,171, 20,227 and 25,118 kt CO2 eq, respectively. Emissions without any mitigation are projected to decrease by 0.7% under S1 and by 4.2% under S2. Emissions from agriculture without any mitigation are projected to decrease by 3.0% under S3.</t>
  </si>
  <si>
    <t>P1 (ambitious adoption rates)</t>
  </si>
  <si>
    <t>Pathway 1 (P1) assumes an ambitious adoption rate following the 2023 Teagasc MACC.</t>
  </si>
  <si>
    <t>P2 (very ambitious adoption rates)</t>
  </si>
  <si>
    <t>Pathway 2 (P2) assumes very ambitious adoption rates, with many measures extended close to the maximum potential rate to 2050. Achieving substantial reductions in agricultural GHG emissions by 2050 necessitates very ambitious adoption of mitigation measures (P2). High levels of uptake would allow the Agriculture sector to contribute significantly to Ireland’s national climate goals, including the 25% reduction target for agriculture by 2030 and further reductions by 2050, with potential reductions in agricultural emissions of between 38% and 48% by 2050 relative to 2018.</t>
  </si>
  <si>
    <t>Agriculture</t>
  </si>
  <si>
    <t>a</t>
  </si>
  <si>
    <t>Current herd structure: Current cattle herd and sheep flock structure is maintained. Constant level of bovine protein production in Ireland is maintained to minimise the risk of carbon leakage.</t>
  </si>
  <si>
    <t>MACC+: High rates of deployment of efficient management practices and abatement technologies, proxying maximum deployment of existing proven practices and technologies by 2050.</t>
  </si>
  <si>
    <t>Agriculture sector emissions reductions of 34% vs 2020 by 2050.</t>
  </si>
  <si>
    <t>b</t>
  </si>
  <si>
    <t>Intermediate herd structure: Assumes a shift out of suckler beef and towards milk plus more dairy beef. Average dairy and beef cow productivity scales up from current performance (scenario A) to intermediate performance.</t>
  </si>
  <si>
    <t>Agriculture sector emissions reductions of 40% vs 2020 by 2050.</t>
  </si>
  <si>
    <t>d</t>
  </si>
  <si>
    <t>Dairy specialisation, high yield: Reduces dairy cow numbers needed to maintain bovine protein output owing to an average increase in milk productivity. Average dairy and beef cow productivity scales up from current performance (scenario A) through intermediate performance (scenario B) to higher levels of performance.</t>
  </si>
  <si>
    <t>Agriculture sector emissions reductions of 52% vs 2020 by 2050.</t>
  </si>
  <si>
    <t>e</t>
  </si>
  <si>
    <t>Scales down animal numbers, and production from scenario D to achieve Agriculture sector emissions reductions of 60%. Average dairy and beef cow productivity scales up from current performance (scenario A) through intermediate performance (scenario B) to higher levels of performance.</t>
  </si>
  <si>
    <t>Agriculture sector emissions reductions of 60% vs 2020 by 2050.</t>
  </si>
  <si>
    <t>TIM Energy Scenarios</t>
  </si>
  <si>
    <t xml:space="preserve">Energy </t>
  </si>
  <si>
    <t>250 Mt</t>
  </si>
  <si>
    <t>A carbon budget of 250 Mt CO2 eq is imposed as a constraint on total GHG emissions from the sectors covered in TIM fossil fuel combustion across Ireland’s energy system (covering power, buildings, transport) plus industrial process emissions and excluding international aviation and shipping. A BAU energy demand is projected.</t>
  </si>
  <si>
    <t>300 Mt</t>
  </si>
  <si>
    <t>A carbon budget of 300 Mt CO2 eq is imposed as a constraint on total GHG emissions from the sectors covered in TIM fossil fuel combustion across Ireland’s energy system (covering power, buildings, transport) plus industrial process emissions and excluding international aviation and shipping. A BAU energy demand is projected.</t>
  </si>
  <si>
    <t>350 Mt</t>
  </si>
  <si>
    <t>A carbon budget of 350 Mt CO2 eq is imposed as a constraint on total GHG emissions from the sectors covered in TIM fossil fuel combustion across Ireland’s energy system (covering power, buildings, transport) plus industrial process emissions and excluding international aviation and shipping. A BAU energy demand is projected.</t>
  </si>
  <si>
    <t>400 Mt</t>
  </si>
  <si>
    <t>A carbon budget of 400 Mt CO2 eq is imposed as a constraint on total GHG emissions from the sectors covered in TIM fossil fuel combustion across Ireland’s energy system (covering power, buildings, transport) plus industrial process emissions and excluding international aviation and shipping. A BAU energy demand is projected.</t>
  </si>
  <si>
    <t>450 Mt</t>
  </si>
  <si>
    <t>A carbon budget of 450 Mt CO2 eq is imposed as a constraint on total GHG emissions from the sectors covered in TIM fossil fuel combustion across Ireland’s energy system (covering power, buildings, transport) plus industrial process emissions and excluding international aviation and shipping. A BAU energy demand is projected.</t>
  </si>
  <si>
    <t>Energy scenario sensitivity cases</t>
  </si>
  <si>
    <t>WEM</t>
  </si>
  <si>
    <t>An additional scenario run for a sensitivity analysis which does not impose carbon budgets and instead aligns each sector’s GHG emissions with the EPA WEM scenario for 2024–2050.</t>
  </si>
  <si>
    <t>WAM</t>
  </si>
  <si>
    <t>An additional scenario run for a sensitivity analysis which does not impose carbon budgets and instead aligns each sector’s GHG emissions with the EPA WAM scenario for 2024–2050.</t>
  </si>
  <si>
    <t>LED</t>
  </si>
  <si>
    <t>The low energy demand case increases the feasibility of faster emissions reductions, particularly in the first and second carbon budget periods (2021–2030), and allows more ambitious carbon budgets to be met and mitigation to be achieved with less rapid deployment of mitigation measures and with lower reliance on more speculative measures or those that have a higher risks of negative trade-offs, such as BECCS and hydrogen.</t>
  </si>
  <si>
    <t>Low Bio</t>
  </si>
  <si>
    <t>A sensitivity case, Low Bio, is also included where there is no increase in bioenergy demand relative to 2020,in order to explore the implications across the energy system of limiting bioenergy imports.</t>
  </si>
  <si>
    <t>Scenario Viewer</t>
  </si>
  <si>
    <t>The charts will update automatically</t>
  </si>
  <si>
    <t>Pick the scenario elements from the drop down menus:</t>
  </si>
  <si>
    <t>See Cover Page for description of scenario elements</t>
  </si>
  <si>
    <r>
      <rPr>
        <b/>
        <sz val="22"/>
        <color rgb="FFFF0000"/>
        <rFont val="Calibri"/>
        <family val="2"/>
        <scheme val="minor"/>
      </rPr>
      <t>Red</t>
    </r>
    <r>
      <rPr>
        <sz val="22"/>
        <color rgb="FFFF0000"/>
        <rFont val="Calibri"/>
        <family val="2"/>
        <scheme val="minor"/>
      </rPr>
      <t xml:space="preserve"> </t>
    </r>
    <r>
      <rPr>
        <sz val="22"/>
        <color theme="1"/>
        <rFont val="Calibri"/>
        <family val="2"/>
        <scheme val="minor"/>
      </rPr>
      <t xml:space="preserve">indicates a low probablility of achieving climate neutrality by 2100 </t>
    </r>
    <r>
      <rPr>
        <b/>
        <sz val="22"/>
        <color theme="8" tint="-0.499984740745262"/>
        <rFont val="Calibri"/>
        <family val="2"/>
        <scheme val="minor"/>
      </rPr>
      <t>Blue</t>
    </r>
    <r>
      <rPr>
        <sz val="22"/>
        <color theme="1"/>
        <rFont val="Calibri"/>
        <family val="2"/>
        <scheme val="minor"/>
      </rPr>
      <t xml:space="preserve"> indicates a low probablity of climate neutrality by 2050</t>
    </r>
  </si>
  <si>
    <t>LULUCF</t>
  </si>
  <si>
    <t>S2-P2</t>
  </si>
  <si>
    <t>TIM</t>
  </si>
  <si>
    <t>350Mt</t>
  </si>
  <si>
    <t>Figure TA 1 from Technical Report</t>
  </si>
  <si>
    <t>ID</t>
  </si>
  <si>
    <t>Unit</t>
  </si>
  <si>
    <t>MtCO2eq</t>
  </si>
  <si>
    <t>Average Annual Emmission</t>
  </si>
  <si>
    <t>Labels</t>
  </si>
  <si>
    <t>SSP1 1.9</t>
  </si>
  <si>
    <t>L1-S1_P2</t>
  </si>
  <si>
    <t>L4-S1_P2</t>
  </si>
  <si>
    <t>L1-S2_P2</t>
  </si>
  <si>
    <t>L4-S2_P2</t>
  </si>
  <si>
    <t>300mt</t>
  </si>
  <si>
    <t>300mt-led</t>
  </si>
  <si>
    <t>300mt-lowbio</t>
  </si>
  <si>
    <t>350mt-led</t>
  </si>
  <si>
    <t>350mt</t>
  </si>
  <si>
    <t>350mt-lowbio</t>
  </si>
  <si>
    <t>FAPRI</t>
  </si>
  <si>
    <t>CB1</t>
  </si>
  <si>
    <t>CB2</t>
  </si>
  <si>
    <t>CB3</t>
  </si>
  <si>
    <t>CB4</t>
  </si>
  <si>
    <t>CB5</t>
  </si>
  <si>
    <t>CB6</t>
  </si>
  <si>
    <t>Year</t>
  </si>
  <si>
    <t>S1-P0</t>
  </si>
  <si>
    <t>S1-P1</t>
  </si>
  <si>
    <t>S1-P2</t>
  </si>
  <si>
    <t>S2-P0</t>
  </si>
  <si>
    <t>S2-P1</t>
  </si>
  <si>
    <t>S3-P0</t>
  </si>
  <si>
    <t>S3-P1</t>
  </si>
  <si>
    <t>S3-P2</t>
  </si>
  <si>
    <t>Goblin</t>
  </si>
  <si>
    <t xml:space="preserve">a </t>
  </si>
  <si>
    <t>c</t>
  </si>
  <si>
    <t>Total LULUCF</t>
  </si>
  <si>
    <t>Scenario name</t>
  </si>
  <si>
    <t>250Mt</t>
  </si>
  <si>
    <t>250Mt-led</t>
  </si>
  <si>
    <t>250Mt-lowbio</t>
  </si>
  <si>
    <t>250Mt-wam</t>
  </si>
  <si>
    <t>250Mt-wem</t>
  </si>
  <si>
    <t>300Mt</t>
  </si>
  <si>
    <t>300Mt-led</t>
  </si>
  <si>
    <t>300Mt-lowbio</t>
  </si>
  <si>
    <t>300Mt-wam</t>
  </si>
  <si>
    <t>300Mt-wem</t>
  </si>
  <si>
    <t>350Mt-led</t>
  </si>
  <si>
    <t>350Mt-lowbio</t>
  </si>
  <si>
    <t>350Mt-wam</t>
  </si>
  <si>
    <t>350Mt-wem</t>
  </si>
  <si>
    <t>400Mt</t>
  </si>
  <si>
    <t>400Mt-led</t>
  </si>
  <si>
    <t>400Mt-lowbio</t>
  </si>
  <si>
    <t>400Mt-wam</t>
  </si>
  <si>
    <t>400Mt-wem</t>
  </si>
  <si>
    <t>450Mt</t>
  </si>
  <si>
    <t>450Mt-wam</t>
  </si>
  <si>
    <t>450Mt-wem</t>
  </si>
  <si>
    <t>Fgas &amp; Waste</t>
  </si>
  <si>
    <t>Projections Totals (WAM) _Inventories for 21/22</t>
  </si>
  <si>
    <t>Fgas</t>
  </si>
  <si>
    <t>fgas</t>
  </si>
  <si>
    <t>CH4</t>
  </si>
  <si>
    <t>waste</t>
  </si>
  <si>
    <t>Other</t>
  </si>
  <si>
    <t>All Emissions</t>
  </si>
  <si>
    <t>Agri</t>
  </si>
  <si>
    <t>Excludes</t>
  </si>
  <si>
    <t>Check 2</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</si>
  <si>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</si>
  <si>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</si>
  <si>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</si>
  <si>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</si>
  <si>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</si>
  <si>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</si>
  <si>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</si>
  <si>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</si>
  <si>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</si>
  <si>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</si>
  <si>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</si>
  <si>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</si>
  <si>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</si>
  <si>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</si>
  <si>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</si>
  <si>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</si>
  <si>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</si>
  <si>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</si>
  <si>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</si>
  <si>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</si>
  <si>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</si>
  <si>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</si>
  <si>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</si>
  <si>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</si>
  <si>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</si>
  <si>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</si>
  <si>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</si>
  <si>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</si>
  <si>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</si>
  <si>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</si>
  <si>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S2_P2</t>
  </si>
  <si>
    <t>include</t>
  </si>
  <si>
    <t xml:space="preserve">FAPRI </t>
  </si>
  <si>
    <t>Gases</t>
  </si>
  <si>
    <t>Total CH4 (CO2e)</t>
  </si>
  <si>
    <t>Total N2O (CO2e)</t>
  </si>
  <si>
    <t xml:space="preserve">Total CO2 </t>
  </si>
  <si>
    <t>Total GHG (CO2e)</t>
  </si>
  <si>
    <t>decada</t>
  </si>
  <si>
    <t>2021-2030</t>
  </si>
  <si>
    <t>2031-2040</t>
  </si>
  <si>
    <t>2041-2050</t>
  </si>
  <si>
    <t>2018-2040</t>
  </si>
  <si>
    <t>2019-2040</t>
  </si>
  <si>
    <t>N2O</t>
  </si>
  <si>
    <t>CO2</t>
  </si>
  <si>
    <t>GOBLIN</t>
  </si>
  <si>
    <t>N20</t>
  </si>
  <si>
    <t>Fgas and Methane</t>
  </si>
  <si>
    <t>Wate</t>
  </si>
  <si>
    <t>Row</t>
  </si>
  <si>
    <t>Agr CH4</t>
  </si>
  <si>
    <t>LULUCF  &amp; Waste CH4</t>
  </si>
  <si>
    <t>Total N2O</t>
  </si>
  <si>
    <t>Total CO2</t>
  </si>
  <si>
    <t>LULUC</t>
  </si>
  <si>
    <t>Ag</t>
  </si>
  <si>
    <t>Scenario</t>
  </si>
  <si>
    <t>24 Long Listed Scenarios (SSP126)</t>
  </si>
  <si>
    <t>Id</t>
  </si>
  <si>
    <t>Energy</t>
  </si>
  <si>
    <t>AFOLU</t>
  </si>
  <si>
    <t>Provisional CB 4</t>
  </si>
  <si>
    <t>L4-S2_P1</t>
  </si>
  <si>
    <t>300Mt L4 S2-P1</t>
  </si>
  <si>
    <t>300Mt L1 S1-P2</t>
  </si>
  <si>
    <t>300Mt L4 S1-P2</t>
  </si>
  <si>
    <t>300Mt L1 S2-P2</t>
  </si>
  <si>
    <t>300Mt L4 S2-P2</t>
  </si>
  <si>
    <t>300Mt-lowbio L4 S2-P1</t>
  </si>
  <si>
    <t>300Mt-lowbio L1 S1-P2</t>
  </si>
  <si>
    <t>300Mt-lowbio L4 S1-P2</t>
  </si>
  <si>
    <t>300Mt-lowbio L1 S2-P2</t>
  </si>
  <si>
    <t>300Mt-lowbio L4 S2-P2</t>
  </si>
  <si>
    <t>300Mt-led L4 S2-P1</t>
  </si>
  <si>
    <t>300Mt-led L1 S1-P2</t>
  </si>
  <si>
    <t>300Mt-led L4 S1-P2</t>
  </si>
  <si>
    <t>300Mt-led L1 S2-P2</t>
  </si>
  <si>
    <t>300Mt-led L4 S2-P2</t>
  </si>
  <si>
    <t>350Mt-led L4 S1-P2</t>
  </si>
  <si>
    <t>350Mt-led L1 S2-P2</t>
  </si>
  <si>
    <t>350Mt-led L4 S2-P2</t>
  </si>
  <si>
    <t>350Mt L4 S1-P2</t>
  </si>
  <si>
    <t>350Mt L1 S2-P2</t>
  </si>
  <si>
    <t>350Mt L4 S2-P2</t>
  </si>
  <si>
    <t>350Mt-lowbio L4 S1-P2</t>
  </si>
  <si>
    <t>350Mt-lowbio L1 S2-P2</t>
  </si>
  <si>
    <t>350Mt-lowbio L4 S2-P2</t>
  </si>
  <si>
    <t>Average</t>
  </si>
  <si>
    <t>Min</t>
  </si>
  <si>
    <t>Max</t>
  </si>
  <si>
    <t>15 Long Listed Scenarios (SSP119)</t>
  </si>
  <si>
    <t>Carbon Budget 1</t>
  </si>
  <si>
    <t>Carbon Budget 2</t>
  </si>
  <si>
    <t>Carbon Budget 3</t>
  </si>
  <si>
    <t>Carbon Budget</t>
  </si>
  <si>
    <t>% Rel 2018</t>
  </si>
  <si>
    <t xml:space="preserve">3 Short Listed Scenarios </t>
  </si>
  <si>
    <t>Provisional CB4</t>
  </si>
  <si>
    <t>L1-S1_p2</t>
  </si>
  <si>
    <t>Option A</t>
  </si>
  <si>
    <t>Option B</t>
  </si>
  <si>
    <t>Option C</t>
  </si>
  <si>
    <t>Option A*</t>
  </si>
  <si>
    <t>Carbon Budget label</t>
  </si>
  <si>
    <t>Range</t>
  </si>
  <si>
    <t>Tster</t>
  </si>
  <si>
    <t>Fossil CO2</t>
  </si>
  <si>
    <t>AG methane</t>
  </si>
  <si>
    <t>250Mt L1 a</t>
  </si>
  <si>
    <t>250Mt-led L1 a</t>
  </si>
  <si>
    <t>250Mt-lowbio L1 a</t>
  </si>
  <si>
    <t>250Mt-wam L1 a</t>
  </si>
  <si>
    <t>250Mt-wem L1 a</t>
  </si>
  <si>
    <t>250Mt-led L1 b</t>
  </si>
  <si>
    <t>250Mt L1 b</t>
  </si>
  <si>
    <t>250Mt-lowbio L1 b</t>
  </si>
  <si>
    <t>250Mt-wam L1 b</t>
  </si>
  <si>
    <t>250Mt-wem L1 b</t>
  </si>
  <si>
    <t>250Mt-led L1 d</t>
  </si>
  <si>
    <t>250Mt L1 d</t>
  </si>
  <si>
    <t>250Mt-lowbio L1 d</t>
  </si>
  <si>
    <t>250Mt-wam L1 d</t>
  </si>
  <si>
    <t>250Mt-wem L1 d</t>
  </si>
  <si>
    <t>250Mt-led L1 e</t>
  </si>
  <si>
    <t>250Mt L1 e</t>
  </si>
  <si>
    <t>250Mt-lowbio L1 e</t>
  </si>
  <si>
    <t>250Mt-wam L1 e</t>
  </si>
  <si>
    <t>250Mt-wem L1 e</t>
  </si>
  <si>
    <t>250Mt L1 S1-P0</t>
  </si>
  <si>
    <t>250Mt-led L1 S1-P0</t>
  </si>
  <si>
    <t>250Mt-lowbio L1 S1-P0</t>
  </si>
  <si>
    <t>250Mt-wam L1 S1-P0</t>
  </si>
  <si>
    <t>250Mt-wem L1 S1-P0</t>
  </si>
  <si>
    <t>250Mt L1 S1-P1</t>
  </si>
  <si>
    <t>250Mt-led L1 S1-P1</t>
  </si>
  <si>
    <t>250Mt-lowbio L1 S1-P1</t>
  </si>
  <si>
    <t>250Mt-wam L1 S1-P1</t>
  </si>
  <si>
    <t>250Mt-wem L1 S1-P1</t>
  </si>
  <si>
    <t>250Mt-led L1 S1-P2</t>
  </si>
  <si>
    <t>250Mt L1 S1-P2</t>
  </si>
  <si>
    <t>250Mt-lowbio L1 S1-P2</t>
  </si>
  <si>
    <t>250Mt-wam L1 S1-P2</t>
  </si>
  <si>
    <t>250Mt-wem L1 S1-P2</t>
  </si>
  <si>
    <t>250Mt L1 S2-P0</t>
  </si>
  <si>
    <t>250Mt-led L1 S2-P0</t>
  </si>
  <si>
    <t>250Mt-lowbio L1 S2-P0</t>
  </si>
  <si>
    <t>250Mt-wam L1 S2-P0</t>
  </si>
  <si>
    <t>250Mt-wem L1 S2-P0</t>
  </si>
  <si>
    <t>250Mt L1 S2-P1</t>
  </si>
  <si>
    <t>250Mt-led L1 S2-P1</t>
  </si>
  <si>
    <t>250Mt-lowbio L1 S2-P1</t>
  </si>
  <si>
    <t>250Mt-wam L1 S2-P1</t>
  </si>
  <si>
    <t>250Mt-wem L1 S2-P1</t>
  </si>
  <si>
    <t>250Mt-led L1 S2-P2</t>
  </si>
  <si>
    <t>250Mt L1 S2-P2</t>
  </si>
  <si>
    <t>250Mt-lowbio L1 S2-P2</t>
  </si>
  <si>
    <t>250Mt-wam L1 S2-P2</t>
  </si>
  <si>
    <t>250Mt-wem L1 S2-P2</t>
  </si>
  <si>
    <t>250Mt-led L1 S3-P0</t>
  </si>
  <si>
    <t>250Mt L1 S3-P0</t>
  </si>
  <si>
    <t>250Mt-lowbio L1 S3-P0</t>
  </si>
  <si>
    <t>250Mt-wam L1 S3-P0</t>
  </si>
  <si>
    <t>250Mt-wem L1 S3-P0</t>
  </si>
  <si>
    <t>250Mt L1 S3-P1</t>
  </si>
  <si>
    <t>250Mt-led L1 S3-P1</t>
  </si>
  <si>
    <t>250Mt-lowbio L1 S3-P1</t>
  </si>
  <si>
    <t>250Mt-wam L1 S3-P1</t>
  </si>
  <si>
    <t>250Mt-wem L1 S3-P1</t>
  </si>
  <si>
    <t>250Mt L1 S3-P2</t>
  </si>
  <si>
    <t>250Mt-led L1 S3-P2</t>
  </si>
  <si>
    <t>250Mt-lowbio L1 S3-P2</t>
  </si>
  <si>
    <t>250Mt-wam L1 S3-P2</t>
  </si>
  <si>
    <t>250Mt-wem L1 S3-P2</t>
  </si>
  <si>
    <t>250Mt-led L2 a</t>
  </si>
  <si>
    <t>250Mt L2 a</t>
  </si>
  <si>
    <t>250Mt-lowbio L2 a</t>
  </si>
  <si>
    <t>250Mt-wam L2 a</t>
  </si>
  <si>
    <t>250Mt-wem L2 a</t>
  </si>
  <si>
    <t>250Mt-led L2 b</t>
  </si>
  <si>
    <t>250Mt L2 b</t>
  </si>
  <si>
    <t>250Mt-lowbio L2 b</t>
  </si>
  <si>
    <t>250Mt-wam L2 b</t>
  </si>
  <si>
    <t>250Mt-wem L2 b</t>
  </si>
  <si>
    <t>250Mt-led L2 d</t>
  </si>
  <si>
    <t>250Mt L2 d</t>
  </si>
  <si>
    <t>250Mt-lowbio L2 d</t>
  </si>
  <si>
    <t>250Mt-wam L2 d</t>
  </si>
  <si>
    <t>250Mt-wem L2 d</t>
  </si>
  <si>
    <t>250Mt-led L2 e</t>
  </si>
  <si>
    <t>250Mt L2 e</t>
  </si>
  <si>
    <t>250Mt-lowbio L2 e</t>
  </si>
  <si>
    <t>250Mt-wam L2 e</t>
  </si>
  <si>
    <t>250Mt-wem L2 e</t>
  </si>
  <si>
    <t>250Mt L2 S1-P0</t>
  </si>
  <si>
    <t>250Mt-led L2 S1-P0</t>
  </si>
  <si>
    <t>250Mt-lowbio L2 S1-P0</t>
  </si>
  <si>
    <t>250Mt-wam L2 S1-P0</t>
  </si>
  <si>
    <t>250Mt-wem L2 S1-P0</t>
  </si>
  <si>
    <t>250Mt-led L2 S1-P1</t>
  </si>
  <si>
    <t>250Mt L2 S1-P1</t>
  </si>
  <si>
    <t>250Mt-lowbio L2 S1-P1</t>
  </si>
  <si>
    <t>250Mt-wam L2 S1-P1</t>
  </si>
  <si>
    <t>250Mt-wem L2 S1-P1</t>
  </si>
  <si>
    <t>250Mt-led L2 S1-P2</t>
  </si>
  <si>
    <t>250Mt L2 S1-P2</t>
  </si>
  <si>
    <t>250Mt-lowbio L2 S1-P2</t>
  </si>
  <si>
    <t>250Mt-wam L2 S1-P2</t>
  </si>
  <si>
    <t>250Mt-wem L2 S1-P2</t>
  </si>
  <si>
    <t>250Mt L2 S2-P0</t>
  </si>
  <si>
    <t>250Mt-led L2 S2-P0</t>
  </si>
  <si>
    <t>250Mt-lowbio L2 S2-P0</t>
  </si>
  <si>
    <t>250Mt-wam L2 S2-P0</t>
  </si>
  <si>
    <t>250Mt-wem L2 S2-P0</t>
  </si>
  <si>
    <t>250Mt-led L2 S2-P1</t>
  </si>
  <si>
    <t>250Mt L2 S2-P1</t>
  </si>
  <si>
    <t>250Mt-lowbio L2 S2-P1</t>
  </si>
  <si>
    <t>250Mt-wam L2 S2-P1</t>
  </si>
  <si>
    <t>250Mt-wem L2 S2-P1</t>
  </si>
  <si>
    <t>250Mt-led L2 S2-P2</t>
  </si>
  <si>
    <t>250Mt L2 S2-P2</t>
  </si>
  <si>
    <t>250Mt-lowbio L2 S2-P2</t>
  </si>
  <si>
    <t>250Mt-wam L2 S2-P2</t>
  </si>
  <si>
    <t>250Mt-wem L2 S2-P2</t>
  </si>
  <si>
    <t>250Mt L2 S3-P0</t>
  </si>
  <si>
    <t>250Mt-led L2 S3-P0</t>
  </si>
  <si>
    <t>250Mt-lowbio L2 S3-P0</t>
  </si>
  <si>
    <t>250Mt-wam L2 S3-P0</t>
  </si>
  <si>
    <t>250Mt-wem L2 S3-P0</t>
  </si>
  <si>
    <t>250Mt-led L2 S3-P1</t>
  </si>
  <si>
    <t>250Mt L2 S3-P1</t>
  </si>
  <si>
    <t>250Mt-lowbio L2 S3-P1</t>
  </si>
  <si>
    <t>250Mt-wam L2 S3-P1</t>
  </si>
  <si>
    <t>250Mt-wem L2 S3-P1</t>
  </si>
  <si>
    <t>250Mt-led L2 S3-P2</t>
  </si>
  <si>
    <t>250Mt L2 S3-P2</t>
  </si>
  <si>
    <t>250Mt-lowbio L2 S3-P2</t>
  </si>
  <si>
    <t>250Mt-wam L2 S3-P2</t>
  </si>
  <si>
    <t>250Mt-wem L2 S3-P2</t>
  </si>
  <si>
    <t>250Mt-led L3 a</t>
  </si>
  <si>
    <t>250Mt L3 a</t>
  </si>
  <si>
    <t>250Mt-lowbio L3 a</t>
  </si>
  <si>
    <t>250Mt-wam L3 a</t>
  </si>
  <si>
    <t>250Mt-wem L3 a</t>
  </si>
  <si>
    <t>250Mt-led L3 b</t>
  </si>
  <si>
    <t>250Mt L3 b</t>
  </si>
  <si>
    <t>250Mt-lowbio L3 b</t>
  </si>
  <si>
    <t>250Mt-wam L3 b</t>
  </si>
  <si>
    <t>250Mt-wem L3 b</t>
  </si>
  <si>
    <t>250Mt-led L3 d</t>
  </si>
  <si>
    <t>250Mt L3 d</t>
  </si>
  <si>
    <t>250Mt-lowbio L3 d</t>
  </si>
  <si>
    <t>250Mt-wam L3 d</t>
  </si>
  <si>
    <t>250Mt-wem L3 d</t>
  </si>
  <si>
    <t>250Mt-led L3 e</t>
  </si>
  <si>
    <t>250Mt L3 e</t>
  </si>
  <si>
    <t>250Mt-lowbio L3 e</t>
  </si>
  <si>
    <t>250Mt-wam L3 e</t>
  </si>
  <si>
    <t>250Mt-wem L3 e</t>
  </si>
  <si>
    <t>250Mt-led L3 S1-P0</t>
  </si>
  <si>
    <t>250Mt L3 S1-P0</t>
  </si>
  <si>
    <t>250Mt-lowbio L3 S1-P0</t>
  </si>
  <si>
    <t>250Mt-wam L3 S1-P0</t>
  </si>
  <si>
    <t>250Mt-wem L3 S1-P0</t>
  </si>
  <si>
    <t>250Mt-led L3 S1-P1</t>
  </si>
  <si>
    <t>250Mt L3 S1-P1</t>
  </si>
  <si>
    <t>250Mt-lowbio L3 S1-P1</t>
  </si>
  <si>
    <t>250Mt-wam L3 S1-P1</t>
  </si>
  <si>
    <t>250Mt-wem L3 S1-P1</t>
  </si>
  <si>
    <t>250Mt-led L3 S1-P2</t>
  </si>
  <si>
    <t>250Mt L3 S1-P2</t>
  </si>
  <si>
    <t>250Mt-lowbio L3 S1-P2</t>
  </si>
  <si>
    <t>250Mt-wam L3 S1-P2</t>
  </si>
  <si>
    <t>250Mt-wem L3 S1-P2</t>
  </si>
  <si>
    <t>250Mt-led L3 S2-P0</t>
  </si>
  <si>
    <t>250Mt L3 S2-P0</t>
  </si>
  <si>
    <t>250Mt-lowbio L3 S2-P0</t>
  </si>
  <si>
    <t>250Mt-wam L3 S2-P0</t>
  </si>
  <si>
    <t>250Mt-wem L3 S2-P0</t>
  </si>
  <si>
    <t>250Mt-led L3 S2-P1</t>
  </si>
  <si>
    <t>250Mt L3 S2-P1</t>
  </si>
  <si>
    <t>250Mt-lowbio L3 S2-P1</t>
  </si>
  <si>
    <t>250Mt-wam L3 S2-P1</t>
  </si>
  <si>
    <t>250Mt-wem L3 S2-P1</t>
  </si>
  <si>
    <t>250Mt-led L3 S2-P2</t>
  </si>
  <si>
    <t>250Mt L3 S2-P2</t>
  </si>
  <si>
    <t>250Mt-lowbio L3 S2-P2</t>
  </si>
  <si>
    <t>250Mt-wam L3 S2-P2</t>
  </si>
  <si>
    <t>250Mt-wem L3 S2-P2</t>
  </si>
  <si>
    <t>250Mt L3 S3-P0</t>
  </si>
  <si>
    <t>250Mt-led L3 S3-P0</t>
  </si>
  <si>
    <t>250Mt-lowbio L3 S3-P0</t>
  </si>
  <si>
    <t>250Mt-wam L3 S3-P0</t>
  </si>
  <si>
    <t>250Mt-wem L3 S3-P0</t>
  </si>
  <si>
    <t>250Mt-led L3 S3-P1</t>
  </si>
  <si>
    <t>250Mt L3 S3-P1</t>
  </si>
  <si>
    <t>250Mt-lowbio L3 S3-P1</t>
  </si>
  <si>
    <t>250Mt-wam L3 S3-P1</t>
  </si>
  <si>
    <t>250Mt-wem L3 S3-P1</t>
  </si>
  <si>
    <t>250Mt-led L3 S3-P2</t>
  </si>
  <si>
    <t>250Mt L3 S3-P2</t>
  </si>
  <si>
    <t>250Mt-lowbio L3 S3-P2</t>
  </si>
  <si>
    <t>250Mt-wam L3 S3-P2</t>
  </si>
  <si>
    <t>250Mt-wem L3 S3-P2</t>
  </si>
  <si>
    <t>250Mt-led L4 a</t>
  </si>
  <si>
    <t>250Mt L4 a</t>
  </si>
  <si>
    <t>250Mt-lowbio L4 a</t>
  </si>
  <si>
    <t>250Mt-wam L4 a</t>
  </si>
  <si>
    <t>250Mt-wem L4 a</t>
  </si>
  <si>
    <t>250Mt-led L4 b</t>
  </si>
  <si>
    <t>250Mt L4 b</t>
  </si>
  <si>
    <t>250Mt-lowbio L4 b</t>
  </si>
  <si>
    <t>250Mt-wam L4 b</t>
  </si>
  <si>
    <t>250Mt-wem L4 b</t>
  </si>
  <si>
    <t>250Mt-led L4 d</t>
  </si>
  <si>
    <t>250Mt L4 d</t>
  </si>
  <si>
    <t>250Mt-lowbio L4 d</t>
  </si>
  <si>
    <t>250Mt-wam L4 d</t>
  </si>
  <si>
    <t>250Mt-wem L4 d</t>
  </si>
  <si>
    <t>250Mt-led L4 e</t>
  </si>
  <si>
    <t>250Mt L4 e</t>
  </si>
  <si>
    <t>250Mt-lowbio L4 e</t>
  </si>
  <si>
    <t>250Mt-wam L4 e</t>
  </si>
  <si>
    <t>250Mt-wem L4 e</t>
  </si>
  <si>
    <t>250Mt L4 S1-P0</t>
  </si>
  <si>
    <t>250Mt-led L4 S1-P0</t>
  </si>
  <si>
    <t>250Mt-lowbio L4 S1-P0</t>
  </si>
  <si>
    <t>250Mt-wam L4 S1-P0</t>
  </si>
  <si>
    <t>250Mt-wem L4 S1-P0</t>
  </si>
  <si>
    <t>250Mt-led L4 S1-P1</t>
  </si>
  <si>
    <t>250Mt L4 S1-P1</t>
  </si>
  <si>
    <t>250Mt-lowbio L4 S1-P1</t>
  </si>
  <si>
    <t>250Mt-wam L4 S1-P1</t>
  </si>
  <si>
    <t>250Mt-wem L4 S1-P1</t>
  </si>
  <si>
    <t>250Mt-led L4 S1-P2</t>
  </si>
  <si>
    <t>250Mt L4 S1-P2</t>
  </si>
  <si>
    <t>250Mt-lowbio L4 S1-P2</t>
  </si>
  <si>
    <t>250Mt-wam L4 S1-P2</t>
  </si>
  <si>
    <t>250Mt-wem L4 S1-P2</t>
  </si>
  <si>
    <t>250Mt L4 S2-P0</t>
  </si>
  <si>
    <t>250Mt-led L4 S2-P0</t>
  </si>
  <si>
    <t>250Mt-lowbio L4 S2-P0</t>
  </si>
  <si>
    <t>250Mt-wam L4 S2-P0</t>
  </si>
  <si>
    <t>250Mt-wem L4 S2-P0</t>
  </si>
  <si>
    <t>250Mt-led L4 S2-P1</t>
  </si>
  <si>
    <t>250Mt L4 S2-P1</t>
  </si>
  <si>
    <t>250Mt-lowbio L4 S2-P1</t>
  </si>
  <si>
    <t>250Mt-wam L4 S2-P1</t>
  </si>
  <si>
    <t>250Mt-wem L4 S2-P1</t>
  </si>
  <si>
    <t>250Mt-led L4 S2-P2</t>
  </si>
  <si>
    <t>250Mt L4 S2-P2</t>
  </si>
  <si>
    <t>250Mt-lowbio L4 S2-P2</t>
  </si>
  <si>
    <t>250Mt-wam L4 S2-P2</t>
  </si>
  <si>
    <t>250Mt-wem L4 S2-P2</t>
  </si>
  <si>
    <t>250Mt L4 S3-P0</t>
  </si>
  <si>
    <t>250Mt-led L4 S3-P0</t>
  </si>
  <si>
    <t>250Mt-lowbio L4 S3-P0</t>
  </si>
  <si>
    <t>250Mt-wam L4 S3-P0</t>
  </si>
  <si>
    <t>250Mt-wem L4 S3-P0</t>
  </si>
  <si>
    <t>250Mt-led L4 S3-P1</t>
  </si>
  <si>
    <t>250Mt L4 S3-P1</t>
  </si>
  <si>
    <t>250Mt-lowbio L4 S3-P1</t>
  </si>
  <si>
    <t>250Mt-wam L4 S3-P1</t>
  </si>
  <si>
    <t>250Mt-wem L4 S3-P1</t>
  </si>
  <si>
    <t>250Mt-led L4 S3-P2</t>
  </si>
  <si>
    <t>250Mt L4 S3-P2</t>
  </si>
  <si>
    <t>250Mt-lowbio L4 S3-P2</t>
  </si>
  <si>
    <t>250Mt-wam L4 S3-P2</t>
  </si>
  <si>
    <t>250Mt-wem L4 S3-P2</t>
  </si>
  <si>
    <t>300Mt L1 a</t>
  </si>
  <si>
    <t>300Mt-led L1 a</t>
  </si>
  <si>
    <t>300Mt-lowbio L1 a</t>
  </si>
  <si>
    <t>300Mt-wam L1 a</t>
  </si>
  <si>
    <t>300Mt-wem L1 a</t>
  </si>
  <si>
    <t>300Mt L1 b</t>
  </si>
  <si>
    <t>300Mt-led L1 b</t>
  </si>
  <si>
    <t>300Mt-lowbio L1 b</t>
  </si>
  <si>
    <t>300Mt-wam L1 b</t>
  </si>
  <si>
    <t>300Mt-wem L1 b</t>
  </si>
  <si>
    <t>300Mt-led L1 d</t>
  </si>
  <si>
    <t>300Mt L1 d</t>
  </si>
  <si>
    <t>300Mt-lowbio L1 d</t>
  </si>
  <si>
    <t>300Mt-wam L1 d</t>
  </si>
  <si>
    <t>300Mt-wem L1 d</t>
  </si>
  <si>
    <t>300Mt-led L1 e</t>
  </si>
  <si>
    <t>300Mt-lowbio L1 e</t>
  </si>
  <si>
    <t>300Mt L1 e</t>
  </si>
  <si>
    <t>300Mt-wam L1 e</t>
  </si>
  <si>
    <t>300Mt-wem L1 e</t>
  </si>
  <si>
    <t>300Mt L1 S1-P0</t>
  </si>
  <si>
    <t>300Mt-led L1 S1-P0</t>
  </si>
  <si>
    <t>300Mt-lowbio L1 S1-P0</t>
  </si>
  <si>
    <t>300Mt-wam L1 S1-P0</t>
  </si>
  <si>
    <t>300Mt-wem L1 S1-P0</t>
  </si>
  <si>
    <t>300Mt L1 S1-P1</t>
  </si>
  <si>
    <t>300Mt-led L1 S1-P1</t>
  </si>
  <si>
    <t>300Mt-lowbio L1 S1-P1</t>
  </si>
  <si>
    <t>300Mt-wam L1 S1-P1</t>
  </si>
  <si>
    <t>300Mt-wem L1 S1-P1</t>
  </si>
  <si>
    <t>300Mt-wam L1 S1-P2</t>
  </si>
  <si>
    <t>300Mt-wem L1 S1-P2</t>
  </si>
  <si>
    <t>300Mt L1 S2-P0</t>
  </si>
  <si>
    <t>300Mt-led L1 S2-P0</t>
  </si>
  <si>
    <t>300Mt-lowbio L1 S2-P0</t>
  </si>
  <si>
    <t>300Mt-wam L1 S2-P0</t>
  </si>
  <si>
    <t>300Mt-wem L1 S2-P0</t>
  </si>
  <si>
    <t>300Mt L1 S2-P1</t>
  </si>
  <si>
    <t>300Mt-led L1 S2-P1</t>
  </si>
  <si>
    <t>300Mt-lowbio L1 S2-P1</t>
  </si>
  <si>
    <t>300Mt-wam L1 S2-P1</t>
  </si>
  <si>
    <t>300Mt-wem L1 S2-P1</t>
  </si>
  <si>
    <t>300Mt-wam L1 S2-P2</t>
  </si>
  <si>
    <t>300Mt-wem L1 S2-P2</t>
  </si>
  <si>
    <t>300Mt-led L1 S3-P0</t>
  </si>
  <si>
    <t>300Mt L1 S3-P0</t>
  </si>
  <si>
    <t>300Mt-lowbio L1 S3-P0</t>
  </si>
  <si>
    <t>300Mt-wam L1 S3-P0</t>
  </si>
  <si>
    <t>300Mt-wem L1 S3-P0</t>
  </si>
  <si>
    <t>300Mt L1 S3-P1</t>
  </si>
  <si>
    <t>300Mt-led L1 S3-P1</t>
  </si>
  <si>
    <t>300Mt-lowbio L1 S3-P1</t>
  </si>
  <si>
    <t>300Mt-wam L1 S3-P1</t>
  </si>
  <si>
    <t>300Mt-wem L1 S3-P1</t>
  </si>
  <si>
    <t>300Mt L1 S3-P2</t>
  </si>
  <si>
    <t>300Mt-led L1 S3-P2</t>
  </si>
  <si>
    <t>300Mt-lowbio L1 S3-P2</t>
  </si>
  <si>
    <t>300Mt-wam L1 S3-P2</t>
  </si>
  <si>
    <t>300Mt-wem L1 S3-P2</t>
  </si>
  <si>
    <t>300Mt L2 a</t>
  </si>
  <si>
    <t>300Mt-led L2 a</t>
  </si>
  <si>
    <t>300Mt-lowbio L2 a</t>
  </si>
  <si>
    <t>300Mt-wam L2 a</t>
  </si>
  <si>
    <t>300Mt-wem L2 a</t>
  </si>
  <si>
    <t>300Mt-led L2 b</t>
  </si>
  <si>
    <t>300Mt L2 b</t>
  </si>
  <si>
    <t>300Mt-lowbio L2 b</t>
  </si>
  <si>
    <t>300Mt-wam L2 b</t>
  </si>
  <si>
    <t>300Mt-wem L2 b</t>
  </si>
  <si>
    <t>300Mt-led L2 d</t>
  </si>
  <si>
    <t>300Mt-lowbio L2 d</t>
  </si>
  <si>
    <t>300Mt L2 d</t>
  </si>
  <si>
    <t>300Mt-wam L2 d</t>
  </si>
  <si>
    <t>300Mt-wem L2 d</t>
  </si>
  <si>
    <t>300Mt-led L2 e</t>
  </si>
  <si>
    <t>300Mt-lowbio L2 e</t>
  </si>
  <si>
    <t>300Mt L2 e</t>
  </si>
  <si>
    <t>300Mt-wam L2 e</t>
  </si>
  <si>
    <t>300Mt-wem L2 e</t>
  </si>
  <si>
    <t>300Mt L2 S1-P0</t>
  </si>
  <si>
    <t>300Mt-led L2 S1-P0</t>
  </si>
  <si>
    <t>300Mt-lowbio L2 S1-P0</t>
  </si>
  <si>
    <t>300Mt-wam L2 S1-P0</t>
  </si>
  <si>
    <t>300Mt-wem L2 S1-P0</t>
  </si>
  <si>
    <t>300Mt-led L2 S1-P1</t>
  </si>
  <si>
    <t>300Mt L2 S1-P1</t>
  </si>
  <si>
    <t>300Mt-lowbio L2 S1-P1</t>
  </si>
  <si>
    <t>300Mt-wam L2 S1-P1</t>
  </si>
  <si>
    <t>300Mt-wem L2 S1-P1</t>
  </si>
  <si>
    <t>300Mt-led L2 S1-P2</t>
  </si>
  <si>
    <t>300Mt L2 S1-P2</t>
  </si>
  <si>
    <t>300Mt-lowbio L2 S1-P2</t>
  </si>
  <si>
    <t>300Mt-wam L2 S1-P2</t>
  </si>
  <si>
    <t>300Mt-wem L2 S1-P2</t>
  </si>
  <si>
    <t>300Mt L2 S2-P0</t>
  </si>
  <si>
    <t>300Mt-led L2 S2-P0</t>
  </si>
  <si>
    <t>300Mt-lowbio L2 S2-P0</t>
  </si>
  <si>
    <t>300Mt-wam L2 S2-P0</t>
  </si>
  <si>
    <t>300Mt-wem L2 S2-P0</t>
  </si>
  <si>
    <t>300Mt L2 S2-P1</t>
  </si>
  <si>
    <t>300Mt-led L2 S2-P1</t>
  </si>
  <si>
    <t>300Mt-lowbio L2 S2-P1</t>
  </si>
  <si>
    <t>300Mt-wam L2 S2-P1</t>
  </si>
  <si>
    <t>300Mt-wem L2 S2-P1</t>
  </si>
  <si>
    <t>300Mt-led L2 S2-P2</t>
  </si>
  <si>
    <t>300Mt L2 S2-P2</t>
  </si>
  <si>
    <t>300Mt-lowbio L2 S2-P2</t>
  </si>
  <si>
    <t>300Mt-wam L2 S2-P2</t>
  </si>
  <si>
    <t>300Mt-wem L2 S2-P2</t>
  </si>
  <si>
    <t>300Mt L2 S3-P0</t>
  </si>
  <si>
    <t>300Mt-led L2 S3-P0</t>
  </si>
  <si>
    <t>300Mt-lowbio L2 S3-P0</t>
  </si>
  <si>
    <t>300Mt-wam L2 S3-P0</t>
  </si>
  <si>
    <t>300Mt-wem L2 S3-P0</t>
  </si>
  <si>
    <t>300Mt-led L2 S3-P1</t>
  </si>
  <si>
    <t>300Mt L2 S3-P1</t>
  </si>
  <si>
    <t>300Mt-lowbio L2 S3-P1</t>
  </si>
  <si>
    <t>300Mt-wam L2 S3-P1</t>
  </si>
  <si>
    <t>300Mt-wem L2 S3-P1</t>
  </si>
  <si>
    <t>300Mt L2 S3-P2</t>
  </si>
  <si>
    <t>300Mt-led L2 S3-P2</t>
  </si>
  <si>
    <t>300Mt-lowbio L2 S3-P2</t>
  </si>
  <si>
    <t>300Mt-wam L2 S3-P2</t>
  </si>
  <si>
    <t>300Mt-wem L2 S3-P2</t>
  </si>
  <si>
    <t>300Mt L3 a</t>
  </si>
  <si>
    <t>300Mt-led L3 a</t>
  </si>
  <si>
    <t>300Mt-lowbio L3 a</t>
  </si>
  <si>
    <t>300Mt-wam L3 a</t>
  </si>
  <si>
    <t>300Mt-wem L3 a</t>
  </si>
  <si>
    <t>300Mt-led L3 b</t>
  </si>
  <si>
    <t>300Mt L3 b</t>
  </si>
  <si>
    <t>300Mt-lowbio L3 b</t>
  </si>
  <si>
    <t>300Mt-wam L3 b</t>
  </si>
  <si>
    <t>300Mt-wem L3 b</t>
  </si>
  <si>
    <t>300Mt-led L3 d</t>
  </si>
  <si>
    <t>300Mt-lowbio L3 d</t>
  </si>
  <si>
    <t>300Mt L3 d</t>
  </si>
  <si>
    <t>300Mt-wam L3 d</t>
  </si>
  <si>
    <t>300Mt-wem L3 d</t>
  </si>
  <si>
    <t>300Mt-led L3 e</t>
  </si>
  <si>
    <t>300Mt-lowbio L3 e</t>
  </si>
  <si>
    <t>300Mt L3 e</t>
  </si>
  <si>
    <t>300Mt-wam L3 e</t>
  </si>
  <si>
    <t>300Mt-wem L3 e</t>
  </si>
  <si>
    <t>300Mt-led L3 S1-P0</t>
  </si>
  <si>
    <t>300Mt L3 S1-P0</t>
  </si>
  <si>
    <t>300Mt-lowbio L3 S1-P0</t>
  </si>
  <si>
    <t>300Mt-wam L3 S1-P0</t>
  </si>
  <si>
    <t>300Mt-wem L3 S1-P0</t>
  </si>
  <si>
    <t>300Mt-led L3 S1-P1</t>
  </si>
  <si>
    <t>300Mt L3 S1-P1</t>
  </si>
  <si>
    <t>300Mt-lowbio L3 S1-P1</t>
  </si>
  <si>
    <t>300Mt-wam L3 S1-P1</t>
  </si>
  <si>
    <t>300Mt-wem L3 S1-P1</t>
  </si>
  <si>
    <t>300Mt-led L3 S1-P2</t>
  </si>
  <si>
    <t>300Mt L3 S1-P2</t>
  </si>
  <si>
    <t>300Mt-lowbio L3 S1-P2</t>
  </si>
  <si>
    <t>300Mt-wam L3 S1-P2</t>
  </si>
  <si>
    <t>300Mt-wem L3 S1-P2</t>
  </si>
  <si>
    <t>300Mt-led L3 S2-P0</t>
  </si>
  <si>
    <t>300Mt L3 S2-P0</t>
  </si>
  <si>
    <t>300Mt-lowbio L3 S2-P0</t>
  </si>
  <si>
    <t>300Mt-wam L3 S2-P0</t>
  </si>
  <si>
    <t>300Mt-wem L3 S2-P0</t>
  </si>
  <si>
    <t>300Mt L3 S2-P1</t>
  </si>
  <si>
    <t>300Mt-led L3 S2-P1</t>
  </si>
  <si>
    <t>300Mt-lowbio L3 S2-P1</t>
  </si>
  <si>
    <t>300Mt-wam L3 S2-P1</t>
  </si>
  <si>
    <t>300Mt-wem L3 S2-P1</t>
  </si>
  <si>
    <t>300Mt-led L3 S2-P2</t>
  </si>
  <si>
    <t>300Mt-lowbio L3 S2-P2</t>
  </si>
  <si>
    <t>300Mt L3 S2-P2</t>
  </si>
  <si>
    <t>300Mt-wam L3 S2-P2</t>
  </si>
  <si>
    <t>300Mt-wem L3 S2-P2</t>
  </si>
  <si>
    <t>300Mt L3 S3-P0</t>
  </si>
  <si>
    <t>300Mt-led L3 S3-P0</t>
  </si>
  <si>
    <t>300Mt-lowbio L3 S3-P0</t>
  </si>
  <si>
    <t>300Mt-wam L3 S3-P0</t>
  </si>
  <si>
    <t>300Mt-wem L3 S3-P0</t>
  </si>
  <si>
    <t>300Mt-led L3 S3-P1</t>
  </si>
  <si>
    <t>300Mt L3 S3-P1</t>
  </si>
  <si>
    <t>300Mt-lowbio L3 S3-P1</t>
  </si>
  <si>
    <t>300Mt-wam L3 S3-P1</t>
  </si>
  <si>
    <t>300Mt-wem L3 S3-P1</t>
  </si>
  <si>
    <t>300Mt L3 S3-P2</t>
  </si>
  <si>
    <t>300Mt-led L3 S3-P2</t>
  </si>
  <si>
    <t>300Mt-lowbio L3 S3-P2</t>
  </si>
  <si>
    <t>300Mt-wam L3 S3-P2</t>
  </si>
  <si>
    <t>300Mt-wem L3 S3-P2</t>
  </si>
  <si>
    <t>300Mt-led L4 a</t>
  </si>
  <si>
    <t>300Mt L4 a</t>
  </si>
  <si>
    <t>300Mt-lowbio L4 a</t>
  </si>
  <si>
    <t>300Mt-wam L4 a</t>
  </si>
  <si>
    <t>300Mt-wem L4 a</t>
  </si>
  <si>
    <t>300Mt-led L4 b</t>
  </si>
  <si>
    <t>300Mt L4 b</t>
  </si>
  <si>
    <t>300Mt-lowbio L4 b</t>
  </si>
  <si>
    <t>300Mt-wam L4 b</t>
  </si>
  <si>
    <t>300Mt-wem L4 b</t>
  </si>
  <si>
    <t>300Mt-led L4 d</t>
  </si>
  <si>
    <t>300Mt L4 d</t>
  </si>
  <si>
    <t>300Mt-lowbio L4 d</t>
  </si>
  <si>
    <t>300Mt-wam L4 d</t>
  </si>
  <si>
    <t>300Mt-wem L4 d</t>
  </si>
  <si>
    <t>300Mt-led L4 e</t>
  </si>
  <si>
    <t>300Mt-lowbio L4 e</t>
  </si>
  <si>
    <t>300Mt L4 e</t>
  </si>
  <si>
    <t>300Mt-wam L4 e</t>
  </si>
  <si>
    <t>300Mt-wem L4 e</t>
  </si>
  <si>
    <t>300Mt L4 S1-P0</t>
  </si>
  <si>
    <t>300Mt-led L4 S1-P0</t>
  </si>
  <si>
    <t>300Mt-lowbio L4 S1-P0</t>
  </si>
  <si>
    <t>300Mt-wam L4 S1-P0</t>
  </si>
  <si>
    <t>300Mt-wem L4 S1-P0</t>
  </si>
  <si>
    <t>300Mt-led L4 S1-P1</t>
  </si>
  <si>
    <t>300Mt L4 S1-P1</t>
  </si>
  <si>
    <t>300Mt-lowbio L4 S1-P1</t>
  </si>
  <si>
    <t>300Mt-wam L4 S1-P1</t>
  </si>
  <si>
    <t>300Mt-wem L4 S1-P1</t>
  </si>
  <si>
    <t>300Mt-wam L4 S1-P2</t>
  </si>
  <si>
    <t>300Mt-wem L4 S1-P2</t>
  </si>
  <si>
    <t>300Mt L4 S2-P0</t>
  </si>
  <si>
    <t>300Mt-led L4 S2-P0</t>
  </si>
  <si>
    <t>300Mt-lowbio L4 S2-P0</t>
  </si>
  <si>
    <t>300Mt-wam L4 S2-P0</t>
  </si>
  <si>
    <t>300Mt-wem L4 S2-P0</t>
  </si>
  <si>
    <t>300Mt-wam L4 S2-P1</t>
  </si>
  <si>
    <t>300Mt-wem L4 S2-P1</t>
  </si>
  <si>
    <t>300Mt-wam L4 S2-P2</t>
  </si>
  <si>
    <t>300Mt-wem L4 S2-P2</t>
  </si>
  <si>
    <t>300Mt L4 S3-P0</t>
  </si>
  <si>
    <t>300Mt-led L4 S3-P0</t>
  </si>
  <si>
    <t>300Mt-lowbio L4 S3-P0</t>
  </si>
  <si>
    <t>300Mt-wam L4 S3-P0</t>
  </si>
  <si>
    <t>300Mt-wem L4 S3-P0</t>
  </si>
  <si>
    <t>300Mt-led L4 S3-P1</t>
  </si>
  <si>
    <t>300Mt L4 S3-P1</t>
  </si>
  <si>
    <t>300Mt-lowbio L4 S3-P1</t>
  </si>
  <si>
    <t>300Mt-wam L4 S3-P1</t>
  </si>
  <si>
    <t>300Mt-wem L4 S3-P1</t>
  </si>
  <si>
    <t>300Mt L4 S3-P2</t>
  </si>
  <si>
    <t>300Mt-led L4 S3-P2</t>
  </si>
  <si>
    <t>300Mt-lowbio L4 S3-P2</t>
  </si>
  <si>
    <t>300Mt-wam L4 S3-P2</t>
  </si>
  <si>
    <t>300Mt-wem L4 S3-P2</t>
  </si>
  <si>
    <t>350Mt L1 a</t>
  </si>
  <si>
    <t>350Mt-led L1 a</t>
  </si>
  <si>
    <t>350Mt-lowbio L1 a</t>
  </si>
  <si>
    <t>350Mt-wam L1 a</t>
  </si>
  <si>
    <t>350Mt-wem L1 a</t>
  </si>
  <si>
    <t>350Mt-wam L1 b</t>
  </si>
  <si>
    <t>350Mt-wem L1 b</t>
  </si>
  <si>
    <t>350Mt L1 b</t>
  </si>
  <si>
    <t>350Mt-led L1 b</t>
  </si>
  <si>
    <t>350Mt-lowbio L1 b</t>
  </si>
  <si>
    <t>350Mt L1 d</t>
  </si>
  <si>
    <t>350Mt-lowbio L1 d</t>
  </si>
  <si>
    <t>350Mt-led L1 d</t>
  </si>
  <si>
    <t>350Mt-wam L1 d</t>
  </si>
  <si>
    <t>350Mt-wem L1 d</t>
  </si>
  <si>
    <t>350Mt L1 e</t>
  </si>
  <si>
    <t>350Mt-lowbio L1 e</t>
  </si>
  <si>
    <t>350Mt-led L1 e</t>
  </si>
  <si>
    <t>350Mt-wam L1 e</t>
  </si>
  <si>
    <t>350Mt-wem L1 e</t>
  </si>
  <si>
    <t>350Mt L1 S1-P0</t>
  </si>
  <si>
    <t>350Mt-led L1 S1-P0</t>
  </si>
  <si>
    <t>350Mt-lowbio L1 S1-P0</t>
  </si>
  <si>
    <t>350Mt-wam L1 S1-P0</t>
  </si>
  <si>
    <t>350Mt-wem L1 S1-P0</t>
  </si>
  <si>
    <t>350Mt L1 S1-P1</t>
  </si>
  <si>
    <t>350Mt-led L1 S1-P1</t>
  </si>
  <si>
    <t>350Mt-lowbio L1 S1-P1</t>
  </si>
  <si>
    <t>350Mt-wam L1 S1-P1</t>
  </si>
  <si>
    <t>350Mt-wem L1 S1-P1</t>
  </si>
  <si>
    <t>350Mt-wem L1 S1-P2</t>
  </si>
  <si>
    <t>350Mt L1 S1-P2</t>
  </si>
  <si>
    <t>350Mt-led L1 S1-P2</t>
  </si>
  <si>
    <t>350Mt-lowbio L1 S1-P2</t>
  </si>
  <si>
    <t>350Mt-wam L1 S1-P2</t>
  </si>
  <si>
    <t>350Mt L1 S2-P0</t>
  </si>
  <si>
    <t>350Mt-led L1 S2-P0</t>
  </si>
  <si>
    <t>350Mt-lowbio L1 S2-P0</t>
  </si>
  <si>
    <t>350Mt-wam L1 S2-P0</t>
  </si>
  <si>
    <t>350Mt-wem L1 S2-P0</t>
  </si>
  <si>
    <t>350Mt L1 S2-P1</t>
  </si>
  <si>
    <t>350Mt-led L1 S2-P1</t>
  </si>
  <si>
    <t>350Mt-lowbio L1 S2-P1</t>
  </si>
  <si>
    <t>350Mt-wam L1 S2-P1</t>
  </si>
  <si>
    <t>350Mt-wem L1 S2-P1</t>
  </si>
  <si>
    <t>350Mt-wam L1 S2-P2</t>
  </si>
  <si>
    <t>350Mt-wem L1 S2-P2</t>
  </si>
  <si>
    <t>350Mt-wem L1 S3-P0</t>
  </si>
  <si>
    <t>350Mt L1 S3-P0</t>
  </si>
  <si>
    <t>350Mt-led L1 S3-P0</t>
  </si>
  <si>
    <t>350Mt-lowbio L1 S3-P0</t>
  </si>
  <si>
    <t>350Mt-wam L1 S3-P0</t>
  </si>
  <si>
    <t>350Mt L1 S3-P1</t>
  </si>
  <si>
    <t>350Mt-led L1 S3-P1</t>
  </si>
  <si>
    <t>350Mt-lowbio L1 S3-P1</t>
  </si>
  <si>
    <t>350Mt-wam L1 S3-P1</t>
  </si>
  <si>
    <t>350Mt-wem L1 S3-P1</t>
  </si>
  <si>
    <t>350Mt L1 S3-P2</t>
  </si>
  <si>
    <t>350Mt-led L1 S3-P2</t>
  </si>
  <si>
    <t>350Mt-lowbio L1 S3-P2</t>
  </si>
  <si>
    <t>350Mt-wam L1 S3-P2</t>
  </si>
  <si>
    <t>350Mt-wem L1 S3-P2</t>
  </si>
  <si>
    <t>350Mt-wem L2 a</t>
  </si>
  <si>
    <t>350Mt-led L2 a</t>
  </si>
  <si>
    <t>350Mt-wam L2 a</t>
  </si>
  <si>
    <t>350Mt L2 a</t>
  </si>
  <si>
    <t>350Mt-lowbio L2 a</t>
  </si>
  <si>
    <t>350Mt L2 b</t>
  </si>
  <si>
    <t>350Mt-lowbio L2 b</t>
  </si>
  <si>
    <t>350Mt-led L2 b</t>
  </si>
  <si>
    <t>350Mt-wam L2 b</t>
  </si>
  <si>
    <t>350Mt-wem L2 b</t>
  </si>
  <si>
    <t>350Mt L2 d</t>
  </si>
  <si>
    <t>350Mt-lowbio L2 d</t>
  </si>
  <si>
    <t>350Mt-led L2 d</t>
  </si>
  <si>
    <t>350Mt-wam L2 d</t>
  </si>
  <si>
    <t>350Mt-wem L2 d</t>
  </si>
  <si>
    <t>350Mt L2 e</t>
  </si>
  <si>
    <t>350Mt-lowbio L2 e</t>
  </si>
  <si>
    <t>350Mt-led L2 e</t>
  </si>
  <si>
    <t>350Mt-wam L2 e</t>
  </si>
  <si>
    <t>350Mt-wem L2 e</t>
  </si>
  <si>
    <t>350Mt L2 S1-P0</t>
  </si>
  <si>
    <t>350Mt-led L2 S1-P0</t>
  </si>
  <si>
    <t>350Mt-lowbio L2 S1-P0</t>
  </si>
  <si>
    <t>350Mt-wam L2 S1-P0</t>
  </si>
  <si>
    <t>350Mt-wem L2 S1-P0</t>
  </si>
  <si>
    <t>350Mt-wem L2 S1-P1</t>
  </si>
  <si>
    <t>350Mt-led L2 S1-P1</t>
  </si>
  <si>
    <t>350Mt-wam L2 S1-P1</t>
  </si>
  <si>
    <t>350Mt L2 S1-P1</t>
  </si>
  <si>
    <t>350Mt-lowbio L2 S1-P1</t>
  </si>
  <si>
    <t>350Mt-wam L2 S1-P2</t>
  </si>
  <si>
    <t>350Mt L2 S1-P2</t>
  </si>
  <si>
    <t>350Mt-lowbio L2 S1-P2</t>
  </si>
  <si>
    <t>350Mt-led L2 S1-P2</t>
  </si>
  <si>
    <t>350Mt-wem L2 S1-P2</t>
  </si>
  <si>
    <t>350Mt L2 S2-P0</t>
  </si>
  <si>
    <t>350Mt-led L2 S2-P0</t>
  </si>
  <si>
    <t>350Mt-lowbio L2 S2-P0</t>
  </si>
  <si>
    <t>350Mt-wam L2 S2-P0</t>
  </si>
  <si>
    <t>350Mt-wem L2 S2-P0</t>
  </si>
  <si>
    <t>350Mt-wam L2 S2-P1</t>
  </si>
  <si>
    <t>350Mt-wem L2 S2-P1</t>
  </si>
  <si>
    <t>350Mt L2 S2-P1</t>
  </si>
  <si>
    <t>350Mt-led L2 S2-P1</t>
  </si>
  <si>
    <t>350Mt-lowbio L2 S2-P1</t>
  </si>
  <si>
    <t>350Mt L2 S2-P2</t>
  </si>
  <si>
    <t>350Mt-lowbio L2 S2-P2</t>
  </si>
  <si>
    <t>350Mt-led L2 S2-P2</t>
  </si>
  <si>
    <t>350Mt-wam L2 S2-P2</t>
  </si>
  <si>
    <t>350Mt-wem L2 S2-P2</t>
  </si>
  <si>
    <t>350Mt L2 S3-P0</t>
  </si>
  <si>
    <t>350Mt-led L2 S3-P0</t>
  </si>
  <si>
    <t>350Mt-lowbio L2 S3-P0</t>
  </si>
  <si>
    <t>350Mt-wam L2 S3-P0</t>
  </si>
  <si>
    <t>350Mt-wem L2 S3-P0</t>
  </si>
  <si>
    <t>350Mt-wem L2 S3-P1</t>
  </si>
  <si>
    <t>350Mt-led L2 S3-P1</t>
  </si>
  <si>
    <t>350Mt-wam L2 S3-P1</t>
  </si>
  <si>
    <t>350Mt L2 S3-P1</t>
  </si>
  <si>
    <t>350Mt-lowbio L2 S3-P1</t>
  </si>
  <si>
    <t>350Mt-wam L2 S3-P2</t>
  </si>
  <si>
    <t>350Mt-wem L2 S3-P2</t>
  </si>
  <si>
    <t>350Mt-led L2 S3-P2</t>
  </si>
  <si>
    <t>350Mt L2 S3-P2</t>
  </si>
  <si>
    <t>350Mt-lowbio L2 S3-P2</t>
  </si>
  <si>
    <t>350Mt-wam L3 a</t>
  </si>
  <si>
    <t>350Mt-wem L3 a</t>
  </si>
  <si>
    <t>350Mt L3 a</t>
  </si>
  <si>
    <t>350Mt-led L3 a</t>
  </si>
  <si>
    <t>350Mt-lowbio L3 a</t>
  </si>
  <si>
    <t>350Mt L3 b</t>
  </si>
  <si>
    <t>350Mt-lowbio L3 b</t>
  </si>
  <si>
    <t>350Mt-led L3 b</t>
  </si>
  <si>
    <t>350Mt-wam L3 b</t>
  </si>
  <si>
    <t>350Mt-wem L3 b</t>
  </si>
  <si>
    <t>350Mt L3 d</t>
  </si>
  <si>
    <t>350Mt-lowbio L3 d</t>
  </si>
  <si>
    <t>350Mt-led L3 d</t>
  </si>
  <si>
    <t>350Mt-wam L3 d</t>
  </si>
  <si>
    <t>350Mt-wem L3 d</t>
  </si>
  <si>
    <t>350Mt L3 e</t>
  </si>
  <si>
    <t>350Mt-lowbio L3 e</t>
  </si>
  <si>
    <t>350Mt-led L3 e</t>
  </si>
  <si>
    <t>350Mt-wam L3 e</t>
  </si>
  <si>
    <t>350Mt-wem L3 e</t>
  </si>
  <si>
    <t>350Mt-wam L3 S1-P0</t>
  </si>
  <si>
    <t>350Mt-led L3 S1-P0</t>
  </si>
  <si>
    <t>350Mt-lowbio L3 S1-P0</t>
  </si>
  <si>
    <t>350Mt L3 S1-P0</t>
  </si>
  <si>
    <t>350Mt-wem L3 S1-P0</t>
  </si>
  <si>
    <t>350Mt-wem L3 S1-P1</t>
  </si>
  <si>
    <t>350Mt-led L3 S1-P1</t>
  </si>
  <si>
    <t>350Mt-wam L3 S1-P1</t>
  </si>
  <si>
    <t>350Mt L3 S1-P1</t>
  </si>
  <si>
    <t>350Mt-lowbio L3 S1-P1</t>
  </si>
  <si>
    <t>350Mt L3 S1-P2</t>
  </si>
  <si>
    <t>350Mt-lowbio L3 S1-P2</t>
  </si>
  <si>
    <t>350Mt-wam L3 S1-P2</t>
  </si>
  <si>
    <t>350Mt-led L3 S1-P2</t>
  </si>
  <si>
    <t>350Mt-wem L3 S1-P2</t>
  </si>
  <si>
    <t>350Mt-wem L3 S2-P0</t>
  </si>
  <si>
    <t>350Mt-led L3 S2-P0</t>
  </si>
  <si>
    <t>350Mt-wam L3 S2-P0</t>
  </si>
  <si>
    <t>350Mt L3 S2-P0</t>
  </si>
  <si>
    <t>350Mt-lowbio L3 S2-P0</t>
  </si>
  <si>
    <t>350Mt-wam L3 S2-P1</t>
  </si>
  <si>
    <t>350Mt-wem L3 S2-P1</t>
  </si>
  <si>
    <t>350Mt L3 S2-P1</t>
  </si>
  <si>
    <t>350Mt-led L3 S2-P1</t>
  </si>
  <si>
    <t>350Mt-lowbio L3 S2-P1</t>
  </si>
  <si>
    <t>350Mt L3 S2-P2</t>
  </si>
  <si>
    <t>350Mt-lowbio L3 S2-P2</t>
  </si>
  <si>
    <t>350Mt-led L3 S2-P2</t>
  </si>
  <si>
    <t>350Mt-wam L3 S2-P2</t>
  </si>
  <si>
    <t>350Mt-wem L3 S2-P2</t>
  </si>
  <si>
    <t>350Mt L3 S3-P0</t>
  </si>
  <si>
    <t>350Mt-led L3 S3-P0</t>
  </si>
  <si>
    <t>350Mt-lowbio L3 S3-P0</t>
  </si>
  <si>
    <t>350Mt-wam L3 S3-P0</t>
  </si>
  <si>
    <t>350Mt-wem L3 S3-P0</t>
  </si>
  <si>
    <t>350Mt-wem L3 S3-P1</t>
  </si>
  <si>
    <t>350Mt-led L3 S3-P1</t>
  </si>
  <si>
    <t>350Mt-wam L3 S3-P1</t>
  </si>
  <si>
    <t>350Mt L3 S3-P1</t>
  </si>
  <si>
    <t>350Mt-lowbio L3 S3-P1</t>
  </si>
  <si>
    <t>350Mt-wam L3 S3-P2</t>
  </si>
  <si>
    <t>350Mt-wem L3 S3-P2</t>
  </si>
  <si>
    <t>350Mt L3 S3-P2</t>
  </si>
  <si>
    <t>350Mt-lowbio L3 S3-P2</t>
  </si>
  <si>
    <t>350Mt-led L3 S3-P2</t>
  </si>
  <si>
    <t>350Mt-wem L4 a</t>
  </si>
  <si>
    <t>350Mt-led L4 a</t>
  </si>
  <si>
    <t>350Mt L4 a</t>
  </si>
  <si>
    <t>350Mt-lowbio L4 a</t>
  </si>
  <si>
    <t>350Mt-wam L4 a</t>
  </si>
  <si>
    <t>350Mt L4 b</t>
  </si>
  <si>
    <t>350Mt-lowbio L4 b</t>
  </si>
  <si>
    <t>350Mt-led L4 b</t>
  </si>
  <si>
    <t>350Mt-wam L4 b</t>
  </si>
  <si>
    <t>350Mt-wem L4 b</t>
  </si>
  <si>
    <t>350Mt L4 d</t>
  </si>
  <si>
    <t>350Mt-lowbio L4 d</t>
  </si>
  <si>
    <t>350Mt-led L4 d</t>
  </si>
  <si>
    <t>350Mt-wam L4 d</t>
  </si>
  <si>
    <t>350Mt-wem L4 d</t>
  </si>
  <si>
    <t>350Mt L4 e</t>
  </si>
  <si>
    <t>350Mt-lowbio L4 e</t>
  </si>
  <si>
    <t>350Mt-led L4 e</t>
  </si>
  <si>
    <t>350Mt-wam L4 e</t>
  </si>
  <si>
    <t>350Mt-wem L4 e</t>
  </si>
  <si>
    <t>350Mt L4 S1-P0</t>
  </si>
  <si>
    <t>350Mt-led L4 S1-P0</t>
  </si>
  <si>
    <t>350Mt-lowbio L4 S1-P0</t>
  </si>
  <si>
    <t>350Mt-wam L4 S1-P0</t>
  </si>
  <si>
    <t>350Mt-wem L4 S1-P0</t>
  </si>
  <si>
    <t>350Mt-wem L4 S1-P1</t>
  </si>
  <si>
    <t>350Mt L4 S1-P1</t>
  </si>
  <si>
    <t>350Mt-led L4 S1-P1</t>
  </si>
  <si>
    <t>350Mt-lowbio L4 S1-P1</t>
  </si>
  <si>
    <t>350Mt-wam L4 S1-P1</t>
  </si>
  <si>
    <t>350Mt-wam L4 S1-P2</t>
  </si>
  <si>
    <t>350Mt-wem L4 S1-P2</t>
  </si>
  <si>
    <t>350Mt L4 S2-P0</t>
  </si>
  <si>
    <t>350Mt-led L4 S2-P0</t>
  </si>
  <si>
    <t>350Mt-lowbio L4 S2-P0</t>
  </si>
  <si>
    <t>350Mt-wam L4 S2-P0</t>
  </si>
  <si>
    <t>350Mt-wem L4 S2-P0</t>
  </si>
  <si>
    <t>350Mt-wam L4 S2-P1</t>
  </si>
  <si>
    <t>350Mt-led L4 S2-P1</t>
  </si>
  <si>
    <t>350Mt-lowbio L4 S2-P1</t>
  </si>
  <si>
    <t>350Mt L4 S2-P1</t>
  </si>
  <si>
    <t>350Mt-wem L4 S2-P1</t>
  </si>
  <si>
    <t>350Mt-wam L4 S2-P2</t>
  </si>
  <si>
    <t>350Mt-wem L4 S2-P2</t>
  </si>
  <si>
    <t>350Mt L4 S3-P0</t>
  </si>
  <si>
    <t>350Mt-led L4 S3-P0</t>
  </si>
  <si>
    <t>350Mt-lowbio L4 S3-P0</t>
  </si>
  <si>
    <t>350Mt-wam L4 S3-P0</t>
  </si>
  <si>
    <t>350Mt-wem L4 S3-P0</t>
  </si>
  <si>
    <t>350Mt L4 S3-P1</t>
  </si>
  <si>
    <t>350Mt-led L4 S3-P1</t>
  </si>
  <si>
    <t>350Mt-lowbio L4 S3-P1</t>
  </si>
  <si>
    <t>350Mt-wam L4 S3-P1</t>
  </si>
  <si>
    <t>350Mt-wem L4 S3-P1</t>
  </si>
  <si>
    <t>350Mt-wem L4 S3-P2</t>
  </si>
  <si>
    <t>350Mt-led L4 S3-P2</t>
  </si>
  <si>
    <t>350Mt-wam L4 S3-P2</t>
  </si>
  <si>
    <t>350Mt L4 S3-P2</t>
  </si>
  <si>
    <t>350Mt-lowbio L4 S3-P2</t>
  </si>
  <si>
    <t>400Mt L1 a</t>
  </si>
  <si>
    <t>400Mt-led L1 a</t>
  </si>
  <si>
    <t>400Mt-lowbio L1 a</t>
  </si>
  <si>
    <t>400Mt-wam L1 a</t>
  </si>
  <si>
    <t>400Mt-wem L1 a</t>
  </si>
  <si>
    <t>400Mt-wem L1 b</t>
  </si>
  <si>
    <t>400Mt L1 b</t>
  </si>
  <si>
    <t>400Mt-led L1 b</t>
  </si>
  <si>
    <t>400Mt-lowbio L1 b</t>
  </si>
  <si>
    <t>400Mt-wam L1 b</t>
  </si>
  <si>
    <t>400Mt-led L1 d</t>
  </si>
  <si>
    <t>400Mt L1 d</t>
  </si>
  <si>
    <t>400Mt-lowbio L1 d</t>
  </si>
  <si>
    <t>400Mt-wam L1 d</t>
  </si>
  <si>
    <t>400Mt-wem L1 d</t>
  </si>
  <si>
    <t>400Mt L1 e</t>
  </si>
  <si>
    <t>400Mt-led L1 e</t>
  </si>
  <si>
    <t>400Mt-lowbio L1 e</t>
  </si>
  <si>
    <t>400Mt-wam L1 e</t>
  </si>
  <si>
    <t>400Mt-wem L1 e</t>
  </si>
  <si>
    <t>400Mt L1 S1-P0</t>
  </si>
  <si>
    <t>400Mt-led L1 S1-P0</t>
  </si>
  <si>
    <t>400Mt-lowbio L1 S1-P0</t>
  </si>
  <si>
    <t>400Mt-wam L1 S1-P0</t>
  </si>
  <si>
    <t>400Mt-wem L1 S1-P0</t>
  </si>
  <si>
    <t>400Mt L1 S1-P1</t>
  </si>
  <si>
    <t>400Mt-led L1 S1-P1</t>
  </si>
  <si>
    <t>400Mt-lowbio L1 S1-P1</t>
  </si>
  <si>
    <t>400Mt-wam L1 S1-P1</t>
  </si>
  <si>
    <t>400Mt-wem L1 S1-P1</t>
  </si>
  <si>
    <t>400Mt L1 S1-P2</t>
  </si>
  <si>
    <t>400Mt-led L1 S1-P2</t>
  </si>
  <si>
    <t>400Mt-lowbio L1 S1-P2</t>
  </si>
  <si>
    <t>400Mt-wam L1 S1-P2</t>
  </si>
  <si>
    <t>400Mt-wem L1 S1-P2</t>
  </si>
  <si>
    <t>400Mt L1 S2-P0</t>
  </si>
  <si>
    <t>400Mt-led L1 S2-P0</t>
  </si>
  <si>
    <t>400Mt-lowbio L1 S2-P0</t>
  </si>
  <si>
    <t>400Mt-wam L1 S2-P0</t>
  </si>
  <si>
    <t>400Mt-wem L1 S2-P0</t>
  </si>
  <si>
    <t>400Mt L1 S2-P1</t>
  </si>
  <si>
    <t>400Mt-led L1 S2-P1</t>
  </si>
  <si>
    <t>400Mt-lowbio L1 S2-P1</t>
  </si>
  <si>
    <t>400Mt-wam L1 S2-P1</t>
  </si>
  <si>
    <t>400Mt-wem L1 S2-P1</t>
  </si>
  <si>
    <t>400Mt L1 S2-P2</t>
  </si>
  <si>
    <t>400Mt-led L1 S2-P2</t>
  </si>
  <si>
    <t>400Mt-lowbio L1 S2-P2</t>
  </si>
  <si>
    <t>400Mt-wam L1 S2-P2</t>
  </si>
  <si>
    <t>400Mt-wem L1 S2-P2</t>
  </si>
  <si>
    <t>400Mt L1 S3-P0</t>
  </si>
  <si>
    <t>400Mt-led L1 S3-P0</t>
  </si>
  <si>
    <t>400Mt-lowbio L1 S3-P0</t>
  </si>
  <si>
    <t>400Mt-wam L1 S3-P0</t>
  </si>
  <si>
    <t>400Mt-wem L1 S3-P0</t>
  </si>
  <si>
    <t>400Mt L1 S3-P1</t>
  </si>
  <si>
    <t>400Mt-led L1 S3-P1</t>
  </si>
  <si>
    <t>400Mt-lowbio L1 S3-P1</t>
  </si>
  <si>
    <t>400Mt-wam L1 S3-P1</t>
  </si>
  <si>
    <t>400Mt-wem L1 S3-P1</t>
  </si>
  <si>
    <t>400Mt L1 S3-P2</t>
  </si>
  <si>
    <t>400Mt-led L1 S3-P2</t>
  </si>
  <si>
    <t>400Mt-lowbio L1 S3-P2</t>
  </si>
  <si>
    <t>400Mt-wam L1 S3-P2</t>
  </si>
  <si>
    <t>400Mt-wem L1 S3-P2</t>
  </si>
  <si>
    <t>400Mt-wem L2 a</t>
  </si>
  <si>
    <t>400Mt-wam L2 a</t>
  </si>
  <si>
    <t>400Mt L2 a</t>
  </si>
  <si>
    <t>400Mt-led L2 a</t>
  </si>
  <si>
    <t>400Mt-lowbio L2 a</t>
  </si>
  <si>
    <t>400Mt L2 b</t>
  </si>
  <si>
    <t>400Mt-led L2 b</t>
  </si>
  <si>
    <t>400Mt-lowbio L2 b</t>
  </si>
  <si>
    <t>400Mt-wam L2 b</t>
  </si>
  <si>
    <t>400Mt-wem L2 b</t>
  </si>
  <si>
    <t>400Mt-led L2 d</t>
  </si>
  <si>
    <t>400Mt L2 d</t>
  </si>
  <si>
    <t>400Mt-lowbio L2 d</t>
  </si>
  <si>
    <t>400Mt-wam L2 d</t>
  </si>
  <si>
    <t>400Mt-wem L2 d</t>
  </si>
  <si>
    <t>400Mt L2 e</t>
  </si>
  <si>
    <t>400Mt-led L2 e</t>
  </si>
  <si>
    <t>400Mt-lowbio L2 e</t>
  </si>
  <si>
    <t>400Mt-wam L2 e</t>
  </si>
  <si>
    <t>400Mt-wem L2 e</t>
  </si>
  <si>
    <t>400Mt L2 S1-P0</t>
  </si>
  <si>
    <t>400Mt-led L2 S1-P0</t>
  </si>
  <si>
    <t>400Mt-lowbio L2 S1-P0</t>
  </si>
  <si>
    <t>400Mt-wam L2 S1-P0</t>
  </si>
  <si>
    <t>400Mt-wem L2 S1-P0</t>
  </si>
  <si>
    <t>400Mt-wem L2 S1-P1</t>
  </si>
  <si>
    <t>400Mt-wam L2 S1-P1</t>
  </si>
  <si>
    <t>400Mt L2 S1-P1</t>
  </si>
  <si>
    <t>400Mt-led L2 S1-P1</t>
  </si>
  <si>
    <t>400Mt-lowbio L2 S1-P1</t>
  </si>
  <si>
    <t>400Mt L2 S1-P2</t>
  </si>
  <si>
    <t>400Mt-led L2 S1-P2</t>
  </si>
  <si>
    <t>400Mt-lowbio L2 S1-P2</t>
  </si>
  <si>
    <t>400Mt-wam L2 S1-P2</t>
  </si>
  <si>
    <t>400Mt-wem L2 S1-P2</t>
  </si>
  <si>
    <t>400Mt L2 S2-P0</t>
  </si>
  <si>
    <t>400Mt-led L2 S2-P0</t>
  </si>
  <si>
    <t>400Mt-lowbio L2 S2-P0</t>
  </si>
  <si>
    <t>400Mt-wam L2 S2-P0</t>
  </si>
  <si>
    <t>400Mt-wem L2 S2-P0</t>
  </si>
  <si>
    <t>400Mt-wam L2 S2-P1</t>
  </si>
  <si>
    <t>400Mt-wem L2 S2-P1</t>
  </si>
  <si>
    <t>400Mt L2 S2-P1</t>
  </si>
  <si>
    <t>400Mt-led L2 S2-P1</t>
  </si>
  <si>
    <t>400Mt-lowbio L2 S2-P1</t>
  </si>
  <si>
    <t>400Mt-led L2 S2-P2</t>
  </si>
  <si>
    <t>400Mt L2 S2-P2</t>
  </si>
  <si>
    <t>400Mt-lowbio L2 S2-P2</t>
  </si>
  <si>
    <t>400Mt-wam L2 S2-P2</t>
  </si>
  <si>
    <t>400Mt-wem L2 S2-P2</t>
  </si>
  <si>
    <t>400Mt L2 S3-P0</t>
  </si>
  <si>
    <t>400Mt-led L2 S3-P0</t>
  </si>
  <si>
    <t>400Mt-lowbio L2 S3-P0</t>
  </si>
  <si>
    <t>400Mt-wam L2 S3-P0</t>
  </si>
  <si>
    <t>400Mt-wem L2 S3-P0</t>
  </si>
  <si>
    <t>400Mt-wem L2 S3-P1</t>
  </si>
  <si>
    <t>400Mt-wam L2 S3-P1</t>
  </si>
  <si>
    <t>400Mt L2 S3-P1</t>
  </si>
  <si>
    <t>400Mt-led L2 S3-P1</t>
  </si>
  <si>
    <t>400Mt-lowbio L2 S3-P1</t>
  </si>
  <si>
    <t>400Mt-wam L2 S3-P2</t>
  </si>
  <si>
    <t>400Mt-wem L2 S3-P2</t>
  </si>
  <si>
    <t>400Mt L2 S3-P2</t>
  </si>
  <si>
    <t>400Mt-led L2 S3-P2</t>
  </si>
  <si>
    <t>400Mt-lowbio L2 S3-P2</t>
  </si>
  <si>
    <t>400Mt-wam L3 a</t>
  </si>
  <si>
    <t>400Mt-wem L3 a</t>
  </si>
  <si>
    <t>400Mt-led L3 a</t>
  </si>
  <si>
    <t>400Mt-lowbio L3 a</t>
  </si>
  <si>
    <t>400Mt L3 a</t>
  </si>
  <si>
    <t>400Mt L3 b</t>
  </si>
  <si>
    <t>400Mt-led L3 b</t>
  </si>
  <si>
    <t>400Mt-lowbio L3 b</t>
  </si>
  <si>
    <t>400Mt-wam L3 b</t>
  </si>
  <si>
    <t>400Mt-wem L3 b</t>
  </si>
  <si>
    <t>400Mt-led L3 d</t>
  </si>
  <si>
    <t>400Mt L3 d</t>
  </si>
  <si>
    <t>400Mt-lowbio L3 d</t>
  </si>
  <si>
    <t>400Mt-wam L3 d</t>
  </si>
  <si>
    <t>400Mt-wem L3 d</t>
  </si>
  <si>
    <t>400Mt L3 e</t>
  </si>
  <si>
    <t>400Mt-led L3 e</t>
  </si>
  <si>
    <t>400Mt-lowbio L3 e</t>
  </si>
  <si>
    <t>400Mt-wam L3 e</t>
  </si>
  <si>
    <t>400Mt-wem L3 e</t>
  </si>
  <si>
    <t>400Mt-wem L3 S1-P0</t>
  </si>
  <si>
    <t>400Mt-wam L3 S1-P0</t>
  </si>
  <si>
    <t>400Mt L3 S1-P0</t>
  </si>
  <si>
    <t>400Mt-led L3 S1-P0</t>
  </si>
  <si>
    <t>400Mt-lowbio L3 S1-P0</t>
  </si>
  <si>
    <t>400Mt-wem L3 S1-P1</t>
  </si>
  <si>
    <t>400Mt-wam L3 S1-P1</t>
  </si>
  <si>
    <t>400Mt-led L3 S1-P1</t>
  </si>
  <si>
    <t>400Mt-lowbio L3 S1-P1</t>
  </si>
  <si>
    <t>400Mt L3 S1-P1</t>
  </si>
  <si>
    <t>400Mt L3 S1-P2</t>
  </si>
  <si>
    <t>400Mt-led L3 S1-P2</t>
  </si>
  <si>
    <t>400Mt-lowbio L3 S1-P2</t>
  </si>
  <si>
    <t>400Mt-wam L3 S1-P2</t>
  </si>
  <si>
    <t>400Mt-wem L3 S1-P2</t>
  </si>
  <si>
    <t>400Mt-wem L3 S2-P0</t>
  </si>
  <si>
    <t>400Mt-wam L3 S2-P0</t>
  </si>
  <si>
    <t>400Mt L3 S2-P0</t>
  </si>
  <si>
    <t>400Mt-led L3 S2-P0</t>
  </si>
  <si>
    <t>400Mt-lowbio L3 S2-P0</t>
  </si>
  <si>
    <t>400Mt-wam L3 S2-P1</t>
  </si>
  <si>
    <t>400Mt-wem L3 S2-P1</t>
  </si>
  <si>
    <t>400Mt-led L3 S2-P1</t>
  </si>
  <si>
    <t>400Mt-lowbio L3 S2-P1</t>
  </si>
  <si>
    <t>400Mt L3 S2-P1</t>
  </si>
  <si>
    <t>400Mt L3 S2-P2</t>
  </si>
  <si>
    <t>400Mt-led L3 S2-P2</t>
  </si>
  <si>
    <t>400Mt-lowbio L3 S2-P2</t>
  </si>
  <si>
    <t>400Mt-wam L3 S2-P2</t>
  </si>
  <si>
    <t>400Mt-wem L3 S2-P2</t>
  </si>
  <si>
    <t>400Mt L3 S3-P0</t>
  </si>
  <si>
    <t>400Mt-led L3 S3-P0</t>
  </si>
  <si>
    <t>400Mt-lowbio L3 S3-P0</t>
  </si>
  <si>
    <t>400Mt-wam L3 S3-P0</t>
  </si>
  <si>
    <t>400Mt-wem L3 S3-P0</t>
  </si>
  <si>
    <t>400Mt-wem L3 S3-P1</t>
  </si>
  <si>
    <t>400Mt-wam L3 S3-P1</t>
  </si>
  <si>
    <t>400Mt-led L3 S3-P1</t>
  </si>
  <si>
    <t>400Mt-lowbio L3 S3-P1</t>
  </si>
  <si>
    <t>400Mt L3 S3-P1</t>
  </si>
  <si>
    <t>400Mt-wem L3 S3-P2</t>
  </si>
  <si>
    <t>400Mt-wam L3 S3-P2</t>
  </si>
  <si>
    <t>400Mt-led L3 S3-P2</t>
  </si>
  <si>
    <t>400Mt-lowbio L3 S3-P2</t>
  </si>
  <si>
    <t>400Mt L3 S3-P2</t>
  </si>
  <si>
    <t>400Mt-wem L4 a</t>
  </si>
  <si>
    <t>400Mt L4 a</t>
  </si>
  <si>
    <t>400Mt-led L4 a</t>
  </si>
  <si>
    <t>400Mt-lowbio L4 a</t>
  </si>
  <si>
    <t>400Mt-wam L4 a</t>
  </si>
  <si>
    <t>400Mt-wam L4 b</t>
  </si>
  <si>
    <t>400Mt-wem L4 b</t>
  </si>
  <si>
    <t>400Mt L4 b</t>
  </si>
  <si>
    <t>400Mt-led L4 b</t>
  </si>
  <si>
    <t>400Mt-lowbio L4 b</t>
  </si>
  <si>
    <t>400Mt-led L4 d</t>
  </si>
  <si>
    <t>400Mt L4 d</t>
  </si>
  <si>
    <t>400Mt-lowbio L4 d</t>
  </si>
  <si>
    <t>400Mt-wam L4 d</t>
  </si>
  <si>
    <t>400Mt-wem L4 d</t>
  </si>
  <si>
    <t>400Mt L4 e</t>
  </si>
  <si>
    <t>400Mt-led L4 e</t>
  </si>
  <si>
    <t>400Mt-lowbio L4 e</t>
  </si>
  <si>
    <t>400Mt-wam L4 e</t>
  </si>
  <si>
    <t>400Mt-wem L4 e</t>
  </si>
  <si>
    <t>400Mt L4 S1-P0</t>
  </si>
  <si>
    <t>400Mt-led L4 S1-P0</t>
  </si>
  <si>
    <t>400Mt-lowbio L4 S1-P0</t>
  </si>
  <si>
    <t>400Mt-wam L4 S1-P0</t>
  </si>
  <si>
    <t>400Mt-wem L4 S1-P0</t>
  </si>
  <si>
    <t>400Mt L4 S1-P1</t>
  </si>
  <si>
    <t>400Mt-led L4 S1-P1</t>
  </si>
  <si>
    <t>400Mt-lowbio L4 S1-P1</t>
  </si>
  <si>
    <t>400Mt-wam L4 S1-P1</t>
  </si>
  <si>
    <t>400Mt-wem L4 S1-P1</t>
  </si>
  <si>
    <t>400Mt-wam L4 S1-P2</t>
  </si>
  <si>
    <t>400Mt-wem L4 S1-P2</t>
  </si>
  <si>
    <t>400Mt L4 S1-P2</t>
  </si>
  <si>
    <t>400Mt-led L4 S1-P2</t>
  </si>
  <si>
    <t>400Mt-lowbio L4 S1-P2</t>
  </si>
  <si>
    <t>400Mt L4 S2-P0</t>
  </si>
  <si>
    <t>400Mt-led L4 S2-P0</t>
  </si>
  <si>
    <t>400Mt-lowbio L4 S2-P0</t>
  </si>
  <si>
    <t>400Mt-wam L4 S2-P0</t>
  </si>
  <si>
    <t>400Mt-wem L4 S2-P0</t>
  </si>
  <si>
    <t>400Mt-wem L4 S2-P1</t>
  </si>
  <si>
    <t>400Mt-wam L4 S2-P1</t>
  </si>
  <si>
    <t>400Mt L4 S2-P1</t>
  </si>
  <si>
    <t>400Mt-led L4 S2-P1</t>
  </si>
  <si>
    <t>400Mt-lowbio L4 S2-P1</t>
  </si>
  <si>
    <t>400Mt-led L4 S2-P2</t>
  </si>
  <si>
    <t>400Mt L4 S2-P2</t>
  </si>
  <si>
    <t>400Mt-lowbio L4 S2-P2</t>
  </si>
  <si>
    <t>400Mt-wam L4 S2-P2</t>
  </si>
  <si>
    <t>400Mt-wem L4 S2-P2</t>
  </si>
  <si>
    <t>400Mt L4 S3-P0</t>
  </si>
  <si>
    <t>400Mt-led L4 S3-P0</t>
  </si>
  <si>
    <t>400Mt-lowbio L4 S3-P0</t>
  </si>
  <si>
    <t>400Mt-wam L4 S3-P0</t>
  </si>
  <si>
    <t>400Mt-wem L4 S3-P0</t>
  </si>
  <si>
    <t>400Mt L4 S3-P1</t>
  </si>
  <si>
    <t>400Mt-led L4 S3-P1</t>
  </si>
  <si>
    <t>400Mt-lowbio L4 S3-P1</t>
  </si>
  <si>
    <t>400Mt-wam L4 S3-P1</t>
  </si>
  <si>
    <t>400Mt-wem L4 S3-P1</t>
  </si>
  <si>
    <t>400Mt-wem L4 S3-P2</t>
  </si>
  <si>
    <t>400Mt-wam L4 S3-P2</t>
  </si>
  <si>
    <t>400Mt L4 S3-P2</t>
  </si>
  <si>
    <t>400Mt-led L4 S3-P2</t>
  </si>
  <si>
    <t>400Mt-lowbio L4 S3-P2</t>
  </si>
  <si>
    <t>450Mt L1 a</t>
  </si>
  <si>
    <t>450Mt-wam L1 a</t>
  </si>
  <si>
    <t>450Mt-wem L1 a</t>
  </si>
  <si>
    <t>450Mt L1 b</t>
  </si>
  <si>
    <t>450Mt-wam L1 b</t>
  </si>
  <si>
    <t>450Mt-wem L1 b</t>
  </si>
  <si>
    <t>450Mt L1 d</t>
  </si>
  <si>
    <t>450Mt-wam L1 d</t>
  </si>
  <si>
    <t>450Mt-wem L1 d</t>
  </si>
  <si>
    <t>450Mt L1 e</t>
  </si>
  <si>
    <t>450Mt-wam L1 e</t>
  </si>
  <si>
    <t>450Mt-wem L1 e</t>
  </si>
  <si>
    <t>450Mt L1 S1-P0</t>
  </si>
  <si>
    <t>450Mt-wam L1 S1-P0</t>
  </si>
  <si>
    <t>450Mt-wem L1 S1-P0</t>
  </si>
  <si>
    <t>450Mt L1 S1-P1</t>
  </si>
  <si>
    <t>450Mt-wam L1 S1-P1</t>
  </si>
  <si>
    <t>450Mt-wem L1 S1-P1</t>
  </si>
  <si>
    <t>450Mt L1 S1-P2</t>
  </si>
  <si>
    <t>450Mt-wam L1 S1-P2</t>
  </si>
  <si>
    <t>450Mt-wem L1 S1-P2</t>
  </si>
  <si>
    <t>450Mt L1 S2-P0</t>
  </si>
  <si>
    <t>450Mt-wam L1 S2-P0</t>
  </si>
  <si>
    <t>450Mt-wem L1 S2-P0</t>
  </si>
  <si>
    <t>450Mt L1 S2-P1</t>
  </si>
  <si>
    <t>450Mt-wam L1 S2-P1</t>
  </si>
  <si>
    <t>450Mt-wem L1 S2-P1</t>
  </si>
  <si>
    <t>450Mt-wam L1 S2-P2</t>
  </si>
  <si>
    <t>450Mt-wem L1 S2-P2</t>
  </si>
  <si>
    <t>450Mt L1 S2-P2</t>
  </si>
  <si>
    <t>450Mt L1 S3-P0</t>
  </si>
  <si>
    <t>450Mt-wam L1 S3-P0</t>
  </si>
  <si>
    <t>450Mt-wem L1 S3-P0</t>
  </si>
  <si>
    <t>450Mt L1 S3-P1</t>
  </si>
  <si>
    <t>450Mt-wam L1 S3-P1</t>
  </si>
  <si>
    <t>450Mt-wem L1 S3-P1</t>
  </si>
  <si>
    <t>450Mt L1 S3-P2</t>
  </si>
  <si>
    <t>450Mt-wam L1 S3-P2</t>
  </si>
  <si>
    <t>450Mt-wem L1 S3-P2</t>
  </si>
  <si>
    <t>450Mt-wem L2 a</t>
  </si>
  <si>
    <t>450Mt-wam L2 a</t>
  </si>
  <si>
    <t>450Mt L2 a</t>
  </si>
  <si>
    <t>450Mt-wam L2 b</t>
  </si>
  <si>
    <t>450Mt-wem L2 b</t>
  </si>
  <si>
    <t>450Mt L2 b</t>
  </si>
  <si>
    <t>450Mt L2 d</t>
  </si>
  <si>
    <t>450Mt-wam L2 d</t>
  </si>
  <si>
    <t>450Mt-wem L2 d</t>
  </si>
  <si>
    <t>450Mt L2 e</t>
  </si>
  <si>
    <t>450Mt-wam L2 e</t>
  </si>
  <si>
    <t>450Mt-wem L2 e</t>
  </si>
  <si>
    <t>450Mt L2 S1-P0</t>
  </si>
  <si>
    <t>450Mt-wam L2 S1-P0</t>
  </si>
  <si>
    <t>450Mt-wem L2 S1-P0</t>
  </si>
  <si>
    <t>450Mt-wem L2 S1-P1</t>
  </si>
  <si>
    <t>450Mt-wam L2 S1-P1</t>
  </si>
  <si>
    <t>450Mt L2 S1-P1</t>
  </si>
  <si>
    <t>450Mt-wam L2 S1-P2</t>
  </si>
  <si>
    <t>450Mt-wem L2 S1-P2</t>
  </si>
  <si>
    <t>450Mt L2 S1-P2</t>
  </si>
  <si>
    <t>450Mt L2 S2-P0</t>
  </si>
  <si>
    <t>450Mt-wam L2 S2-P0</t>
  </si>
  <si>
    <t>450Mt-wem L2 S2-P0</t>
  </si>
  <si>
    <t>450Mt-wam L2 S2-P1</t>
  </si>
  <si>
    <t>450Mt-wem L2 S2-P1</t>
  </si>
  <si>
    <t>450Mt L2 S2-P1</t>
  </si>
  <si>
    <t>450Mt L2 S2-P2</t>
  </si>
  <si>
    <t>450Mt-wam L2 S2-P2</t>
  </si>
  <si>
    <t>450Mt-wem L2 S2-P2</t>
  </si>
  <si>
    <t>450Mt L2 S3-P0</t>
  </si>
  <si>
    <t>450Mt-wam L2 S3-P0</t>
  </si>
  <si>
    <t>450Mt-wem L2 S3-P0</t>
  </si>
  <si>
    <t>450Mt-wem L2 S3-P1</t>
  </si>
  <si>
    <t>450Mt-wam L2 S3-P1</t>
  </si>
  <si>
    <t>450Mt L2 S3-P1</t>
  </si>
  <si>
    <t>450Mt-wam L2 S3-P2</t>
  </si>
  <si>
    <t>450Mt-wem L2 S3-P2</t>
  </si>
  <si>
    <t>450Mt L2 S3-P2</t>
  </si>
  <si>
    <t>450Mt-wam L3 a</t>
  </si>
  <si>
    <t>450Mt-wem L3 a</t>
  </si>
  <si>
    <t>450Mt L3 a</t>
  </si>
  <si>
    <t>450Mt-wam L3 b</t>
  </si>
  <si>
    <t>450Mt-wem L3 b</t>
  </si>
  <si>
    <t>450Mt L3 b</t>
  </si>
  <si>
    <t>450Mt L3 d</t>
  </si>
  <si>
    <t>450Mt-wam L3 d</t>
  </si>
  <si>
    <t>450Mt-wem L3 d</t>
  </si>
  <si>
    <t>450Mt L3 e</t>
  </si>
  <si>
    <t>450Mt-wam L3 e</t>
  </si>
  <si>
    <t>450Mt-wem L3 e</t>
  </si>
  <si>
    <t>450Mt-wem L3 S1-P0</t>
  </si>
  <si>
    <t>450Mt-wam L3 S1-P0</t>
  </si>
  <si>
    <t>450Mt L3 S1-P0</t>
  </si>
  <si>
    <t>450Mt-wem L3 S1-P1</t>
  </si>
  <si>
    <t>450Mt-wam L3 S1-P1</t>
  </si>
  <si>
    <t>450Mt L3 S1-P1</t>
  </si>
  <si>
    <t>450Mt-wam L3 S1-P2</t>
  </si>
  <si>
    <t>450Mt-wem L3 S1-P2</t>
  </si>
  <si>
    <t>450Mt L3 S1-P2</t>
  </si>
  <si>
    <t>450Mt-wem L3 S2-P0</t>
  </si>
  <si>
    <t>450Mt-wam L3 S2-P0</t>
  </si>
  <si>
    <t>450Mt L3 S2-P0</t>
  </si>
  <si>
    <t>450Mt-wam L3 S2-P1</t>
  </si>
  <si>
    <t>450Mt-wem L3 S2-P1</t>
  </si>
  <si>
    <t>450Mt L3 S2-P1</t>
  </si>
  <si>
    <t>450Mt L3 S2-P2</t>
  </si>
  <si>
    <t>450Mt-wam L3 S2-P2</t>
  </si>
  <si>
    <t>450Mt-wem L3 S2-P2</t>
  </si>
  <si>
    <t>450Mt L3 S3-P0</t>
  </si>
  <si>
    <t>450Mt-wam L3 S3-P0</t>
  </si>
  <si>
    <t>450Mt-wem L3 S3-P0</t>
  </si>
  <si>
    <t>450Mt-wem L3 S3-P1</t>
  </si>
  <si>
    <t>450Mt-wam L3 S3-P1</t>
  </si>
  <si>
    <t>450Mt L3 S3-P1</t>
  </si>
  <si>
    <t>450Mt-wam L3 S3-P2</t>
  </si>
  <si>
    <t>450Mt-wem L3 S3-P2</t>
  </si>
  <si>
    <t>450Mt L3 S3-P2</t>
  </si>
  <si>
    <t>450Mt L4 a</t>
  </si>
  <si>
    <t>450Mt-wam L4 a</t>
  </si>
  <si>
    <t>450Mt-wem L4 a</t>
  </si>
  <si>
    <t>450Mt-wam L4 b</t>
  </si>
  <si>
    <t>450Mt-wem L4 b</t>
  </si>
  <si>
    <t>450Mt L4 b</t>
  </si>
  <si>
    <t>450Mt L4 d</t>
  </si>
  <si>
    <t>450Mt-wam L4 d</t>
  </si>
  <si>
    <t>450Mt-wem L4 d</t>
  </si>
  <si>
    <t>450Mt L4 e</t>
  </si>
  <si>
    <t>450Mt-wam L4 e</t>
  </si>
  <si>
    <t>450Mt-wem L4 e</t>
  </si>
  <si>
    <t>450Mt L4 S1-P0</t>
  </si>
  <si>
    <t>450Mt-wam L4 S1-P0</t>
  </si>
  <si>
    <t>450Mt-wem L4 S1-P0</t>
  </si>
  <si>
    <t>450Mt L4 S1-P1</t>
  </si>
  <si>
    <t>450Mt-wam L4 S1-P1</t>
  </si>
  <si>
    <t>450Mt-wem L4 S1-P1</t>
  </si>
  <si>
    <t>450Mt-wam L4 S1-P2</t>
  </si>
  <si>
    <t>450Mt-wem L4 S1-P2</t>
  </si>
  <si>
    <t>450Mt L4 S1-P2</t>
  </si>
  <si>
    <t>450Mt L4 S2-P0</t>
  </si>
  <si>
    <t>450Mt-wam L4 S2-P0</t>
  </si>
  <si>
    <t>450Mt-wem L4 S2-P0</t>
  </si>
  <si>
    <t>450Mt-wem L4 S2-P1</t>
  </si>
  <si>
    <t>450Mt-wam L4 S2-P1</t>
  </si>
  <si>
    <t>450Mt L4 S2-P1</t>
  </si>
  <si>
    <t>450Mt L4 S2-P2</t>
  </si>
  <si>
    <t>450Mt-wam L4 S2-P2</t>
  </si>
  <si>
    <t>450Mt-wem L4 S2-P2</t>
  </si>
  <si>
    <t>450Mt L4 S3-P0</t>
  </si>
  <si>
    <t>450Mt-wam L4 S3-P0</t>
  </si>
  <si>
    <t>450Mt-wem L4 S3-P0</t>
  </si>
  <si>
    <t>450Mt L4 S3-P1</t>
  </si>
  <si>
    <t>450Mt-wam L4 S3-P1</t>
  </si>
  <si>
    <t>450Mt-wem L4 S3-P1</t>
  </si>
  <si>
    <t>450Mt-wem L4 S3-P2</t>
  </si>
  <si>
    <t>450Mt-wam L4 S3-P2</t>
  </si>
  <si>
    <t>450Mt L4 S3-P2</t>
  </si>
  <si>
    <t>scenario</t>
  </si>
  <si>
    <t>ffi</t>
  </si>
  <si>
    <t>lulucf</t>
  </si>
  <si>
    <t>ag</t>
  </si>
  <si>
    <t>p_50</t>
  </si>
  <si>
    <t>p_45</t>
  </si>
  <si>
    <t>p_40</t>
  </si>
  <si>
    <t>case</t>
  </si>
  <si>
    <t>afolu</t>
  </si>
  <si>
    <t>co2</t>
  </si>
  <si>
    <t>ssp126</t>
  </si>
  <si>
    <t>450mt-wem</t>
  </si>
  <si>
    <t>After 2050</t>
  </si>
  <si>
    <t>L1-a</t>
  </si>
  <si>
    <t>450mt-wem-L1</t>
  </si>
  <si>
    <t>L1-b</t>
  </si>
  <si>
    <t>(Multiple Items)</t>
  </si>
  <si>
    <t>2041-2045</t>
  </si>
  <si>
    <t>L1-d</t>
  </si>
  <si>
    <t>L1-e</t>
  </si>
  <si>
    <t>S1</t>
  </si>
  <si>
    <t>L1-S1</t>
  </si>
  <si>
    <t>Sum of p_50</t>
  </si>
  <si>
    <t>Column Labels</t>
  </si>
  <si>
    <t>S1_P1</t>
  </si>
  <si>
    <t>L1-S1_P1</t>
  </si>
  <si>
    <t>Row Labels</t>
  </si>
  <si>
    <t>L1-S2_P1</t>
  </si>
  <si>
    <t>L4-S1_P1</t>
  </si>
  <si>
    <t>S1_P2</t>
  </si>
  <si>
    <t>S2</t>
  </si>
  <si>
    <t>L1-S2</t>
  </si>
  <si>
    <t>S2_P1</t>
  </si>
  <si>
    <t>2046-2050</t>
  </si>
  <si>
    <t>S3</t>
  </si>
  <si>
    <t>L1-S3</t>
  </si>
  <si>
    <t>S3_P1</t>
  </si>
  <si>
    <t>L1-S3_P1</t>
  </si>
  <si>
    <t>S3_P2</t>
  </si>
  <si>
    <t>L1-S3_P2</t>
  </si>
  <si>
    <t>L2-a</t>
  </si>
  <si>
    <t>450mt-wem-L2</t>
  </si>
  <si>
    <t>L2-b</t>
  </si>
  <si>
    <t>L2-d</t>
  </si>
  <si>
    <t>L2-e</t>
  </si>
  <si>
    <t>L2-S1</t>
  </si>
  <si>
    <t>L2-S1_P1</t>
  </si>
  <si>
    <t>L2-S1_P2</t>
  </si>
  <si>
    <t>L2-S2</t>
  </si>
  <si>
    <t>L2-S2_P1</t>
  </si>
  <si>
    <t>L2-S2_P2</t>
  </si>
  <si>
    <t>L2-S3</t>
  </si>
  <si>
    <t>L2-S3_P1</t>
  </si>
  <si>
    <t>L2-S3_P2</t>
  </si>
  <si>
    <t>L3-a</t>
  </si>
  <si>
    <t>450mt-wem-L3</t>
  </si>
  <si>
    <t>L3-b</t>
  </si>
  <si>
    <t>L3-d</t>
  </si>
  <si>
    <t>L3-e</t>
  </si>
  <si>
    <t>L3-S1</t>
  </si>
  <si>
    <t>L3-S1_P1</t>
  </si>
  <si>
    <t>L3-S1_P2</t>
  </si>
  <si>
    <t>L3-S2</t>
  </si>
  <si>
    <t>L3-S2_P1</t>
  </si>
  <si>
    <t>L3-S2_P2</t>
  </si>
  <si>
    <t>L3-S3</t>
  </si>
  <si>
    <t>L4-S1</t>
  </si>
  <si>
    <t>L4-S3</t>
  </si>
  <si>
    <t>L4-S2</t>
  </si>
  <si>
    <t>L4-S3_P1</t>
  </si>
  <si>
    <t>L3-S3_P1</t>
  </si>
  <si>
    <t>L4-a</t>
  </si>
  <si>
    <t>L4-S3_P2</t>
  </si>
  <si>
    <t>L3-S3_P2</t>
  </si>
  <si>
    <t>L4-b</t>
  </si>
  <si>
    <t>L4-d</t>
  </si>
  <si>
    <t>L4-e</t>
  </si>
  <si>
    <t>250mt</t>
  </si>
  <si>
    <t>250mt-led</t>
  </si>
  <si>
    <t>250mt-wam</t>
  </si>
  <si>
    <t>450mt-wem-L4</t>
  </si>
  <si>
    <t>250mt-wem</t>
  </si>
  <si>
    <t>300mt-wam</t>
  </si>
  <si>
    <t>300mt-wem</t>
  </si>
  <si>
    <t>250mt-lowbio</t>
  </si>
  <si>
    <t>350mt-wem</t>
  </si>
  <si>
    <t>350mt-wam</t>
  </si>
  <si>
    <t>400mt-wem</t>
  </si>
  <si>
    <t>400mt-wam</t>
  </si>
  <si>
    <t>450mt-wam</t>
  </si>
  <si>
    <t>450mt-wam-L1</t>
  </si>
  <si>
    <t>400mt-led</t>
  </si>
  <si>
    <t>400mt-lowbio</t>
  </si>
  <si>
    <t>400mt</t>
  </si>
  <si>
    <t>450mt</t>
  </si>
  <si>
    <t>450mt-wam-L2</t>
  </si>
  <si>
    <t>450mt-wam-L3</t>
  </si>
  <si>
    <t>450mt-wam-L4</t>
  </si>
  <si>
    <t>450mt-L1</t>
  </si>
  <si>
    <t>NA</t>
  </si>
  <si>
    <t>450mt-L2</t>
  </si>
  <si>
    <t>450mt-L3</t>
  </si>
  <si>
    <t>450mt-L4</t>
  </si>
  <si>
    <t>400mt-wem-L1</t>
  </si>
  <si>
    <t>400mt-wem-L2</t>
  </si>
  <si>
    <t>400mt-wem-L3</t>
  </si>
  <si>
    <t>400mt-wem-L4</t>
  </si>
  <si>
    <t>400mt-wam-L1</t>
  </si>
  <si>
    <t>400mt-wam-L2</t>
  </si>
  <si>
    <t>400mt-wam-L3</t>
  </si>
  <si>
    <t>400mt-wam-L4</t>
  </si>
  <si>
    <t>400mt-lowbio-L1</t>
  </si>
  <si>
    <t>400mt-lowbio-L2</t>
  </si>
  <si>
    <t>400mt-lowbio-L3</t>
  </si>
  <si>
    <t>400mt-lowbio-L4</t>
  </si>
  <si>
    <t>400mt-led-L1</t>
  </si>
  <si>
    <t>400mt-led-L2</t>
  </si>
  <si>
    <t>400mt-led-L3</t>
  </si>
  <si>
    <t>400mt-led-L4</t>
  </si>
  <si>
    <t>400mt-L1</t>
  </si>
  <si>
    <t>400mt-L2</t>
  </si>
  <si>
    <t>400mt-L3</t>
  </si>
  <si>
    <t>400mt-L4</t>
  </si>
  <si>
    <t>350mt-led-L1</t>
  </si>
  <si>
    <t>350mt-led-L2</t>
  </si>
  <si>
    <t>350mt-led-L3</t>
  </si>
  <si>
    <t>350mt-led-L4</t>
  </si>
  <si>
    <t>350mt-lowbio-L1</t>
  </si>
  <si>
    <t>350mt-lowbio-L2</t>
  </si>
  <si>
    <t>350mt-lowbio-L3</t>
  </si>
  <si>
    <t>350mt-lowbio-L4</t>
  </si>
  <si>
    <t>350mt-wem-L1</t>
  </si>
  <si>
    <t>2036-2040</t>
  </si>
  <si>
    <t>350mt-wem-L2</t>
  </si>
  <si>
    <t>350mt-wem-L3</t>
  </si>
  <si>
    <t>350mt-wem-L4</t>
  </si>
  <si>
    <t>350mt-L1</t>
  </si>
  <si>
    <t>350mt-L2</t>
  </si>
  <si>
    <t>350mt-L3</t>
  </si>
  <si>
    <t>350mt-L4</t>
  </si>
  <si>
    <t>350mt-wam-L1</t>
  </si>
  <si>
    <t>350mt-wam-L2</t>
  </si>
  <si>
    <t>350mt-wam-L3</t>
  </si>
  <si>
    <t>350mt-wam-L4</t>
  </si>
  <si>
    <t>300mt-wem-L1</t>
  </si>
  <si>
    <t>300mt-wem-L2</t>
  </si>
  <si>
    <t>300mt-wem-L3</t>
  </si>
  <si>
    <t>300mt-wem-L4</t>
  </si>
  <si>
    <t>250mt-wem-L1</t>
  </si>
  <si>
    <t>250mt-wem-L2</t>
  </si>
  <si>
    <t>250mt-wem-L3</t>
  </si>
  <si>
    <t>250mt-wem-L4</t>
  </si>
  <si>
    <t>300mt-wam-L1</t>
  </si>
  <si>
    <t>300mt-wam-L2</t>
  </si>
  <si>
    <t>300mt-wam-L3</t>
  </si>
  <si>
    <t>300mt-wam-L4</t>
  </si>
  <si>
    <t>250mt-wam-L1</t>
  </si>
  <si>
    <t>250mt-wam-L2</t>
  </si>
  <si>
    <t>250mt-wam-L3</t>
  </si>
  <si>
    <t>250mt-wam-L4</t>
  </si>
  <si>
    <t>300mt-lowbio-L1</t>
  </si>
  <si>
    <t>300mt-lowbio-L2</t>
  </si>
  <si>
    <t>300mt-lowbio-L3</t>
  </si>
  <si>
    <t>300mt-lowbio-L4</t>
  </si>
  <si>
    <t>300mt-led-L1</t>
  </si>
  <si>
    <t>300mt-led-L2</t>
  </si>
  <si>
    <t>300mt-led-L3</t>
  </si>
  <si>
    <t>300mt-led-L4</t>
  </si>
  <si>
    <t>300mt-L1</t>
  </si>
  <si>
    <t>300mt-L2</t>
  </si>
  <si>
    <t>300mt-L3</t>
  </si>
  <si>
    <t>300mt-L4</t>
  </si>
  <si>
    <t>250mt-lowbio-L1</t>
  </si>
  <si>
    <t>250mt-lowbio-L2</t>
  </si>
  <si>
    <t>250mt-lowbio-L3</t>
  </si>
  <si>
    <t>250mt-lowbio-L4</t>
  </si>
  <si>
    <t>250mt-L1</t>
  </si>
  <si>
    <t>250mt-L2</t>
  </si>
  <si>
    <t>250mt-L3</t>
  </si>
  <si>
    <t>250mt-L4</t>
  </si>
  <si>
    <t>250mt-led-L1</t>
  </si>
  <si>
    <t>250mt-led-L2</t>
  </si>
  <si>
    <t>250mt-led-L3</t>
  </si>
  <si>
    <t>250mt-led-L4</t>
  </si>
  <si>
    <t>NoSolution</t>
  </si>
  <si>
    <t>Score</t>
  </si>
  <si>
    <t>(All)</t>
  </si>
  <si>
    <t>L4 S2_P1</t>
  </si>
  <si>
    <t>L1 S1_P2</t>
  </si>
  <si>
    <t>L4 S1_P2</t>
  </si>
  <si>
    <t>L1 S2_P2</t>
  </si>
  <si>
    <t>L4 S2_P2</t>
  </si>
  <si>
    <t>Sum of Score</t>
  </si>
  <si>
    <t>SSP1 26</t>
  </si>
  <si>
    <t>SSP1-2.6</t>
  </si>
  <si>
    <t>L1-S1-P0</t>
  </si>
  <si>
    <t>L1-S3-P0</t>
  </si>
  <si>
    <t>L2-S1-P0</t>
  </si>
  <si>
    <t>L2-S3-P0</t>
  </si>
  <si>
    <t>L3-S1-P0</t>
  </si>
  <si>
    <t>L3-S3-P0</t>
  </si>
  <si>
    <t>L4-S1-P0</t>
  </si>
  <si>
    <t>L4-S3-P0</t>
  </si>
  <si>
    <t>L1-S2-P0</t>
  </si>
  <si>
    <t>L4-S2-P0</t>
  </si>
  <si>
    <t>L2-S2-P0</t>
  </si>
  <si>
    <t>L3-S2-P0</t>
  </si>
  <si>
    <t>ssp119</t>
  </si>
  <si>
    <t>Sceanrio</t>
  </si>
  <si>
    <t>Legend</t>
  </si>
  <si>
    <t>Average of 15 Shortlisted</t>
  </si>
  <si>
    <t>Scale to Rounded Budgets</t>
  </si>
  <si>
    <t>Scaling Factor</t>
  </si>
  <si>
    <t>2031-2035</t>
  </si>
  <si>
    <t>Linear progress to cummulative budgets 2021-2040</t>
  </si>
  <si>
    <t>SSP1 2.6</t>
  </si>
  <si>
    <t>&gt; 95%</t>
  </si>
  <si>
    <t>85%-95%</t>
  </si>
  <si>
    <t>75%-85%</t>
  </si>
  <si>
    <t>67%-75%</t>
  </si>
  <si>
    <t>&gt;67%</t>
  </si>
  <si>
    <t>Probability of climate neutrality by 2050</t>
  </si>
  <si>
    <t>2021-2025</t>
  </si>
  <si>
    <t>2026-2030</t>
  </si>
  <si>
    <t>2030-2040</t>
  </si>
  <si>
    <t>after 2050</t>
  </si>
  <si>
    <t>Timing of climate neutrality</t>
  </si>
  <si>
    <t>15 ShortlistScenarios</t>
  </si>
  <si>
    <t>24 ShortlistScenarios</t>
  </si>
  <si>
    <t>Database</t>
  </si>
  <si>
    <t>Temp_peak</t>
  </si>
  <si>
    <t>SSP1 19</t>
  </si>
  <si>
    <t>Also includes colour coded chart of the timing of climate neutrality in the context of global pasthways SSP1 1.9 and SSP1 2.6</t>
  </si>
  <si>
    <t>Shortlist of 15 Scenarios consistent with cliimate neutrality in the context of SSP 1 1.9</t>
  </si>
  <si>
    <t>Year on Year Annual emisssion reduction 2024-2040</t>
  </si>
  <si>
    <t>Shortlist of 24 Scenarios consistent with cliimate neutrality in the context of SSP1 2.6</t>
  </si>
  <si>
    <t>Provides an overview summary of the shortlist scenarios selected by Council as the basis for the Carbon Budgets</t>
  </si>
  <si>
    <t>The proposed carbon budgets are based on the average of the 15 scenarios, rounded ot the nearest 10Mt CO2eq</t>
  </si>
  <si>
    <t>These emissions scenarios are consistent with Ireland achieving climate neutrality by 2050, in the context of global emissions pathway consistent with warming of 1.5 degrees Celsius</t>
  </si>
  <si>
    <t>Provides and overview summary of emissions scenarios are consistent with Ireland achieving climate neutrality by 2050, in the context of global emissions pathway consistent with warming of less than 2.0 degrees Celsius</t>
  </si>
  <si>
    <t xml:space="preserve"> Allows interogation of the individual scenarios</t>
  </si>
  <si>
    <t xml:space="preserve">Can be interogated using the viewer sheet. </t>
  </si>
  <si>
    <t>Output from FaIR modelling estimating Ireland's historic and potential future contirbution to global warming in the context of global emissions pathway SSP1 19, consistent with 1.5 degrees Celsius</t>
  </si>
  <si>
    <t>Default values are applied if climate neutrality solution is not achieved before 2100</t>
  </si>
  <si>
    <t>Year of Climate Neutrality</t>
  </si>
  <si>
    <r>
      <t>SSP1 1.9 Contribution x10</t>
    </r>
    <r>
      <rPr>
        <vertAlign val="superscript"/>
        <sz val="11"/>
        <color theme="1"/>
        <rFont val="Calibri"/>
        <family val="2"/>
        <scheme val="minor"/>
      </rPr>
      <t xml:space="preserve">-3 </t>
    </r>
    <r>
      <rPr>
        <sz val="11"/>
        <color theme="1"/>
        <rFont val="Calibri"/>
        <family val="2"/>
        <scheme val="minor"/>
      </rPr>
      <t>degs Celsius</t>
    </r>
  </si>
  <si>
    <t>Grand Total</t>
  </si>
  <si>
    <t>Number of Scenarios</t>
  </si>
  <si>
    <t>% of Scenarios</t>
  </si>
  <si>
    <t>Cummulative</t>
  </si>
  <si>
    <t>Carbon Budgets Emissions Scenarios Viewer</t>
  </si>
  <si>
    <t>Summary of the emissions data complied for all scenarios developed by the Carbon Budgets Working Group</t>
  </si>
  <si>
    <t xml:space="preserve">Output from Temperature analysis for all scenarios </t>
  </si>
  <si>
    <t>Table of the probablity of climate neutrality by decade to 20250, for all emissions scenarios in the context of SSP1 2.0, i.e. consistent with warming of well below 2.0 degs Celsius</t>
  </si>
  <si>
    <t>Table of the probablity of climate neutrality by decade to 20250, for all emissions scenarios in the context of SSP1 1.9, i.e. consistent with warming of 1.5 degs Celsius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</si>
</sst>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
  </numFmts>
  <fonts count="3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8"/>
      <color theme="1"/>
      <name val="Calibri"/>
      <family val="2"/>
      <scheme val="minor"/>
    </font>
    <font>
      <sz val="14"/>
      <color theme="1"/>
      <name val="Calibri"/>
      <family val="2"/>
      <scheme val="minor"/>
    </font>
    <font>
      <b/>
      <sz val="18"/>
      <color theme="1"/>
      <name val="Calibri"/>
      <family val="2"/>
      <scheme val="minor"/>
    </font>
    <font>
      <b/>
      <sz val="22"/>
      <color theme="1"/>
      <name val="Calibri"/>
      <family val="2"/>
      <scheme val="minor"/>
    </font>
    <font>
      <b/>
      <sz val="24"/>
      <color theme="1"/>
      <name val="Calibri"/>
      <family val="2"/>
      <scheme val="minor"/>
    </font>
    <font>
      <sz val="20"/>
      <color theme="1"/>
      <name val="Calibri"/>
      <family val="2"/>
      <scheme val="minor"/>
    </font>
    <font>
      <sz val="22"/>
      <color theme="1"/>
      <name val="Calibri"/>
      <family val="2"/>
      <scheme val="minor"/>
    </font>
    <font>
      <b/>
      <sz val="20"/>
      <color theme="1"/>
      <name val="Calibri"/>
      <family val="2"/>
      <scheme val="minor"/>
    </font>
    <font>
      <sz val="22"/>
      <color rgb="FFFF0000"/>
      <name val="Calibri"/>
      <family val="2"/>
      <scheme val="minor"/>
    </font>
    <font>
      <b/>
      <sz val="22"/>
      <color theme="8" tint="-0.499984740745262"/>
      <name val="Calibri"/>
      <family val="2"/>
      <scheme val="minor"/>
    </font>
    <font>
      <b/>
      <sz val="22"/>
      <color rgb="FFFF0000"/>
      <name val="Calibri"/>
      <family val="2"/>
      <scheme val="minor"/>
    </font>
    <font>
      <sz val="16"/>
      <color theme="1"/>
      <name val="Calibri"/>
      <family val="2"/>
      <scheme val="minor"/>
    </font>
    <font>
      <vertAlign val="superscript"/>
      <sz val="11"/>
      <color theme="1"/>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59999389629810485"/>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right style="thin">
        <color rgb="FFFF0000"/>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96">
    <xf numFmtId="0" fontId="0" fillId="0" borderId="0" xfId="0"/>
    <xf numFmtId="0" fontId="0" fillId="0" borderId="0" xfId="0" pivotButton="1"/>
    <xf numFmtId="0" fontId="0" fillId="0" borderId="0" xfId="0" applyAlignment="1">
      <alignment horizontal="left"/>
    </xf>
    <xf numFmtId="2" fontId="0" fillId="0" borderId="0" xfId="0" applyNumberFormat="1"/>
    <xf numFmtId="3" fontId="0" fillId="0" borderId="0" xfId="0" applyNumberFormat="1"/>
    <xf numFmtId="1" fontId="0" fillId="0" borderId="0" xfId="0" applyNumberFormat="1"/>
    <xf numFmtId="0" fontId="0" fillId="33" borderId="0" xfId="0" applyFill="1"/>
    <xf numFmtId="1" fontId="0" fillId="33" borderId="0" xfId="0" applyNumberFormat="1" applyFill="1"/>
    <xf numFmtId="3" fontId="0" fillId="33" borderId="0" xfId="0" applyNumberFormat="1" applyFill="1"/>
    <xf numFmtId="164" fontId="0" fillId="0" borderId="0" xfId="0" applyNumberFormat="1"/>
    <xf numFmtId="9" fontId="0" fillId="0" borderId="0" xfId="0" applyNumberFormat="1"/>
    <xf numFmtId="165" fontId="0" fillId="0" borderId="0" xfId="0" applyNumberFormat="1"/>
    <xf numFmtId="0" fontId="0" fillId="34" borderId="0" xfId="0" applyFill="1"/>
    <xf numFmtId="0" fontId="0" fillId="0" borderId="0" xfId="0" applyAlignment="1">
      <alignment textRotation="90"/>
    </xf>
    <xf numFmtId="0" fontId="22" fillId="0" borderId="0" xfId="0" applyFont="1"/>
    <xf numFmtId="2" fontId="0" fillId="0" borderId="0" xfId="0" applyNumberFormat="1" applyAlignment="1">
      <alignment textRotation="90"/>
    </xf>
    <xf numFmtId="166" fontId="21" fillId="0" borderId="0" xfId="0" applyNumberFormat="1" applyFont="1"/>
    <xf numFmtId="0" fontId="23" fillId="0" borderId="0" xfId="0" applyFont="1"/>
    <xf numFmtId="0" fontId="20" fillId="0" borderId="0" xfId="0" applyFont="1"/>
    <xf numFmtId="0" fontId="20" fillId="0" borderId="0" xfId="0" applyFont="1" applyAlignment="1">
      <alignment textRotation="90"/>
    </xf>
    <xf numFmtId="0" fontId="18" fillId="0" borderId="0" xfId="0" applyFont="1" applyAlignment="1">
      <alignment textRotation="90"/>
    </xf>
    <xf numFmtId="166" fontId="0" fillId="0" borderId="10" xfId="0" applyNumberFormat="1" applyBorder="1"/>
    <xf numFmtId="0" fontId="19" fillId="0" borderId="0" xfId="0" applyFont="1"/>
    <xf numFmtId="0" fontId="0" fillId="35" borderId="0" xfId="0" applyFill="1"/>
    <xf numFmtId="0" fontId="0" fillId="36" borderId="0" xfId="0" applyFill="1"/>
    <xf numFmtId="0" fontId="0" fillId="37" borderId="0" xfId="0" applyFill="1"/>
    <xf numFmtId="165" fontId="0" fillId="33" borderId="0" xfId="0" applyNumberFormat="1" applyFill="1"/>
    <xf numFmtId="10" fontId="0" fillId="0" borderId="0" xfId="0" applyNumberFormat="1"/>
    <xf numFmtId="0" fontId="21" fillId="0" borderId="0" xfId="0" applyFont="1"/>
    <xf numFmtId="0" fontId="21" fillId="35" borderId="0" xfId="0" applyFont="1" applyFill="1"/>
    <xf numFmtId="0" fontId="21" fillId="36" borderId="0" xfId="0" applyFont="1" applyFill="1"/>
    <xf numFmtId="0" fontId="21" fillId="37" borderId="0" xfId="0" applyFont="1" applyFill="1"/>
    <xf numFmtId="0" fontId="24" fillId="0" borderId="0" xfId="0" applyFont="1"/>
    <xf numFmtId="0" fontId="25" fillId="0" borderId="0" xfId="0" applyFont="1"/>
    <xf numFmtId="166" fontId="0" fillId="0" borderId="0" xfId="0" applyNumberFormat="1"/>
    <xf numFmtId="166" fontId="0" fillId="0" borderId="11" xfId="0" applyNumberFormat="1" applyBorder="1"/>
    <xf numFmtId="0" fontId="26" fillId="0" borderId="0" xfId="0" applyFont="1"/>
    <xf numFmtId="0" fontId="16" fillId="0" borderId="0" xfId="0" applyFont="1"/>
    <xf numFmtId="1" fontId="0" fillId="38" borderId="0" xfId="0" applyNumberFormat="1" applyFill="1"/>
    <xf numFmtId="164" fontId="0" fillId="34" borderId="0" xfId="0" applyNumberFormat="1" applyFill="1"/>
    <xf numFmtId="165" fontId="0" fillId="34" borderId="0" xfId="0" applyNumberFormat="1" applyFill="1"/>
    <xf numFmtId="0" fontId="0" fillId="39" borderId="0" xfId="0" applyFill="1"/>
    <xf numFmtId="164" fontId="0" fillId="39" borderId="0" xfId="0" applyNumberFormat="1" applyFill="1"/>
    <xf numFmtId="165" fontId="0" fillId="39" borderId="0" xfId="0" applyNumberFormat="1" applyFill="1"/>
    <xf numFmtId="0" fontId="0" fillId="40" borderId="0" xfId="0" applyFill="1"/>
    <xf numFmtId="164" fontId="0" fillId="40" borderId="0" xfId="0" applyNumberFormat="1" applyFill="1"/>
    <xf numFmtId="165" fontId="0" fillId="40" borderId="0" xfId="0" applyNumberFormat="1" applyFill="1"/>
    <xf numFmtId="0" fontId="0" fillId="41" borderId="0" xfId="0" applyFill="1"/>
    <xf numFmtId="164" fontId="0" fillId="41" borderId="0" xfId="0" applyNumberFormat="1" applyFill="1"/>
    <xf numFmtId="165" fontId="0" fillId="41" borderId="0" xfId="0" applyNumberFormat="1" applyFill="1"/>
    <xf numFmtId="0" fontId="0" fillId="42" borderId="0" xfId="0" applyFill="1"/>
    <xf numFmtId="0" fontId="23" fillId="35" borderId="0" xfId="0" applyFont="1" applyFill="1"/>
    <xf numFmtId="0" fontId="23" fillId="36" borderId="0" xfId="0" applyFont="1" applyFill="1"/>
    <xf numFmtId="0" fontId="23" fillId="37" borderId="0" xfId="0" applyFont="1" applyFill="1"/>
    <xf numFmtId="0" fontId="0" fillId="0" borderId="0" xfId="0" applyAlignment="1">
      <alignment wrapText="1"/>
    </xf>
    <xf numFmtId="1" fontId="0" fillId="39" borderId="0" xfId="0" applyNumberFormat="1" applyFill="1"/>
    <xf numFmtId="1" fontId="0" fillId="40" borderId="0" xfId="0" applyNumberFormat="1" applyFill="1"/>
    <xf numFmtId="1" fontId="0" fillId="41" borderId="0" xfId="0" applyNumberFormat="1" applyFill="1"/>
    <xf numFmtId="1" fontId="0" fillId="34" borderId="0" xfId="0" applyNumberFormat="1" applyFill="1"/>
    <xf numFmtId="0" fontId="0" fillId="42" borderId="0" xfId="0" applyFill="1" applyAlignment="1">
      <alignment wrapText="1"/>
    </xf>
    <xf numFmtId="0" fontId="16" fillId="0" borderId="0" xfId="0" applyFont="1" applyAlignment="1">
      <alignment textRotation="90"/>
    </xf>
    <xf numFmtId="0" fontId="23" fillId="41" borderId="0" xfId="0" applyFont="1" applyFill="1"/>
    <xf numFmtId="0" fontId="23" fillId="34" borderId="0" xfId="0" applyFont="1" applyFill="1"/>
    <xf numFmtId="0" fontId="0" fillId="43" borderId="0" xfId="0" applyFill="1"/>
    <xf numFmtId="0" fontId="23" fillId="43" borderId="0" xfId="0" applyFont="1" applyFill="1"/>
    <xf numFmtId="0" fontId="19" fillId="34" borderId="0" xfId="0" applyFont="1" applyFill="1"/>
    <xf numFmtId="0" fontId="19" fillId="43" borderId="0" xfId="0" applyFont="1" applyFill="1"/>
    <xf numFmtId="0" fontId="28" fillId="0" borderId="0" xfId="0" applyFont="1"/>
    <xf numFmtId="0" fontId="0" fillId="44" borderId="0" xfId="0" applyFill="1" applyAlignment="1">
      <alignment wrapText="1"/>
    </xf>
    <xf numFmtId="165" fontId="0" fillId="44" borderId="0" xfId="0" applyNumberFormat="1" applyFill="1"/>
    <xf numFmtId="0" fontId="0" fillId="0" borderId="0" xfId="0" applyNumberFormat="1"/>
    <xf numFmtId="166" fontId="16" fillId="0" borderId="0" xfId="0" applyNumberFormat="1" applyFont="1"/>
    <xf numFmtId="166" fontId="16" fillId="0" borderId="13" xfId="0" applyNumberFormat="1" applyFont="1" applyBorder="1"/>
    <xf numFmtId="166" fontId="16" fillId="0" borderId="14" xfId="0" applyNumberFormat="1" applyFont="1" applyBorder="1"/>
    <xf numFmtId="166" fontId="16" fillId="0" borderId="15" xfId="0" applyNumberFormat="1" applyFont="1" applyBorder="1"/>
    <xf numFmtId="166" fontId="16" fillId="0" borderId="16" xfId="0" applyNumberFormat="1" applyFont="1" applyBorder="1"/>
    <xf numFmtId="166" fontId="16" fillId="0" borderId="0" xfId="0" applyNumberFormat="1" applyFont="1" applyBorder="1"/>
    <xf numFmtId="166" fontId="16" fillId="0" borderId="12" xfId="0" applyNumberFormat="1" applyFont="1" applyBorder="1"/>
    <xf numFmtId="166" fontId="16" fillId="0" borderId="17" xfId="0" applyNumberFormat="1" applyFont="1" applyBorder="1"/>
    <xf numFmtId="166" fontId="16" fillId="0" borderId="18" xfId="0" applyNumberFormat="1" applyFont="1" applyBorder="1"/>
    <xf numFmtId="166" fontId="16" fillId="0" borderId="19" xfId="0" applyNumberFormat="1" applyFont="1" applyBorder="1"/>
    <xf numFmtId="0" fontId="0" fillId="0" borderId="0" xfId="0" applyBorder="1"/>
    <xf numFmtId="0" fontId="32" fillId="0" borderId="0" xfId="0" applyFont="1"/>
    <xf numFmtId="0" fontId="23" fillId="0" borderId="0" xfId="0" applyFont="1" applyAlignment="1">
      <alignment vertical="top"/>
    </xf>
    <xf numFmtId="0" fontId="0" fillId="0" borderId="0" xfId="0" applyAlignment="1">
      <alignment horizontal="left" vertical="top" wrapText="1"/>
    </xf>
    <xf numFmtId="0" fontId="28" fillId="0" borderId="0" xfId="0" applyFont="1" applyAlignment="1">
      <alignment horizontal="left" vertical="center" wrapText="1"/>
    </xf>
    <xf numFmtId="0" fontId="28" fillId="0" borderId="0" xfId="0" applyFont="1" applyAlignment="1">
      <alignment horizontal="left" vertical="top"/>
    </xf>
    <xf numFmtId="0" fontId="26" fillId="0" borderId="0" xfId="0" applyFont="1" applyAlignment="1">
      <alignment horizontal="left" wrapText="1"/>
    </xf>
    <xf numFmtId="0" fontId="0" fillId="0" borderId="0" xfId="0" applyAlignment="1">
      <alignment horizontal="center"/>
    </xf>
    <xf numFmtId="0" fontId="27" fillId="0" borderId="0" xfId="0" applyFont="1" applyAlignment="1">
      <alignment horizontal="left" wrapText="1"/>
    </xf>
    <xf numFmtId="0" fontId="16" fillId="0" borderId="0" xfId="0" applyFont="1" applyAlignment="1">
      <alignment horizontal="center"/>
    </xf>
    <xf numFmtId="0" fontId="16" fillId="0" borderId="0" xfId="0" applyFont="1" applyAlignment="1">
      <alignment horizontal="left"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center" wrapText="1"/>
    </xf>
    <xf numFmtId="0" fontId="0" fillId="0" borderId="0" xfId="0" applyAlignment="1">
      <alignmen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75">
    <dxf>
      <fill>
        <patternFill>
          <bgColor theme="4" tint="-0.24994659260841701"/>
        </patternFill>
      </fill>
    </dxf>
    <dxf>
      <fill>
        <patternFill>
          <bgColor theme="4" tint="-0.24994659260841701"/>
        </patternFill>
      </fill>
    </dxf>
    <dxf>
      <fill>
        <patternFill>
          <bgColor theme="9" tint="-0.24994659260841701"/>
        </patternFill>
      </fill>
    </dxf>
    <dxf>
      <fill>
        <patternFill>
          <bgColor rgb="FF00B050"/>
        </patternFill>
      </fill>
    </dxf>
    <dxf>
      <fill>
        <patternFill>
          <bgColor theme="9" tint="0.59996337778862885"/>
        </patternFill>
      </fill>
    </dxf>
    <dxf>
      <fill>
        <patternFill>
          <bgColor theme="7" tint="0.59996337778862885"/>
        </patternFill>
      </fill>
    </dxf>
    <dxf>
      <fill>
        <patternFill>
          <bgColor theme="4" tint="-0.24994659260841701"/>
        </patternFill>
      </fill>
    </dxf>
    <dxf>
      <fill>
        <patternFill>
          <bgColor theme="4" tint="-0.24994659260841701"/>
        </patternFill>
      </fill>
    </dxf>
    <dxf>
      <fill>
        <patternFill>
          <bgColor theme="9" tint="-0.24994659260841701"/>
        </patternFill>
      </fill>
    </dxf>
    <dxf>
      <fill>
        <patternFill>
          <bgColor rgb="FF00B050"/>
        </patternFill>
      </fill>
    </dxf>
    <dxf>
      <fill>
        <patternFill>
          <bgColor theme="9" tint="0.59996337778862885"/>
        </patternFill>
      </fill>
    </dxf>
    <dxf>
      <fill>
        <patternFill>
          <bgColor theme="7" tint="0.59996337778862885"/>
        </patternFill>
      </fill>
    </dxf>
    <dxf>
      <fill>
        <patternFill>
          <bgColor theme="8" tint="-0.499984740745262"/>
        </patternFill>
      </fill>
    </dxf>
    <dxf>
      <fill>
        <patternFill>
          <bgColor theme="9" tint="-0.24994659260841701"/>
        </patternFill>
      </fill>
    </dxf>
    <dxf>
      <fill>
        <patternFill>
          <bgColor rgb="FF00B050"/>
        </patternFill>
      </fill>
    </dxf>
    <dxf>
      <fill>
        <patternFill>
          <bgColor theme="9" tint="0.59996337778862885"/>
        </patternFill>
      </fill>
    </dxf>
    <dxf>
      <fill>
        <patternFill>
          <bgColor theme="8" tint="-0.499984740745262"/>
        </patternFill>
      </fill>
    </dxf>
    <dxf>
      <fill>
        <patternFill>
          <bgColor theme="9" tint="-0.24994659260841701"/>
        </patternFill>
      </fill>
    </dxf>
    <dxf>
      <fill>
        <patternFill>
          <bgColor rgb="FF00B050"/>
        </patternFill>
      </fill>
    </dxf>
    <dxf>
      <fill>
        <patternFill>
          <bgColor theme="9" tint="0.59996337778862885"/>
        </patternFill>
      </fill>
    </dxf>
    <dxf>
      <fill>
        <patternFill>
          <bgColor theme="4" tint="-0.24994659260841701"/>
        </patternFill>
      </fill>
    </dxf>
    <dxf>
      <fill>
        <patternFill>
          <bgColor theme="4" tint="-0.24994659260841701"/>
        </patternFill>
      </fill>
    </dxf>
    <dxf>
      <fill>
        <patternFill>
          <bgColor theme="9" tint="-0.24994659260841701"/>
        </patternFill>
      </fill>
    </dxf>
    <dxf>
      <fill>
        <patternFill>
          <bgColor rgb="FF00B050"/>
        </patternFill>
      </fill>
    </dxf>
    <dxf>
      <fill>
        <patternFill>
          <bgColor theme="9" tint="0.59996337778862885"/>
        </patternFill>
      </fill>
    </dxf>
    <dxf>
      <fill>
        <patternFill>
          <bgColor theme="7" tint="0.59996337778862885"/>
        </patternFill>
      </fill>
    </dxf>
    <dxf>
      <fill>
        <patternFill>
          <bgColor theme="4" tint="-0.24994659260841701"/>
        </patternFill>
      </fill>
    </dxf>
    <dxf>
      <fill>
        <patternFill>
          <bgColor theme="4" tint="-0.24994659260841701"/>
        </patternFill>
      </fill>
    </dxf>
    <dxf>
      <fill>
        <patternFill>
          <bgColor theme="9" tint="-0.24994659260841701"/>
        </patternFill>
      </fill>
    </dxf>
    <dxf>
      <fill>
        <patternFill>
          <bgColor rgb="FF00B050"/>
        </patternFill>
      </fill>
    </dxf>
    <dxf>
      <fill>
        <patternFill>
          <bgColor theme="9" tint="0.59996337778862885"/>
        </patternFill>
      </fill>
    </dxf>
    <dxf>
      <fill>
        <patternFill>
          <bgColor theme="7" tint="0.59996337778862885"/>
        </patternFill>
      </fill>
    </dxf>
    <dxf>
      <fill>
        <patternFill>
          <bgColor theme="4" tint="-0.24994659260841701"/>
        </patternFill>
      </fill>
    </dxf>
    <dxf>
      <fill>
        <patternFill>
          <bgColor theme="4" tint="-0.24994659260841701"/>
        </patternFill>
      </fill>
    </dxf>
    <dxf>
      <fill>
        <patternFill>
          <bgColor theme="9" tint="-0.24994659260841701"/>
        </patternFill>
      </fill>
    </dxf>
    <dxf>
      <fill>
        <patternFill>
          <bgColor rgb="FF00B050"/>
        </patternFill>
      </fill>
    </dxf>
    <dxf>
      <fill>
        <patternFill>
          <bgColor theme="9" tint="0.59996337778862885"/>
        </patternFill>
      </fill>
    </dxf>
    <dxf>
      <fill>
        <patternFill>
          <bgColor theme="7" tint="0.59996337778862885"/>
        </patternFill>
      </fill>
    </dxf>
    <dxf>
      <fill>
        <patternFill>
          <bgColor theme="4" tint="-0.24994659260841701"/>
        </patternFill>
      </fill>
    </dxf>
    <dxf>
      <fill>
        <patternFill>
          <bgColor theme="4" tint="-0.24994659260841701"/>
        </patternFill>
      </fill>
    </dxf>
    <dxf>
      <fill>
        <patternFill>
          <bgColor theme="9" tint="-0.24994659260841701"/>
        </patternFill>
      </fill>
    </dxf>
    <dxf>
      <fill>
        <patternFill>
          <bgColor rgb="FF00B050"/>
        </patternFill>
      </fill>
    </dxf>
    <dxf>
      <fill>
        <patternFill>
          <bgColor theme="9" tint="0.59996337778862885"/>
        </patternFill>
      </fill>
    </dxf>
    <dxf>
      <fill>
        <patternFill>
          <bgColor theme="7" tint="0.59996337778862885"/>
        </patternFill>
      </fill>
    </dxf>
    <dxf>
      <fill>
        <patternFill>
          <bgColor theme="4" tint="-0.24994659260841701"/>
        </patternFill>
      </fill>
    </dxf>
    <dxf>
      <fill>
        <patternFill>
          <bgColor theme="4" tint="-0.24994659260841701"/>
        </patternFill>
      </fill>
    </dxf>
    <dxf>
      <fill>
        <patternFill>
          <bgColor theme="9" tint="-0.24994659260841701"/>
        </patternFill>
      </fill>
    </dxf>
    <dxf>
      <fill>
        <patternFill>
          <bgColor rgb="FF00B050"/>
        </patternFill>
      </fill>
    </dxf>
    <dxf>
      <fill>
        <patternFill>
          <bgColor theme="9" tint="0.59996337778862885"/>
        </patternFill>
      </fill>
    </dxf>
    <dxf>
      <fill>
        <patternFill>
          <bgColor theme="7" tint="0.59996337778862885"/>
        </patternFill>
      </fill>
    </dxf>
    <dxf>
      <fill>
        <patternFill>
          <bgColor theme="4" tint="-0.24994659260841701"/>
        </patternFill>
      </fill>
    </dxf>
    <dxf>
      <fill>
        <patternFill>
          <bgColor theme="4" tint="-0.24994659260841701"/>
        </patternFill>
      </fill>
    </dxf>
    <dxf>
      <fill>
        <patternFill>
          <bgColor theme="9" tint="-0.24994659260841701"/>
        </patternFill>
      </fill>
    </dxf>
    <dxf>
      <fill>
        <patternFill>
          <bgColor rgb="FF00B050"/>
        </patternFill>
      </fill>
    </dxf>
    <dxf>
      <fill>
        <patternFill>
          <bgColor theme="9" tint="0.59996337778862885"/>
        </patternFill>
      </fill>
    </dxf>
    <dxf>
      <fill>
        <patternFill>
          <bgColor theme="7" tint="0.59996337778862885"/>
        </patternFill>
      </fill>
    </dxf>
    <dxf>
      <fill>
        <patternFill>
          <bgColor theme="8" tint="-0.499984740745262"/>
        </patternFill>
      </fill>
    </dxf>
    <dxf>
      <fill>
        <patternFill>
          <bgColor theme="9" tint="-0.24994659260841701"/>
        </patternFill>
      </fill>
    </dxf>
    <dxf>
      <fill>
        <patternFill>
          <bgColor rgb="FF00B050"/>
        </patternFill>
      </fill>
    </dxf>
    <dxf>
      <fill>
        <patternFill>
          <bgColor theme="9" tint="0.59996337778862885"/>
        </patternFill>
      </fill>
    </dxf>
    <dxf>
      <fill>
        <patternFill>
          <bgColor theme="8" tint="-0.499984740745262"/>
        </patternFill>
      </fill>
    </dxf>
    <dxf>
      <fill>
        <patternFill>
          <bgColor theme="9" tint="-0.24994659260841701"/>
        </patternFill>
      </fill>
    </dxf>
    <dxf>
      <fill>
        <patternFill>
          <bgColor rgb="FF00B050"/>
        </patternFill>
      </fill>
    </dxf>
    <dxf>
      <fill>
        <patternFill>
          <bgColor theme="9" tint="0.59996337778862885"/>
        </patternFill>
      </fill>
    </dxf>
    <dxf>
      <fill>
        <patternFill>
          <bgColor theme="8" tint="-0.499984740745262"/>
        </patternFill>
      </fill>
    </dxf>
    <dxf>
      <fill>
        <patternFill>
          <bgColor theme="9" tint="-0.24994659260841701"/>
        </patternFill>
      </fill>
    </dxf>
    <dxf>
      <fill>
        <patternFill>
          <bgColor rgb="FF00B050"/>
        </patternFill>
      </fill>
    </dxf>
    <dxf>
      <fill>
        <patternFill>
          <bgColor theme="9" tint="0.59996337778862885"/>
        </patternFill>
      </fill>
    </dxf>
    <dxf>
      <fill>
        <patternFill>
          <bgColor rgb="FFFF0000"/>
        </patternFill>
      </fill>
    </dxf>
    <dxf>
      <fill>
        <patternFill>
          <bgColor theme="8" tint="-0.499984740745262"/>
        </patternFill>
      </fill>
    </dxf>
    <dxf>
      <fill>
        <patternFill>
          <bgColor theme="9" tint="-0.24994659260841701"/>
        </patternFill>
      </fill>
    </dxf>
    <dxf>
      <fill>
        <patternFill>
          <bgColor rgb="FF92D050"/>
        </patternFill>
      </fill>
    </dxf>
    <dxf>
      <fill>
        <patternFill>
          <bgColor rgb="FFFF0000"/>
        </patternFill>
      </fill>
    </dxf>
    <dxf>
      <numFmt numFmtId="166" formatCode=";;;"/>
    </dxf>
    <dxf>
      <font>
        <sz val="18"/>
      </font>
      <numFmt numFmtId="166"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IE" sz="2800"/>
              <a:t>Emissions Pathway by Gas indicated by selected Scenario</a:t>
            </a:r>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207760499755312E-2"/>
          <c:y val="0.11875084775471197"/>
          <c:w val="0.88657932870590928"/>
          <c:h val="0.71994876000195718"/>
        </c:manualLayout>
      </c:layout>
      <c:barChart>
        <c:barDir val="col"/>
        <c:grouping val="stacked"/>
        <c:varyColors val="0"/>
        <c:ser>
          <c:idx val="2"/>
          <c:order val="0"/>
          <c:tx>
            <c:strRef>
              <c:f>Database!$E$359</c:f>
              <c:strCache>
                <c:ptCount val="1"/>
                <c:pt idx="0">
                  <c:v>LULUCF  &amp; Waste CH4</c:v>
                </c:pt>
              </c:strCache>
            </c:strRef>
          </c:tx>
          <c:spPr>
            <a:solidFill>
              <a:schemeClr val="accent3"/>
            </a:solidFill>
            <a:ln>
              <a:noFill/>
            </a:ln>
            <a:effectLst/>
          </c:spPr>
          <c:invertIfNegative val="0"/>
          <c:cat>
            <c:numRef>
              <c:f>Database!$I$356:$AB$356</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Database!$I$359:$AB$359</c:f>
              <c:numCache>
                <c:formatCode>0</c:formatCode>
                <c:ptCount val="20"/>
                <c:pt idx="0">
                  <c:v>4.5754299999999999</c:v>
                </c:pt>
                <c:pt idx="1">
                  <c:v>4.7698700000000001</c:v>
                </c:pt>
                <c:pt idx="2">
                  <c:v>4.7883399999999989</c:v>
                </c:pt>
                <c:pt idx="3">
                  <c:v>4.8074300000000001</c:v>
                </c:pt>
                <c:pt idx="4">
                  <c:v>4.8288099999999998</c:v>
                </c:pt>
                <c:pt idx="5">
                  <c:v>4.8517600000000005</c:v>
                </c:pt>
                <c:pt idx="6">
                  <c:v>4.8757999999999999</c:v>
                </c:pt>
                <c:pt idx="7">
                  <c:v>4.9002699999999999</c:v>
                </c:pt>
                <c:pt idx="8">
                  <c:v>4.9250699999999998</c:v>
                </c:pt>
                <c:pt idx="9">
                  <c:v>4.7933099999999991</c:v>
                </c:pt>
                <c:pt idx="10">
                  <c:v>4.7872000000000003</c:v>
                </c:pt>
                <c:pt idx="11">
                  <c:v>4.7827900000000003</c:v>
                </c:pt>
                <c:pt idx="12">
                  <c:v>4.77996</c:v>
                </c:pt>
                <c:pt idx="13">
                  <c:v>4.7785799999999998</c:v>
                </c:pt>
                <c:pt idx="14">
                  <c:v>4.7785099999999998</c:v>
                </c:pt>
                <c:pt idx="15">
                  <c:v>4.7796400000000006</c:v>
                </c:pt>
                <c:pt idx="16">
                  <c:v>4.7816200000000002</c:v>
                </c:pt>
                <c:pt idx="17">
                  <c:v>4.7846200000000003</c:v>
                </c:pt>
                <c:pt idx="18">
                  <c:v>4.78857</c:v>
                </c:pt>
                <c:pt idx="19">
                  <c:v>4.7933999999999992</c:v>
                </c:pt>
              </c:numCache>
            </c:numRef>
          </c:val>
          <c:extLst>
            <c:ext xmlns:c16="http://schemas.microsoft.com/office/drawing/2014/chart" uri="{C3380CC4-5D6E-409C-BE32-E72D297353CC}">
              <c16:uniqueId val="{00000000-AD6B-42EE-830C-B57E8C13F6EC}"/>
            </c:ext>
          </c:extLst>
        </c:ser>
        <c:ser>
          <c:idx val="1"/>
          <c:order val="1"/>
          <c:tx>
            <c:strRef>
              <c:f>Database!$E$358</c:f>
              <c:strCache>
                <c:ptCount val="1"/>
                <c:pt idx="0">
                  <c:v>Agr CH4</c:v>
                </c:pt>
              </c:strCache>
            </c:strRef>
          </c:tx>
          <c:spPr>
            <a:solidFill>
              <a:schemeClr val="accent2"/>
            </a:solidFill>
            <a:ln>
              <a:noFill/>
            </a:ln>
            <a:effectLst/>
          </c:spPr>
          <c:invertIfNegative val="0"/>
          <c:cat>
            <c:numRef>
              <c:f>Database!$I$356:$AB$356</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Database!$I$358:$AB$358</c:f>
              <c:numCache>
                <c:formatCode>0</c:formatCode>
                <c:ptCount val="20"/>
                <c:pt idx="0">
                  <c:v>16.525213966676525</c:v>
                </c:pt>
                <c:pt idx="1">
                  <c:v>16.516509128157061</c:v>
                </c:pt>
                <c:pt idx="2">
                  <c:v>16.332435723665736</c:v>
                </c:pt>
                <c:pt idx="3">
                  <c:v>15.87900061440126</c:v>
                </c:pt>
                <c:pt idx="4">
                  <c:v>15.55344784586428</c:v>
                </c:pt>
                <c:pt idx="5">
                  <c:v>15.321369464192834</c:v>
                </c:pt>
                <c:pt idx="6">
                  <c:v>14.931013426219446</c:v>
                </c:pt>
                <c:pt idx="7">
                  <c:v>14.443349431977332</c:v>
                </c:pt>
                <c:pt idx="8">
                  <c:v>13.755454657023069</c:v>
                </c:pt>
                <c:pt idx="9">
                  <c:v>13.276956051147856</c:v>
                </c:pt>
                <c:pt idx="10">
                  <c:v>12.978031047632346</c:v>
                </c:pt>
                <c:pt idx="11">
                  <c:v>12.649526377531116</c:v>
                </c:pt>
                <c:pt idx="12">
                  <c:v>12.484107522497089</c:v>
                </c:pt>
                <c:pt idx="13">
                  <c:v>12.297031482719753</c:v>
                </c:pt>
                <c:pt idx="14">
                  <c:v>12.139322148320959</c:v>
                </c:pt>
                <c:pt idx="15">
                  <c:v>12.001729436598175</c:v>
                </c:pt>
                <c:pt idx="16">
                  <c:v>11.877736286077326</c:v>
                </c:pt>
                <c:pt idx="17">
                  <c:v>11.743490603670937</c:v>
                </c:pt>
                <c:pt idx="18">
                  <c:v>11.599963251239132</c:v>
                </c:pt>
                <c:pt idx="19">
                  <c:v>11.436218486558685</c:v>
                </c:pt>
              </c:numCache>
            </c:numRef>
          </c:val>
          <c:extLst>
            <c:ext xmlns:c16="http://schemas.microsoft.com/office/drawing/2014/chart" uri="{C3380CC4-5D6E-409C-BE32-E72D297353CC}">
              <c16:uniqueId val="{00000001-AD6B-42EE-830C-B57E8C13F6EC}"/>
            </c:ext>
          </c:extLst>
        </c:ser>
        <c:ser>
          <c:idx val="0"/>
          <c:order val="2"/>
          <c:tx>
            <c:strRef>
              <c:f>Database!$E$357</c:f>
              <c:strCache>
                <c:ptCount val="1"/>
                <c:pt idx="0">
                  <c:v>CO2</c:v>
                </c:pt>
              </c:strCache>
            </c:strRef>
          </c:tx>
          <c:spPr>
            <a:solidFill>
              <a:schemeClr val="accent1"/>
            </a:solidFill>
            <a:ln>
              <a:noFill/>
            </a:ln>
            <a:effectLst/>
          </c:spPr>
          <c:invertIfNegative val="0"/>
          <c:cat>
            <c:numRef>
              <c:f>Database!$I$356:$AB$356</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Database!$I$357:$AB$357</c:f>
              <c:numCache>
                <c:formatCode>0</c:formatCode>
                <c:ptCount val="20"/>
                <c:pt idx="0">
                  <c:v>38.239988998441518</c:v>
                </c:pt>
                <c:pt idx="1">
                  <c:v>37.408438903354856</c:v>
                </c:pt>
                <c:pt idx="2">
                  <c:v>32.837707425796957</c:v>
                </c:pt>
                <c:pt idx="3">
                  <c:v>32.031593766631048</c:v>
                </c:pt>
                <c:pt idx="4">
                  <c:v>30.888004764509354</c:v>
                </c:pt>
                <c:pt idx="5">
                  <c:v>28.517529005711342</c:v>
                </c:pt>
                <c:pt idx="6">
                  <c:v>26.788218206531859</c:v>
                </c:pt>
                <c:pt idx="7">
                  <c:v>24.448007195049698</c:v>
                </c:pt>
                <c:pt idx="8">
                  <c:v>20.231512791879041</c:v>
                </c:pt>
                <c:pt idx="9">
                  <c:v>15.980834787765254</c:v>
                </c:pt>
                <c:pt idx="10">
                  <c:v>12.227503128816192</c:v>
                </c:pt>
                <c:pt idx="11">
                  <c:v>10.468910216805638</c:v>
                </c:pt>
                <c:pt idx="12">
                  <c:v>8.7744054076975395</c:v>
                </c:pt>
                <c:pt idx="13">
                  <c:v>7.5124347133120697</c:v>
                </c:pt>
                <c:pt idx="14">
                  <c:v>4.0550565526392663</c:v>
                </c:pt>
                <c:pt idx="15">
                  <c:v>2.921905712072228</c:v>
                </c:pt>
                <c:pt idx="16">
                  <c:v>2.2637475422050133</c:v>
                </c:pt>
                <c:pt idx="17">
                  <c:v>1.7550081129576163</c:v>
                </c:pt>
                <c:pt idx="18">
                  <c:v>1.4112913747983438</c:v>
                </c:pt>
                <c:pt idx="19">
                  <c:v>1.1534081549493476</c:v>
                </c:pt>
              </c:numCache>
            </c:numRef>
          </c:val>
          <c:extLst>
            <c:ext xmlns:c16="http://schemas.microsoft.com/office/drawing/2014/chart" uri="{C3380CC4-5D6E-409C-BE32-E72D297353CC}">
              <c16:uniqueId val="{00000002-AD6B-42EE-830C-B57E8C13F6EC}"/>
            </c:ext>
          </c:extLst>
        </c:ser>
        <c:ser>
          <c:idx val="3"/>
          <c:order val="3"/>
          <c:tx>
            <c:strRef>
              <c:f>Database!$E$360</c:f>
              <c:strCache>
                <c:ptCount val="1"/>
                <c:pt idx="0">
                  <c:v>N2O</c:v>
                </c:pt>
              </c:strCache>
            </c:strRef>
          </c:tx>
          <c:spPr>
            <a:solidFill>
              <a:schemeClr val="accent4"/>
            </a:solidFill>
            <a:ln>
              <a:noFill/>
            </a:ln>
            <a:effectLst/>
          </c:spPr>
          <c:invertIfNegative val="0"/>
          <c:cat>
            <c:numRef>
              <c:f>Database!$I$356:$AB$356</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Database!$I$360:$AB$360</c:f>
              <c:numCache>
                <c:formatCode>0</c:formatCode>
                <c:ptCount val="20"/>
                <c:pt idx="0">
                  <c:v>5.2403194947654574</c:v>
                </c:pt>
                <c:pt idx="1">
                  <c:v>4.7412138144989378</c:v>
                </c:pt>
                <c:pt idx="2">
                  <c:v>4.2186987163671228</c:v>
                </c:pt>
                <c:pt idx="3">
                  <c:v>3.9068199488035473</c:v>
                </c:pt>
                <c:pt idx="4">
                  <c:v>4.0121875612264528</c:v>
                </c:pt>
                <c:pt idx="5">
                  <c:v>3.7118250998432871</c:v>
                </c:pt>
                <c:pt idx="6">
                  <c:v>3.3281590461767561</c:v>
                </c:pt>
                <c:pt idx="7">
                  <c:v>3.0029490267978076</c:v>
                </c:pt>
                <c:pt idx="8">
                  <c:v>2.5052151657389361</c:v>
                </c:pt>
                <c:pt idx="9">
                  <c:v>2.2414943060348964</c:v>
                </c:pt>
                <c:pt idx="10">
                  <c:v>2.1258705351700184</c:v>
                </c:pt>
                <c:pt idx="11">
                  <c:v>2.0250393098789758</c:v>
                </c:pt>
                <c:pt idx="12">
                  <c:v>1.9711635230623683</c:v>
                </c:pt>
                <c:pt idx="13">
                  <c:v>1.9198612049003891</c:v>
                </c:pt>
                <c:pt idx="14">
                  <c:v>1.864396702482731</c:v>
                </c:pt>
                <c:pt idx="15">
                  <c:v>1.8353354838206564</c:v>
                </c:pt>
                <c:pt idx="16">
                  <c:v>1.7995406016925544</c:v>
                </c:pt>
                <c:pt idx="17">
                  <c:v>1.7609887898052217</c:v>
                </c:pt>
                <c:pt idx="18">
                  <c:v>1.7259939162849527</c:v>
                </c:pt>
                <c:pt idx="19">
                  <c:v>1.7074106851902489</c:v>
                </c:pt>
              </c:numCache>
            </c:numRef>
          </c:val>
          <c:extLst>
            <c:ext xmlns:c16="http://schemas.microsoft.com/office/drawing/2014/chart" uri="{C3380CC4-5D6E-409C-BE32-E72D297353CC}">
              <c16:uniqueId val="{00000003-AD6B-42EE-830C-B57E8C13F6EC}"/>
            </c:ext>
          </c:extLst>
        </c:ser>
        <c:ser>
          <c:idx val="4"/>
          <c:order val="4"/>
          <c:tx>
            <c:strRef>
              <c:f>Database!$E$361</c:f>
              <c:strCache>
                <c:ptCount val="1"/>
                <c:pt idx="0">
                  <c:v>Fgas</c:v>
                </c:pt>
              </c:strCache>
            </c:strRef>
          </c:tx>
          <c:spPr>
            <a:solidFill>
              <a:schemeClr val="accent5"/>
            </a:solidFill>
            <a:ln>
              <a:noFill/>
            </a:ln>
            <a:effectLst/>
          </c:spPr>
          <c:invertIfNegative val="0"/>
          <c:cat>
            <c:numRef>
              <c:f>Database!$I$356:$AB$356</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Database!$I$361:$AB$361</c:f>
              <c:numCache>
                <c:formatCode>0</c:formatCode>
                <c:ptCount val="20"/>
                <c:pt idx="0">
                  <c:v>0.74475999999999998</c:v>
                </c:pt>
                <c:pt idx="1">
                  <c:v>0.74126999999999998</c:v>
                </c:pt>
                <c:pt idx="2">
                  <c:v>0.72755999999999998</c:v>
                </c:pt>
                <c:pt idx="3">
                  <c:v>0.72672999999999999</c:v>
                </c:pt>
                <c:pt idx="4">
                  <c:v>0.67945</c:v>
                </c:pt>
                <c:pt idx="5">
                  <c:v>0.65101999999999993</c:v>
                </c:pt>
                <c:pt idx="6">
                  <c:v>0.64212999999999998</c:v>
                </c:pt>
                <c:pt idx="7">
                  <c:v>0.6216799999999999</c:v>
                </c:pt>
                <c:pt idx="8">
                  <c:v>0.61541000000000001</c:v>
                </c:pt>
                <c:pt idx="9">
                  <c:v>0.62255999999999989</c:v>
                </c:pt>
                <c:pt idx="10">
                  <c:v>0.63678999999999997</c:v>
                </c:pt>
                <c:pt idx="11">
                  <c:v>0.63997999999999999</c:v>
                </c:pt>
                <c:pt idx="12">
                  <c:v>0.65586999999999995</c:v>
                </c:pt>
                <c:pt idx="13">
                  <c:v>0.67697000000000007</c:v>
                </c:pt>
                <c:pt idx="14">
                  <c:v>0.70335000000000003</c:v>
                </c:pt>
                <c:pt idx="15">
                  <c:v>0.73014000000000001</c:v>
                </c:pt>
                <c:pt idx="16">
                  <c:v>0.75517000000000001</c:v>
                </c:pt>
                <c:pt idx="17">
                  <c:v>0.78613999999999995</c:v>
                </c:pt>
                <c:pt idx="18">
                  <c:v>0.81550999999999996</c:v>
                </c:pt>
                <c:pt idx="19">
                  <c:v>0.85646</c:v>
                </c:pt>
              </c:numCache>
            </c:numRef>
          </c:val>
          <c:extLst>
            <c:ext xmlns:c16="http://schemas.microsoft.com/office/drawing/2014/chart" uri="{C3380CC4-5D6E-409C-BE32-E72D297353CC}">
              <c16:uniqueId val="{00000004-AD6B-42EE-830C-B57E8C13F6EC}"/>
            </c:ext>
          </c:extLst>
        </c:ser>
        <c:dLbls>
          <c:showLegendKey val="0"/>
          <c:showVal val="0"/>
          <c:showCatName val="0"/>
          <c:showSerName val="0"/>
          <c:showPercent val="0"/>
          <c:showBubbleSize val="0"/>
        </c:dLbls>
        <c:gapWidth val="10"/>
        <c:overlap val="100"/>
        <c:axId val="339285695"/>
        <c:axId val="339269855"/>
      </c:barChart>
      <c:lineChart>
        <c:grouping val="standard"/>
        <c:varyColors val="0"/>
        <c:ser>
          <c:idx val="5"/>
          <c:order val="5"/>
          <c:tx>
            <c:strRef>
              <c:f>Database!$E$362</c:f>
              <c:strCache>
                <c:ptCount val="1"/>
                <c:pt idx="0">
                  <c:v>300Mt L2 S2-P2</c:v>
                </c:pt>
              </c:strCache>
            </c:strRef>
          </c:tx>
          <c:spPr>
            <a:ln w="28575" cap="rnd">
              <a:solidFill>
                <a:srgbClr val="FF0000"/>
              </a:solidFill>
              <a:round/>
            </a:ln>
            <a:effectLst/>
          </c:spPr>
          <c:marker>
            <c:symbol val="none"/>
          </c:marker>
          <c:cat>
            <c:numRef>
              <c:f>Database!$I$356:$AB$356</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Database!$I$362:$AB$362</c:f>
              <c:numCache>
                <c:formatCode>#,##0</c:formatCode>
                <c:ptCount val="20"/>
                <c:pt idx="0">
                  <c:v>65.325712459883491</c:v>
                </c:pt>
                <c:pt idx="1">
                  <c:v>64.177301846010849</c:v>
                </c:pt>
                <c:pt idx="2">
                  <c:v>58.904741865829806</c:v>
                </c:pt>
                <c:pt idx="3">
                  <c:v>57.351574329835856</c:v>
                </c:pt>
                <c:pt idx="4">
                  <c:v>55.961900171600085</c:v>
                </c:pt>
                <c:pt idx="5">
                  <c:v>53.05350356974747</c:v>
                </c:pt>
                <c:pt idx="6">
                  <c:v>50.56532067892806</c:v>
                </c:pt>
                <c:pt idx="7">
                  <c:v>47.416255653824834</c:v>
                </c:pt>
                <c:pt idx="8">
                  <c:v>42.03266261464104</c:v>
                </c:pt>
                <c:pt idx="9">
                  <c:v>36.915155144948002</c:v>
                </c:pt>
                <c:pt idx="10">
                  <c:v>32.75539471161855</c:v>
                </c:pt>
                <c:pt idx="11">
                  <c:v>30.566245904215734</c:v>
                </c:pt>
                <c:pt idx="12">
                  <c:v>28.665506453256995</c:v>
                </c:pt>
                <c:pt idx="13">
                  <c:v>27.184877400932209</c:v>
                </c:pt>
                <c:pt idx="14">
                  <c:v>23.540635403442959</c:v>
                </c:pt>
                <c:pt idx="15">
                  <c:v>22.268750632491059</c:v>
                </c:pt>
                <c:pt idx="16">
                  <c:v>21.477814429974895</c:v>
                </c:pt>
                <c:pt idx="17">
                  <c:v>20.830247506433775</c:v>
                </c:pt>
                <c:pt idx="18">
                  <c:v>20.341328542322429</c:v>
                </c:pt>
                <c:pt idx="19">
                  <c:v>19.946897326698277</c:v>
                </c:pt>
              </c:numCache>
            </c:numRef>
          </c:val>
          <c:smooth val="0"/>
          <c:extLst>
            <c:ext xmlns:c16="http://schemas.microsoft.com/office/drawing/2014/chart" uri="{C3380CC4-5D6E-409C-BE32-E72D297353CC}">
              <c16:uniqueId val="{00000005-AD6B-42EE-830C-B57E8C13F6EC}"/>
            </c:ext>
          </c:extLst>
        </c:ser>
        <c:dLbls>
          <c:showLegendKey val="0"/>
          <c:showVal val="0"/>
          <c:showCatName val="0"/>
          <c:showSerName val="0"/>
          <c:showPercent val="0"/>
          <c:showBubbleSize val="0"/>
        </c:dLbls>
        <c:marker val="1"/>
        <c:smooth val="0"/>
        <c:axId val="339285695"/>
        <c:axId val="339269855"/>
      </c:lineChart>
      <c:catAx>
        <c:axId val="339285695"/>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339269855"/>
        <c:crosses val="autoZero"/>
        <c:auto val="1"/>
        <c:lblAlgn val="ctr"/>
        <c:lblOffset val="100"/>
        <c:noMultiLvlLbl val="0"/>
      </c:catAx>
      <c:valAx>
        <c:axId val="339269855"/>
        <c:scaling>
          <c:orientation val="minMax"/>
        </c:scaling>
        <c:delete val="0"/>
        <c:axPos val="l"/>
        <c:title>
          <c:tx>
            <c:rich>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r>
                  <a:rPr lang="en-US" sz="2400"/>
                  <a:t>GHG emissions</a:t>
                </a:r>
              </a:p>
              <a:p>
                <a:pPr>
                  <a:defRPr sz="2400"/>
                </a:pPr>
                <a:r>
                  <a:rPr lang="en-US" sz="2400"/>
                  <a:t> (MtCO</a:t>
                </a:r>
                <a:r>
                  <a:rPr lang="en-US" sz="2400" baseline="-25000"/>
                  <a:t>2</a:t>
                </a:r>
                <a:r>
                  <a:rPr lang="en-US" sz="2400"/>
                  <a:t>eq)</a:t>
                </a:r>
              </a:p>
            </c:rich>
          </c:tx>
          <c:overlay val="0"/>
          <c:spPr>
            <a:noFill/>
            <a:ln>
              <a:noFill/>
            </a:ln>
            <a:effectLst/>
          </c:spPr>
          <c:txPr>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339285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600" b="0" i="0" u="none" strike="noStrike" kern="1200" spc="0" baseline="0">
                <a:solidFill>
                  <a:schemeClr val="tx1">
                    <a:lumMod val="65000"/>
                    <a:lumOff val="35000"/>
                  </a:schemeClr>
                </a:solidFill>
                <a:latin typeface="+mn-lt"/>
                <a:ea typeface="+mn-ea"/>
                <a:cs typeface="+mn-cs"/>
              </a:defRPr>
            </a:pPr>
            <a:r>
              <a:rPr lang="en-IE" sz="3600"/>
              <a:t>Implied</a:t>
            </a:r>
            <a:r>
              <a:rPr lang="en-IE" sz="3600" baseline="0"/>
              <a:t> Carbon Budgets for selected Scenario</a:t>
            </a:r>
            <a:endParaRPr lang="en-IE" sz="3600"/>
          </a:p>
        </c:rich>
      </c:tx>
      <c:overlay val="0"/>
      <c:spPr>
        <a:noFill/>
        <a:ln>
          <a:noFill/>
        </a:ln>
        <a:effectLst/>
      </c:spPr>
      <c:txPr>
        <a:bodyPr rot="0" spcFirstLastPara="1" vertOverflow="ellipsis" vert="horz" wrap="square" anchor="ctr" anchorCtr="1"/>
        <a:lstStyle/>
        <a:p>
          <a:pPr>
            <a:defRPr sz="3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6019614648189654E-2"/>
          <c:y val="3.3351285711255257E-2"/>
          <c:w val="0.90113527491046908"/>
          <c:h val="0.79327834279355991"/>
        </c:manualLayout>
      </c:layout>
      <c:barChart>
        <c:barDir val="col"/>
        <c:grouping val="stacked"/>
        <c:varyColors val="0"/>
        <c:ser>
          <c:idx val="5"/>
          <c:order val="5"/>
          <c:tx>
            <c:strRef>
              <c:f>Database!$E$363</c:f>
              <c:strCache>
                <c:ptCount val="1"/>
                <c:pt idx="0">
                  <c:v>CB1</c:v>
                </c:pt>
              </c:strCache>
            </c:strRef>
          </c:tx>
          <c:spPr>
            <a:solidFill>
              <a:schemeClr val="accent6"/>
            </a:solidFill>
            <a:ln>
              <a:noFill/>
            </a:ln>
            <a:effectLst/>
          </c:spPr>
          <c:invertIfNegative val="0"/>
          <c:dLbls>
            <c:dLbl>
              <c:idx val="0"/>
              <c:tx>
                <c:rich>
                  <a:bodyPr/>
                  <a:lstStyle/>
                  <a:p>
                    <a:fld id="{B27041F6-30AF-4047-BDF8-269E9268F2EC}" type="CELLRANGE">
                      <a:rPr lang="en-US"/>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041C-4CB3-A349-DAE5F2C57BEB}"/>
                </c:ext>
              </c:extLst>
            </c:dLbl>
            <c:dLbl>
              <c:idx val="1"/>
              <c:tx>
                <c:rich>
                  <a:bodyPr/>
                  <a:lstStyle/>
                  <a:p>
                    <a:fld id="{02F7BA01-7C1A-4A34-9A3D-1A3A143757BE}"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41C-4CB3-A349-DAE5F2C57BEB}"/>
                </c:ext>
              </c:extLst>
            </c:dLbl>
            <c:dLbl>
              <c:idx val="2"/>
              <c:tx>
                <c:rich>
                  <a:bodyPr/>
                  <a:lstStyle/>
                  <a:p>
                    <a:fld id="{47C89164-8467-4BE6-AE7F-D22529720A33}"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41C-4CB3-A349-DAE5F2C57BEB}"/>
                </c:ext>
              </c:extLst>
            </c:dLbl>
            <c:dLbl>
              <c:idx val="3"/>
              <c:tx>
                <c:rich>
                  <a:bodyPr/>
                  <a:lstStyle/>
                  <a:p>
                    <a:fld id="{7D073802-2CD8-4CB6-A72F-8C7DE6A031F9}"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41C-4CB3-A349-DAE5F2C57BEB}"/>
                </c:ext>
              </c:extLst>
            </c:dLbl>
            <c:dLbl>
              <c:idx val="4"/>
              <c:tx>
                <c:rich>
                  <a:bodyPr/>
                  <a:lstStyle/>
                  <a:p>
                    <a:fld id="{09A52015-7314-4375-BD6D-5E6189239C66}"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41C-4CB3-A349-DAE5F2C57BEB}"/>
                </c:ext>
              </c:extLst>
            </c:dLbl>
            <c:dLbl>
              <c:idx val="5"/>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041C-4CB3-A349-DAE5F2C57BEB}"/>
                </c:ext>
              </c:extLst>
            </c:dLbl>
            <c:dLbl>
              <c:idx val="6"/>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041C-4CB3-A349-DAE5F2C57BEB}"/>
                </c:ext>
              </c:extLst>
            </c:dLbl>
            <c:dLbl>
              <c:idx val="7"/>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041C-4CB3-A349-DAE5F2C57BEB}"/>
                </c:ext>
              </c:extLst>
            </c:dLbl>
            <c:dLbl>
              <c:idx val="8"/>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041C-4CB3-A349-DAE5F2C57BEB}"/>
                </c:ext>
              </c:extLst>
            </c:dLbl>
            <c:dLbl>
              <c:idx val="9"/>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041C-4CB3-A349-DAE5F2C57BEB}"/>
                </c:ext>
              </c:extLst>
            </c:dLbl>
            <c:dLbl>
              <c:idx val="10"/>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041C-4CB3-A349-DAE5F2C57BEB}"/>
                </c:ext>
              </c:extLst>
            </c:dLbl>
            <c:dLbl>
              <c:idx val="11"/>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041C-4CB3-A349-DAE5F2C57BEB}"/>
                </c:ext>
              </c:extLst>
            </c:dLbl>
            <c:dLbl>
              <c:idx val="12"/>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041C-4CB3-A349-DAE5F2C57BEB}"/>
                </c:ext>
              </c:extLst>
            </c:dLbl>
            <c:dLbl>
              <c:idx val="13"/>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041C-4CB3-A349-DAE5F2C57BEB}"/>
                </c:ext>
              </c:extLst>
            </c:dLbl>
            <c:dLbl>
              <c:idx val="14"/>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041C-4CB3-A349-DAE5F2C57BEB}"/>
                </c:ext>
              </c:extLst>
            </c:dLbl>
            <c:dLbl>
              <c:idx val="15"/>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041C-4CB3-A349-DAE5F2C57BEB}"/>
                </c:ext>
              </c:extLst>
            </c:dLbl>
            <c:dLbl>
              <c:idx val="16"/>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041C-4CB3-A349-DAE5F2C57BEB}"/>
                </c:ext>
              </c:extLst>
            </c:dLbl>
            <c:dLbl>
              <c:idx val="17"/>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041C-4CB3-A349-DAE5F2C57BEB}"/>
                </c:ext>
              </c:extLst>
            </c:dLbl>
            <c:dLbl>
              <c:idx val="18"/>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041C-4CB3-A349-DAE5F2C57BEB}"/>
                </c:ext>
              </c:extLst>
            </c:dLbl>
            <c:dLbl>
              <c:idx val="19"/>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041C-4CB3-A349-DAE5F2C57BEB}"/>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Database!$I$356:$AB$356</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Database!$I$363:$AB$363</c:f>
              <c:numCache>
                <c:formatCode>#,##0</c:formatCode>
                <c:ptCount val="20"/>
                <c:pt idx="0">
                  <c:v>59</c:v>
                </c:pt>
                <c:pt idx="1">
                  <c:v>59</c:v>
                </c:pt>
                <c:pt idx="2">
                  <c:v>59</c:v>
                </c:pt>
                <c:pt idx="3">
                  <c:v>59</c:v>
                </c:pt>
                <c:pt idx="4">
                  <c:v>59</c:v>
                </c:pt>
              </c:numCache>
            </c:numRef>
          </c:val>
          <c:extLst>
            <c:ext xmlns:c15="http://schemas.microsoft.com/office/drawing/2012/chart" uri="{02D57815-91ED-43cb-92C2-25804820EDAC}">
              <c15:datalabelsRange>
                <c15:f>Database!$I$367:$AC$367</c15:f>
                <c15:dlblRangeCache>
                  <c:ptCount val="21"/>
                  <c:pt idx="2">
                    <c:v>295</c:v>
                  </c:pt>
                </c15:dlblRangeCache>
              </c15:datalabelsRange>
            </c:ext>
            <c:ext xmlns:c16="http://schemas.microsoft.com/office/drawing/2014/chart" uri="{C3380CC4-5D6E-409C-BE32-E72D297353CC}">
              <c16:uniqueId val="{00000014-041C-4CB3-A349-DAE5F2C57BEB}"/>
            </c:ext>
          </c:extLst>
        </c:ser>
        <c:ser>
          <c:idx val="6"/>
          <c:order val="6"/>
          <c:tx>
            <c:strRef>
              <c:f>Database!$E$364</c:f>
              <c:strCache>
                <c:ptCount val="1"/>
                <c:pt idx="0">
                  <c:v>CB2</c:v>
                </c:pt>
              </c:strCache>
            </c:strRef>
          </c:tx>
          <c:spPr>
            <a:solidFill>
              <a:schemeClr val="accent6">
                <a:lumMod val="60000"/>
                <a:lumOff val="40000"/>
              </a:schemeClr>
            </a:solidFill>
            <a:ln>
              <a:noFill/>
            </a:ln>
            <a:effectLst/>
          </c:spPr>
          <c:invertIfNegative val="0"/>
          <c:dLbls>
            <c:dLbl>
              <c:idx val="0"/>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041C-4CB3-A349-DAE5F2C57BEB}"/>
                </c:ext>
              </c:extLst>
            </c:dLbl>
            <c:dLbl>
              <c:idx val="1"/>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041C-4CB3-A349-DAE5F2C57BEB}"/>
                </c:ext>
              </c:extLst>
            </c:dLbl>
            <c:dLbl>
              <c:idx val="2"/>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041C-4CB3-A349-DAE5F2C57BEB}"/>
                </c:ext>
              </c:extLst>
            </c:dLbl>
            <c:dLbl>
              <c:idx val="3"/>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041C-4CB3-A349-DAE5F2C57BEB}"/>
                </c:ext>
              </c:extLst>
            </c:dLbl>
            <c:dLbl>
              <c:idx val="4"/>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041C-4CB3-A349-DAE5F2C57BEB}"/>
                </c:ext>
              </c:extLst>
            </c:dLbl>
            <c:dLbl>
              <c:idx val="5"/>
              <c:tx>
                <c:rich>
                  <a:bodyPr/>
                  <a:lstStyle/>
                  <a:p>
                    <a:fld id="{0D610470-3664-496A-AC53-044F6864507E}"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41C-4CB3-A349-DAE5F2C57BEB}"/>
                </c:ext>
              </c:extLst>
            </c:dLbl>
            <c:dLbl>
              <c:idx val="6"/>
              <c:tx>
                <c:rich>
                  <a:bodyPr/>
                  <a:lstStyle/>
                  <a:p>
                    <a:fld id="{2EC5269D-CD7D-46BA-8C0B-C4736DEC995D}"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41C-4CB3-A349-DAE5F2C57BEB}"/>
                </c:ext>
              </c:extLst>
            </c:dLbl>
            <c:dLbl>
              <c:idx val="7"/>
              <c:tx>
                <c:rich>
                  <a:bodyPr/>
                  <a:lstStyle/>
                  <a:p>
                    <a:fld id="{6B1A99FE-6640-4A2F-82BF-560A59EE38AF}"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41C-4CB3-A349-DAE5F2C57BEB}"/>
                </c:ext>
              </c:extLst>
            </c:dLbl>
            <c:dLbl>
              <c:idx val="8"/>
              <c:tx>
                <c:rich>
                  <a:bodyPr/>
                  <a:lstStyle/>
                  <a:p>
                    <a:fld id="{176E1831-0CA0-4711-8C76-167C025184CA}"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41C-4CB3-A349-DAE5F2C57BEB}"/>
                </c:ext>
              </c:extLst>
            </c:dLbl>
            <c:dLbl>
              <c:idx val="9"/>
              <c:tx>
                <c:rich>
                  <a:bodyPr/>
                  <a:lstStyle/>
                  <a:p>
                    <a:fld id="{435E38D7-B770-4A08-A053-35BDFD7B3B6A}"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41C-4CB3-A349-DAE5F2C57BEB}"/>
                </c:ext>
              </c:extLst>
            </c:dLbl>
            <c:dLbl>
              <c:idx val="10"/>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041C-4CB3-A349-DAE5F2C57BEB}"/>
                </c:ext>
              </c:extLst>
            </c:dLbl>
            <c:dLbl>
              <c:idx val="11"/>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041C-4CB3-A349-DAE5F2C57BEB}"/>
                </c:ext>
              </c:extLst>
            </c:dLbl>
            <c:dLbl>
              <c:idx val="12"/>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041C-4CB3-A349-DAE5F2C57BEB}"/>
                </c:ext>
              </c:extLst>
            </c:dLbl>
            <c:dLbl>
              <c:idx val="13"/>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041C-4CB3-A349-DAE5F2C57BEB}"/>
                </c:ext>
              </c:extLst>
            </c:dLbl>
            <c:dLbl>
              <c:idx val="14"/>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041C-4CB3-A349-DAE5F2C57BEB}"/>
                </c:ext>
              </c:extLst>
            </c:dLbl>
            <c:dLbl>
              <c:idx val="15"/>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041C-4CB3-A349-DAE5F2C57BEB}"/>
                </c:ext>
              </c:extLst>
            </c:dLbl>
            <c:dLbl>
              <c:idx val="16"/>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041C-4CB3-A349-DAE5F2C57BEB}"/>
                </c:ext>
              </c:extLst>
            </c:dLbl>
            <c:dLbl>
              <c:idx val="17"/>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041C-4CB3-A349-DAE5F2C57BEB}"/>
                </c:ext>
              </c:extLst>
            </c:dLbl>
            <c:dLbl>
              <c:idx val="18"/>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041C-4CB3-A349-DAE5F2C57BEB}"/>
                </c:ext>
              </c:extLst>
            </c:dLbl>
            <c:dLbl>
              <c:idx val="19"/>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041C-4CB3-A349-DAE5F2C57BEB}"/>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Database!$I$356:$AB$356</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Database!$I$364:$AB$364</c:f>
              <c:numCache>
                <c:formatCode>General</c:formatCode>
                <c:ptCount val="20"/>
                <c:pt idx="5" formatCode="#,##0">
                  <c:v>40</c:v>
                </c:pt>
                <c:pt idx="6" formatCode="#,##0">
                  <c:v>40</c:v>
                </c:pt>
                <c:pt idx="7" formatCode="#,##0">
                  <c:v>40</c:v>
                </c:pt>
                <c:pt idx="8" formatCode="#,##0">
                  <c:v>40</c:v>
                </c:pt>
                <c:pt idx="9" formatCode="#,##0">
                  <c:v>40</c:v>
                </c:pt>
              </c:numCache>
            </c:numRef>
          </c:val>
          <c:extLst>
            <c:ext xmlns:c15="http://schemas.microsoft.com/office/drawing/2012/chart" uri="{02D57815-91ED-43cb-92C2-25804820EDAC}">
              <c15:datalabelsRange>
                <c15:f>Database!$I$368:$AB$368</c15:f>
                <c15:dlblRangeCache>
                  <c:ptCount val="20"/>
                  <c:pt idx="7">
                    <c:v>200</c:v>
                  </c:pt>
                </c15:dlblRangeCache>
              </c15:datalabelsRange>
            </c:ext>
            <c:ext xmlns:c16="http://schemas.microsoft.com/office/drawing/2014/chart" uri="{C3380CC4-5D6E-409C-BE32-E72D297353CC}">
              <c16:uniqueId val="{00000029-041C-4CB3-A349-DAE5F2C57BEB}"/>
            </c:ext>
          </c:extLst>
        </c:ser>
        <c:ser>
          <c:idx val="7"/>
          <c:order val="7"/>
          <c:tx>
            <c:strRef>
              <c:f>Database!$E$365</c:f>
              <c:strCache>
                <c:ptCount val="1"/>
                <c:pt idx="0">
                  <c:v>CB3</c:v>
                </c:pt>
              </c:strCache>
            </c:strRef>
          </c:tx>
          <c:spPr>
            <a:solidFill>
              <a:schemeClr val="accent4">
                <a:lumMod val="60000"/>
                <a:lumOff val="40000"/>
              </a:schemeClr>
            </a:solidFill>
            <a:ln>
              <a:noFill/>
            </a:ln>
            <a:effectLst/>
          </c:spPr>
          <c:invertIfNegative val="0"/>
          <c:dLbls>
            <c:dLbl>
              <c:idx val="0"/>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041C-4CB3-A349-DAE5F2C57BEB}"/>
                </c:ext>
              </c:extLst>
            </c:dLbl>
            <c:dLbl>
              <c:idx val="1"/>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041C-4CB3-A349-DAE5F2C57BEB}"/>
                </c:ext>
              </c:extLst>
            </c:dLbl>
            <c:dLbl>
              <c:idx val="2"/>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041C-4CB3-A349-DAE5F2C57BEB}"/>
                </c:ext>
              </c:extLst>
            </c:dLbl>
            <c:dLbl>
              <c:idx val="3"/>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041C-4CB3-A349-DAE5F2C57BEB}"/>
                </c:ext>
              </c:extLst>
            </c:dLbl>
            <c:dLbl>
              <c:idx val="4"/>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041C-4CB3-A349-DAE5F2C57BEB}"/>
                </c:ext>
              </c:extLst>
            </c:dLbl>
            <c:dLbl>
              <c:idx val="5"/>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041C-4CB3-A349-DAE5F2C57BEB}"/>
                </c:ext>
              </c:extLst>
            </c:dLbl>
            <c:dLbl>
              <c:idx val="6"/>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041C-4CB3-A349-DAE5F2C57BEB}"/>
                </c:ext>
              </c:extLst>
            </c:dLbl>
            <c:dLbl>
              <c:idx val="7"/>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041C-4CB3-A349-DAE5F2C57BEB}"/>
                </c:ext>
              </c:extLst>
            </c:dLbl>
            <c:dLbl>
              <c:idx val="8"/>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041C-4CB3-A349-DAE5F2C57BEB}"/>
                </c:ext>
              </c:extLst>
            </c:dLbl>
            <c:dLbl>
              <c:idx val="9"/>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041C-4CB3-A349-DAE5F2C57BEB}"/>
                </c:ext>
              </c:extLst>
            </c:dLbl>
            <c:dLbl>
              <c:idx val="10"/>
              <c:tx>
                <c:rich>
                  <a:bodyPr/>
                  <a:lstStyle/>
                  <a:p>
                    <a:fld id="{12B47B6D-C110-45A1-BCEF-05DE67D17766}"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041C-4CB3-A349-DAE5F2C57BEB}"/>
                </c:ext>
              </c:extLst>
            </c:dLbl>
            <c:dLbl>
              <c:idx val="11"/>
              <c:tx>
                <c:rich>
                  <a:bodyPr/>
                  <a:lstStyle/>
                  <a:p>
                    <a:fld id="{F7E10D13-5F95-43E3-9290-6CB2328BDAC4}"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041C-4CB3-A349-DAE5F2C57BEB}"/>
                </c:ext>
              </c:extLst>
            </c:dLbl>
            <c:dLbl>
              <c:idx val="12"/>
              <c:tx>
                <c:rich>
                  <a:bodyPr/>
                  <a:lstStyle/>
                  <a:p>
                    <a:fld id="{7A9D2CBF-7CC4-440A-B253-087B5ED86DF3}"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6-041C-4CB3-A349-DAE5F2C57BEB}"/>
                </c:ext>
              </c:extLst>
            </c:dLbl>
            <c:dLbl>
              <c:idx val="13"/>
              <c:tx>
                <c:rich>
                  <a:bodyPr/>
                  <a:lstStyle/>
                  <a:p>
                    <a:fld id="{ACC6E619-069C-491F-A853-92FD8BE7AF24}"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7-041C-4CB3-A349-DAE5F2C57BEB}"/>
                </c:ext>
              </c:extLst>
            </c:dLbl>
            <c:dLbl>
              <c:idx val="14"/>
              <c:tx>
                <c:rich>
                  <a:bodyPr/>
                  <a:lstStyle/>
                  <a:p>
                    <a:fld id="{7604EC4F-E440-410F-A0AD-5C04AF9A93B6}"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8-041C-4CB3-A349-DAE5F2C57BEB}"/>
                </c:ext>
              </c:extLst>
            </c:dLbl>
            <c:dLbl>
              <c:idx val="15"/>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041C-4CB3-A349-DAE5F2C57BEB}"/>
                </c:ext>
              </c:extLst>
            </c:dLbl>
            <c:dLbl>
              <c:idx val="16"/>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041C-4CB3-A349-DAE5F2C57BEB}"/>
                </c:ext>
              </c:extLst>
            </c:dLbl>
            <c:dLbl>
              <c:idx val="17"/>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041C-4CB3-A349-DAE5F2C57BEB}"/>
                </c:ext>
              </c:extLst>
            </c:dLbl>
            <c:dLbl>
              <c:idx val="18"/>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041C-4CB3-A349-DAE5F2C57BEB}"/>
                </c:ext>
              </c:extLst>
            </c:dLbl>
            <c:dLbl>
              <c:idx val="19"/>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041C-4CB3-A349-DAE5F2C57BEB}"/>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Database!$I$356:$AB$356</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Database!$I$365:$AB$365</c:f>
              <c:numCache>
                <c:formatCode>General</c:formatCode>
                <c:ptCount val="20"/>
                <c:pt idx="10" formatCode="#,##0">
                  <c:v>28.542531974693294</c:v>
                </c:pt>
                <c:pt idx="11" formatCode="#,##0">
                  <c:v>28.542531974693294</c:v>
                </c:pt>
                <c:pt idx="12" formatCode="#,##0">
                  <c:v>28.542531974693294</c:v>
                </c:pt>
                <c:pt idx="13" formatCode="#,##0">
                  <c:v>28.542531974693294</c:v>
                </c:pt>
                <c:pt idx="14" formatCode="#,##0">
                  <c:v>28.542531974693294</c:v>
                </c:pt>
              </c:numCache>
            </c:numRef>
          </c:val>
          <c:extLst>
            <c:ext xmlns:c15="http://schemas.microsoft.com/office/drawing/2012/chart" uri="{02D57815-91ED-43cb-92C2-25804820EDAC}">
              <c15:datalabelsRange>
                <c15:f>Database!$I$369:$AB$369</c15:f>
                <c15:dlblRangeCache>
                  <c:ptCount val="20"/>
                  <c:pt idx="12">
                    <c:v>143</c:v>
                  </c:pt>
                </c15:dlblRangeCache>
              </c15:datalabelsRange>
            </c:ext>
            <c:ext xmlns:c16="http://schemas.microsoft.com/office/drawing/2014/chart" uri="{C3380CC4-5D6E-409C-BE32-E72D297353CC}">
              <c16:uniqueId val="{0000003E-041C-4CB3-A349-DAE5F2C57BEB}"/>
            </c:ext>
          </c:extLst>
        </c:ser>
        <c:ser>
          <c:idx val="8"/>
          <c:order val="8"/>
          <c:tx>
            <c:strRef>
              <c:f>Database!$E$366</c:f>
              <c:strCache>
                <c:ptCount val="1"/>
                <c:pt idx="0">
                  <c:v>CB4</c:v>
                </c:pt>
              </c:strCache>
            </c:strRef>
          </c:tx>
          <c:spPr>
            <a:solidFill>
              <a:schemeClr val="accent3">
                <a:lumMod val="60000"/>
                <a:lumOff val="40000"/>
              </a:schemeClr>
            </a:solidFill>
            <a:ln>
              <a:noFill/>
            </a:ln>
            <a:effectLst/>
          </c:spPr>
          <c:invertIfNegative val="0"/>
          <c:dLbls>
            <c:dLbl>
              <c:idx val="0"/>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041C-4CB3-A349-DAE5F2C57BEB}"/>
                </c:ext>
              </c:extLst>
            </c:dLbl>
            <c:dLbl>
              <c:idx val="1"/>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041C-4CB3-A349-DAE5F2C57BEB}"/>
                </c:ext>
              </c:extLst>
            </c:dLbl>
            <c:dLbl>
              <c:idx val="2"/>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041C-4CB3-A349-DAE5F2C57BEB}"/>
                </c:ext>
              </c:extLst>
            </c:dLbl>
            <c:dLbl>
              <c:idx val="3"/>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041C-4CB3-A349-DAE5F2C57BEB}"/>
                </c:ext>
              </c:extLst>
            </c:dLbl>
            <c:dLbl>
              <c:idx val="4"/>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041C-4CB3-A349-DAE5F2C57BEB}"/>
                </c:ext>
              </c:extLst>
            </c:dLbl>
            <c:dLbl>
              <c:idx val="5"/>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041C-4CB3-A349-DAE5F2C57BEB}"/>
                </c:ext>
              </c:extLst>
            </c:dLbl>
            <c:dLbl>
              <c:idx val="6"/>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041C-4CB3-A349-DAE5F2C57BEB}"/>
                </c:ext>
              </c:extLst>
            </c:dLbl>
            <c:dLbl>
              <c:idx val="7"/>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041C-4CB3-A349-DAE5F2C57BEB}"/>
                </c:ext>
              </c:extLst>
            </c:dLbl>
            <c:dLbl>
              <c:idx val="8"/>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041C-4CB3-A349-DAE5F2C57BEB}"/>
                </c:ext>
              </c:extLst>
            </c:dLbl>
            <c:dLbl>
              <c:idx val="9"/>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041C-4CB3-A349-DAE5F2C57BEB}"/>
                </c:ext>
              </c:extLst>
            </c:dLbl>
            <c:dLbl>
              <c:idx val="10"/>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041C-4CB3-A349-DAE5F2C57BEB}"/>
                </c:ext>
              </c:extLst>
            </c:dLbl>
            <c:dLbl>
              <c:idx val="11"/>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041C-4CB3-A349-DAE5F2C57BEB}"/>
                </c:ext>
              </c:extLst>
            </c:dLbl>
            <c:dLbl>
              <c:idx val="12"/>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041C-4CB3-A349-DAE5F2C57BEB}"/>
                </c:ext>
              </c:extLst>
            </c:dLbl>
            <c:dLbl>
              <c:idx val="13"/>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041C-4CB3-A349-DAE5F2C57BEB}"/>
                </c:ext>
              </c:extLst>
            </c:dLbl>
            <c:dLbl>
              <c:idx val="14"/>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041C-4CB3-A349-DAE5F2C57BEB}"/>
                </c:ext>
              </c:extLst>
            </c:dLbl>
            <c:dLbl>
              <c:idx val="15"/>
              <c:tx>
                <c:rich>
                  <a:bodyPr/>
                  <a:lstStyle/>
                  <a:p>
                    <a:fld id="{4D2CD6B5-78DB-4507-B6A8-9851920AA10D}"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E-041C-4CB3-A349-DAE5F2C57BEB}"/>
                </c:ext>
              </c:extLst>
            </c:dLbl>
            <c:dLbl>
              <c:idx val="16"/>
              <c:tx>
                <c:rich>
                  <a:bodyPr/>
                  <a:lstStyle/>
                  <a:p>
                    <a:fld id="{88DD3E2D-1794-44A3-939B-4CAA1F7D9D96}"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F-041C-4CB3-A349-DAE5F2C57BEB}"/>
                </c:ext>
              </c:extLst>
            </c:dLbl>
            <c:dLbl>
              <c:idx val="17"/>
              <c:tx>
                <c:rich>
                  <a:bodyPr/>
                  <a:lstStyle/>
                  <a:p>
                    <a:fld id="{67860ADD-9A6E-41FB-856C-02F9B38BF147}"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0-041C-4CB3-A349-DAE5F2C57BEB}"/>
                </c:ext>
              </c:extLst>
            </c:dLbl>
            <c:dLbl>
              <c:idx val="18"/>
              <c:tx>
                <c:rich>
                  <a:bodyPr/>
                  <a:lstStyle/>
                  <a:p>
                    <a:fld id="{E4EFFB6E-ED53-44D2-BECF-A0F0CFAB08CB}"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1-041C-4CB3-A349-DAE5F2C57BEB}"/>
                </c:ext>
              </c:extLst>
            </c:dLbl>
            <c:dLbl>
              <c:idx val="19"/>
              <c:tx>
                <c:rich>
                  <a:bodyPr/>
                  <a:lstStyle/>
                  <a:p>
                    <a:fld id="{D72184E4-9BCF-4257-99C7-D2FF6CA63733}"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2-041C-4CB3-A349-DAE5F2C57BEB}"/>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Database!$I$356:$AB$356</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Database!$I$366:$AB$366</c:f>
              <c:numCache>
                <c:formatCode>General</c:formatCode>
                <c:ptCount val="20"/>
                <c:pt idx="15" formatCode="#,##0">
                  <c:v>20.97300768758409</c:v>
                </c:pt>
                <c:pt idx="16" formatCode="#,##0">
                  <c:v>20.97300768758409</c:v>
                </c:pt>
                <c:pt idx="17" formatCode="#,##0">
                  <c:v>20.97300768758409</c:v>
                </c:pt>
                <c:pt idx="18" formatCode="#,##0">
                  <c:v>20.97300768758409</c:v>
                </c:pt>
                <c:pt idx="19" formatCode="#,##0">
                  <c:v>20.97300768758409</c:v>
                </c:pt>
              </c:numCache>
            </c:numRef>
          </c:val>
          <c:extLst>
            <c:ext xmlns:c15="http://schemas.microsoft.com/office/drawing/2012/chart" uri="{02D57815-91ED-43cb-92C2-25804820EDAC}">
              <c15:datalabelsRange>
                <c15:f>Database!$I$370:$AB$370</c15:f>
                <c15:dlblRangeCache>
                  <c:ptCount val="20"/>
                  <c:pt idx="17">
                    <c:v>105</c:v>
                  </c:pt>
                </c15:dlblRangeCache>
              </c15:datalabelsRange>
            </c:ext>
            <c:ext xmlns:c16="http://schemas.microsoft.com/office/drawing/2014/chart" uri="{C3380CC4-5D6E-409C-BE32-E72D297353CC}">
              <c16:uniqueId val="{00000053-041C-4CB3-A349-DAE5F2C57BEB}"/>
            </c:ext>
          </c:extLst>
        </c:ser>
        <c:dLbls>
          <c:showLegendKey val="0"/>
          <c:showVal val="0"/>
          <c:showCatName val="0"/>
          <c:showSerName val="0"/>
          <c:showPercent val="0"/>
          <c:showBubbleSize val="0"/>
        </c:dLbls>
        <c:gapWidth val="5"/>
        <c:overlap val="100"/>
        <c:axId val="561552655"/>
        <c:axId val="561547855"/>
        <c:extLst>
          <c:ext xmlns:c15="http://schemas.microsoft.com/office/drawing/2012/chart" uri="{02D57815-91ED-43cb-92C2-25804820EDAC}">
            <c15:filteredBarSeries>
              <c15:ser>
                <c:idx val="0"/>
                <c:order val="0"/>
                <c:tx>
                  <c:strRef>
                    <c:extLst>
                      <c:ext uri="{02D57815-91ED-43cb-92C2-25804820EDAC}">
                        <c15:formulaRef>
                          <c15:sqref>Database!$E$357</c15:sqref>
                        </c15:formulaRef>
                      </c:ext>
                    </c:extLst>
                    <c:strCache>
                      <c:ptCount val="1"/>
                      <c:pt idx="0">
                        <c:v>CO2</c:v>
                      </c:pt>
                    </c:strCache>
                  </c:strRef>
                </c:tx>
                <c:spPr>
                  <a:solidFill>
                    <a:schemeClr val="accent1"/>
                  </a:solidFill>
                  <a:ln>
                    <a:noFill/>
                  </a:ln>
                  <a:effectLst/>
                </c:spPr>
                <c:invertIfNegative val="0"/>
                <c:cat>
                  <c:numRef>
                    <c:extLst>
                      <c:ext uri="{02D57815-91ED-43cb-92C2-25804820EDAC}">
                        <c15:formulaRef>
                          <c15:sqref>Database!$I$356:$AB$356</c15:sqref>
                        </c15:formulaRef>
                      </c:ext>
                    </c:extLst>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extLst>
                      <c:ext uri="{02D57815-91ED-43cb-92C2-25804820EDAC}">
                        <c15:formulaRef>
                          <c15:sqref>Database!$I$357:$AB$357</c15:sqref>
                        </c15:formulaRef>
                      </c:ext>
                    </c:extLst>
                    <c:numCache>
                      <c:formatCode>0</c:formatCode>
                      <c:ptCount val="20"/>
                      <c:pt idx="0">
                        <c:v>38.239988998441518</c:v>
                      </c:pt>
                      <c:pt idx="1">
                        <c:v>37.408438903354856</c:v>
                      </c:pt>
                      <c:pt idx="2">
                        <c:v>32.837707425796957</c:v>
                      </c:pt>
                      <c:pt idx="3">
                        <c:v>32.031593766631048</c:v>
                      </c:pt>
                      <c:pt idx="4">
                        <c:v>30.888004764509354</c:v>
                      </c:pt>
                      <c:pt idx="5">
                        <c:v>28.517529005711342</c:v>
                      </c:pt>
                      <c:pt idx="6">
                        <c:v>26.788218206531859</c:v>
                      </c:pt>
                      <c:pt idx="7">
                        <c:v>24.448007195049698</c:v>
                      </c:pt>
                      <c:pt idx="8">
                        <c:v>20.231512791879041</c:v>
                      </c:pt>
                      <c:pt idx="9">
                        <c:v>15.980834787765254</c:v>
                      </c:pt>
                      <c:pt idx="10">
                        <c:v>12.227503128816192</c:v>
                      </c:pt>
                      <c:pt idx="11">
                        <c:v>10.468910216805638</c:v>
                      </c:pt>
                      <c:pt idx="12">
                        <c:v>8.7744054076975395</c:v>
                      </c:pt>
                      <c:pt idx="13">
                        <c:v>7.5124347133120697</c:v>
                      </c:pt>
                      <c:pt idx="14">
                        <c:v>4.0550565526392663</c:v>
                      </c:pt>
                      <c:pt idx="15">
                        <c:v>2.921905712072228</c:v>
                      </c:pt>
                      <c:pt idx="16">
                        <c:v>2.2637475422050133</c:v>
                      </c:pt>
                      <c:pt idx="17">
                        <c:v>1.7550081129576163</c:v>
                      </c:pt>
                      <c:pt idx="18">
                        <c:v>1.4112913747983438</c:v>
                      </c:pt>
                      <c:pt idx="19">
                        <c:v>1.1534081549493476</c:v>
                      </c:pt>
                    </c:numCache>
                  </c:numRef>
                </c:val>
                <c:extLst>
                  <c:ext xmlns:c16="http://schemas.microsoft.com/office/drawing/2014/chart" uri="{C3380CC4-5D6E-409C-BE32-E72D297353CC}">
                    <c16:uniqueId val="{00000055-041C-4CB3-A349-DAE5F2C57BE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Database!$E$358</c15:sqref>
                        </c15:formulaRef>
                      </c:ext>
                    </c:extLst>
                    <c:strCache>
                      <c:ptCount val="1"/>
                      <c:pt idx="0">
                        <c:v>Agr CH4</c:v>
                      </c:pt>
                    </c:strCache>
                  </c:strRef>
                </c:tx>
                <c:spPr>
                  <a:solidFill>
                    <a:schemeClr val="accent2"/>
                  </a:solidFill>
                  <a:ln>
                    <a:noFill/>
                  </a:ln>
                  <a:effectLst/>
                </c:spPr>
                <c:invertIfNegative val="0"/>
                <c:cat>
                  <c:numRef>
                    <c:extLst xmlns:c15="http://schemas.microsoft.com/office/drawing/2012/chart">
                      <c:ext xmlns:c15="http://schemas.microsoft.com/office/drawing/2012/chart" uri="{02D57815-91ED-43cb-92C2-25804820EDAC}">
                        <c15:formulaRef>
                          <c15:sqref>Database!$I$356:$AB$356</c15:sqref>
                        </c15:formulaRef>
                      </c:ext>
                    </c:extLst>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extLst xmlns:c15="http://schemas.microsoft.com/office/drawing/2012/chart">
                      <c:ext xmlns:c15="http://schemas.microsoft.com/office/drawing/2012/chart" uri="{02D57815-91ED-43cb-92C2-25804820EDAC}">
                        <c15:formulaRef>
                          <c15:sqref>Database!$I$358:$AB$358</c15:sqref>
                        </c15:formulaRef>
                      </c:ext>
                    </c:extLst>
                    <c:numCache>
                      <c:formatCode>0</c:formatCode>
                      <c:ptCount val="20"/>
                      <c:pt idx="0">
                        <c:v>16.525213966676525</c:v>
                      </c:pt>
                      <c:pt idx="1">
                        <c:v>16.516509128157061</c:v>
                      </c:pt>
                      <c:pt idx="2">
                        <c:v>16.332435723665736</c:v>
                      </c:pt>
                      <c:pt idx="3">
                        <c:v>15.87900061440126</c:v>
                      </c:pt>
                      <c:pt idx="4">
                        <c:v>15.55344784586428</c:v>
                      </c:pt>
                      <c:pt idx="5">
                        <c:v>15.321369464192834</c:v>
                      </c:pt>
                      <c:pt idx="6">
                        <c:v>14.931013426219446</c:v>
                      </c:pt>
                      <c:pt idx="7">
                        <c:v>14.443349431977332</c:v>
                      </c:pt>
                      <c:pt idx="8">
                        <c:v>13.755454657023069</c:v>
                      </c:pt>
                      <c:pt idx="9">
                        <c:v>13.276956051147856</c:v>
                      </c:pt>
                      <c:pt idx="10">
                        <c:v>12.978031047632346</c:v>
                      </c:pt>
                      <c:pt idx="11">
                        <c:v>12.649526377531116</c:v>
                      </c:pt>
                      <c:pt idx="12">
                        <c:v>12.484107522497089</c:v>
                      </c:pt>
                      <c:pt idx="13">
                        <c:v>12.297031482719753</c:v>
                      </c:pt>
                      <c:pt idx="14">
                        <c:v>12.139322148320959</c:v>
                      </c:pt>
                      <c:pt idx="15">
                        <c:v>12.001729436598175</c:v>
                      </c:pt>
                      <c:pt idx="16">
                        <c:v>11.877736286077326</c:v>
                      </c:pt>
                      <c:pt idx="17">
                        <c:v>11.743490603670937</c:v>
                      </c:pt>
                      <c:pt idx="18">
                        <c:v>11.599963251239132</c:v>
                      </c:pt>
                      <c:pt idx="19">
                        <c:v>11.436218486558685</c:v>
                      </c:pt>
                    </c:numCache>
                  </c:numRef>
                </c:val>
                <c:extLst xmlns:c15="http://schemas.microsoft.com/office/drawing/2012/chart">
                  <c:ext xmlns:c16="http://schemas.microsoft.com/office/drawing/2014/chart" uri="{C3380CC4-5D6E-409C-BE32-E72D297353CC}">
                    <c16:uniqueId val="{00000056-041C-4CB3-A349-DAE5F2C57BE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Database!$E$360</c15:sqref>
                        </c15:formulaRef>
                      </c:ext>
                    </c:extLst>
                    <c:strCache>
                      <c:ptCount val="1"/>
                      <c:pt idx="0">
                        <c:v>N2O</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Database!$I$356:$AB$356</c15:sqref>
                        </c15:formulaRef>
                      </c:ext>
                    </c:extLst>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extLst xmlns:c15="http://schemas.microsoft.com/office/drawing/2012/chart">
                      <c:ext xmlns:c15="http://schemas.microsoft.com/office/drawing/2012/chart" uri="{02D57815-91ED-43cb-92C2-25804820EDAC}">
                        <c15:formulaRef>
                          <c15:sqref>Database!$I$360:$AB$360</c15:sqref>
                        </c15:formulaRef>
                      </c:ext>
                    </c:extLst>
                    <c:numCache>
                      <c:formatCode>0</c:formatCode>
                      <c:ptCount val="20"/>
                      <c:pt idx="0">
                        <c:v>5.2403194947654574</c:v>
                      </c:pt>
                      <c:pt idx="1">
                        <c:v>4.7412138144989378</c:v>
                      </c:pt>
                      <c:pt idx="2">
                        <c:v>4.2186987163671228</c:v>
                      </c:pt>
                      <c:pt idx="3">
                        <c:v>3.9068199488035473</c:v>
                      </c:pt>
                      <c:pt idx="4">
                        <c:v>4.0121875612264528</c:v>
                      </c:pt>
                      <c:pt idx="5">
                        <c:v>3.7118250998432871</c:v>
                      </c:pt>
                      <c:pt idx="6">
                        <c:v>3.3281590461767561</c:v>
                      </c:pt>
                      <c:pt idx="7">
                        <c:v>3.0029490267978076</c:v>
                      </c:pt>
                      <c:pt idx="8">
                        <c:v>2.5052151657389361</c:v>
                      </c:pt>
                      <c:pt idx="9">
                        <c:v>2.2414943060348964</c:v>
                      </c:pt>
                      <c:pt idx="10">
                        <c:v>2.1258705351700184</c:v>
                      </c:pt>
                      <c:pt idx="11">
                        <c:v>2.0250393098789758</c:v>
                      </c:pt>
                      <c:pt idx="12">
                        <c:v>1.9711635230623683</c:v>
                      </c:pt>
                      <c:pt idx="13">
                        <c:v>1.9198612049003891</c:v>
                      </c:pt>
                      <c:pt idx="14">
                        <c:v>1.864396702482731</c:v>
                      </c:pt>
                      <c:pt idx="15">
                        <c:v>1.8353354838206564</c:v>
                      </c:pt>
                      <c:pt idx="16">
                        <c:v>1.7995406016925544</c:v>
                      </c:pt>
                      <c:pt idx="17">
                        <c:v>1.7609887898052217</c:v>
                      </c:pt>
                      <c:pt idx="18">
                        <c:v>1.7259939162849527</c:v>
                      </c:pt>
                      <c:pt idx="19">
                        <c:v>1.7074106851902489</c:v>
                      </c:pt>
                    </c:numCache>
                  </c:numRef>
                </c:val>
                <c:extLst xmlns:c15="http://schemas.microsoft.com/office/drawing/2012/chart">
                  <c:ext xmlns:c16="http://schemas.microsoft.com/office/drawing/2014/chart" uri="{C3380CC4-5D6E-409C-BE32-E72D297353CC}">
                    <c16:uniqueId val="{00000057-041C-4CB3-A349-DAE5F2C57BE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Database!$E$361</c15:sqref>
                        </c15:formulaRef>
                      </c:ext>
                    </c:extLst>
                    <c:strCache>
                      <c:ptCount val="1"/>
                      <c:pt idx="0">
                        <c:v>Fgas</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Database!$I$356:$AB$356</c15:sqref>
                        </c15:formulaRef>
                      </c:ext>
                    </c:extLst>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extLst xmlns:c15="http://schemas.microsoft.com/office/drawing/2012/chart">
                      <c:ext xmlns:c15="http://schemas.microsoft.com/office/drawing/2012/chart" uri="{02D57815-91ED-43cb-92C2-25804820EDAC}">
                        <c15:formulaRef>
                          <c15:sqref>Database!$I$361:$AB$361</c15:sqref>
                        </c15:formulaRef>
                      </c:ext>
                    </c:extLst>
                    <c:numCache>
                      <c:formatCode>0</c:formatCode>
                      <c:ptCount val="20"/>
                      <c:pt idx="0">
                        <c:v>0.74475999999999998</c:v>
                      </c:pt>
                      <c:pt idx="1">
                        <c:v>0.74126999999999998</c:v>
                      </c:pt>
                      <c:pt idx="2">
                        <c:v>0.72755999999999998</c:v>
                      </c:pt>
                      <c:pt idx="3">
                        <c:v>0.72672999999999999</c:v>
                      </c:pt>
                      <c:pt idx="4">
                        <c:v>0.67945</c:v>
                      </c:pt>
                      <c:pt idx="5">
                        <c:v>0.65101999999999993</c:v>
                      </c:pt>
                      <c:pt idx="6">
                        <c:v>0.64212999999999998</c:v>
                      </c:pt>
                      <c:pt idx="7">
                        <c:v>0.6216799999999999</c:v>
                      </c:pt>
                      <c:pt idx="8">
                        <c:v>0.61541000000000001</c:v>
                      </c:pt>
                      <c:pt idx="9">
                        <c:v>0.62255999999999989</c:v>
                      </c:pt>
                      <c:pt idx="10">
                        <c:v>0.63678999999999997</c:v>
                      </c:pt>
                      <c:pt idx="11">
                        <c:v>0.63997999999999999</c:v>
                      </c:pt>
                      <c:pt idx="12">
                        <c:v>0.65586999999999995</c:v>
                      </c:pt>
                      <c:pt idx="13">
                        <c:v>0.67697000000000007</c:v>
                      </c:pt>
                      <c:pt idx="14">
                        <c:v>0.70335000000000003</c:v>
                      </c:pt>
                      <c:pt idx="15">
                        <c:v>0.73014000000000001</c:v>
                      </c:pt>
                      <c:pt idx="16">
                        <c:v>0.75517000000000001</c:v>
                      </c:pt>
                      <c:pt idx="17">
                        <c:v>0.78613999999999995</c:v>
                      </c:pt>
                      <c:pt idx="18">
                        <c:v>0.81550999999999996</c:v>
                      </c:pt>
                      <c:pt idx="19">
                        <c:v>0.85646</c:v>
                      </c:pt>
                    </c:numCache>
                  </c:numRef>
                </c:val>
                <c:extLst xmlns:c15="http://schemas.microsoft.com/office/drawing/2012/chart">
                  <c:ext xmlns:c16="http://schemas.microsoft.com/office/drawing/2014/chart" uri="{C3380CC4-5D6E-409C-BE32-E72D297353CC}">
                    <c16:uniqueId val="{00000058-041C-4CB3-A349-DAE5F2C57BEB}"/>
                  </c:ext>
                </c:extLst>
              </c15:ser>
            </c15:filteredBarSeries>
          </c:ext>
        </c:extLst>
      </c:barChart>
      <c:lineChart>
        <c:grouping val="standard"/>
        <c:varyColors val="0"/>
        <c:ser>
          <c:idx val="4"/>
          <c:order val="4"/>
          <c:tx>
            <c:strRef>
              <c:f>Database!$E$362</c:f>
              <c:strCache>
                <c:ptCount val="1"/>
                <c:pt idx="0">
                  <c:v>300Mt L2 S2-P2</c:v>
                </c:pt>
              </c:strCache>
            </c:strRef>
          </c:tx>
          <c:spPr>
            <a:ln w="25400" cap="rnd">
              <a:noFill/>
              <a:round/>
            </a:ln>
            <a:effectLst/>
          </c:spPr>
          <c:marker>
            <c:symbol val="none"/>
          </c:marker>
          <c:cat>
            <c:numRef>
              <c:f>Database!$I$356:$AB$356</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Database!$I$362:$AB$362</c:f>
              <c:numCache>
                <c:formatCode>#,##0</c:formatCode>
                <c:ptCount val="20"/>
                <c:pt idx="0">
                  <c:v>65.325712459883491</c:v>
                </c:pt>
                <c:pt idx="1">
                  <c:v>64.177301846010849</c:v>
                </c:pt>
                <c:pt idx="2">
                  <c:v>58.904741865829806</c:v>
                </c:pt>
                <c:pt idx="3">
                  <c:v>57.351574329835856</c:v>
                </c:pt>
                <c:pt idx="4">
                  <c:v>55.961900171600085</c:v>
                </c:pt>
                <c:pt idx="5">
                  <c:v>53.05350356974747</c:v>
                </c:pt>
                <c:pt idx="6">
                  <c:v>50.56532067892806</c:v>
                </c:pt>
                <c:pt idx="7">
                  <c:v>47.416255653824834</c:v>
                </c:pt>
                <c:pt idx="8">
                  <c:v>42.03266261464104</c:v>
                </c:pt>
                <c:pt idx="9">
                  <c:v>36.915155144948002</c:v>
                </c:pt>
                <c:pt idx="10">
                  <c:v>32.75539471161855</c:v>
                </c:pt>
                <c:pt idx="11">
                  <c:v>30.566245904215734</c:v>
                </c:pt>
                <c:pt idx="12">
                  <c:v>28.665506453256995</c:v>
                </c:pt>
                <c:pt idx="13">
                  <c:v>27.184877400932209</c:v>
                </c:pt>
                <c:pt idx="14">
                  <c:v>23.540635403442959</c:v>
                </c:pt>
                <c:pt idx="15">
                  <c:v>22.268750632491059</c:v>
                </c:pt>
                <c:pt idx="16">
                  <c:v>21.477814429974895</c:v>
                </c:pt>
                <c:pt idx="17">
                  <c:v>20.830247506433775</c:v>
                </c:pt>
                <c:pt idx="18">
                  <c:v>20.341328542322429</c:v>
                </c:pt>
                <c:pt idx="19">
                  <c:v>19.946897326698277</c:v>
                </c:pt>
              </c:numCache>
            </c:numRef>
          </c:val>
          <c:smooth val="0"/>
          <c:extLst>
            <c:ext xmlns:c16="http://schemas.microsoft.com/office/drawing/2014/chart" uri="{C3380CC4-5D6E-409C-BE32-E72D297353CC}">
              <c16:uniqueId val="{00000054-041C-4CB3-A349-DAE5F2C57BEB}"/>
            </c:ext>
          </c:extLst>
        </c:ser>
        <c:dLbls>
          <c:showLegendKey val="0"/>
          <c:showVal val="0"/>
          <c:showCatName val="0"/>
          <c:showSerName val="0"/>
          <c:showPercent val="0"/>
          <c:showBubbleSize val="0"/>
        </c:dLbls>
        <c:marker val="1"/>
        <c:smooth val="0"/>
        <c:axId val="561552655"/>
        <c:axId val="561547855"/>
      </c:lineChart>
      <c:catAx>
        <c:axId val="561552655"/>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561547855"/>
        <c:crosses val="autoZero"/>
        <c:auto val="1"/>
        <c:lblAlgn val="ctr"/>
        <c:lblOffset val="100"/>
        <c:noMultiLvlLbl val="0"/>
      </c:catAx>
      <c:valAx>
        <c:axId val="561547855"/>
        <c:scaling>
          <c:orientation val="minMax"/>
        </c:scaling>
        <c:delete val="0"/>
        <c:axPos val="l"/>
        <c:title>
          <c:tx>
            <c:rich>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r>
                  <a:rPr lang="en-US" sz="2400"/>
                  <a:t>GHG emissions</a:t>
                </a:r>
              </a:p>
              <a:p>
                <a:pPr>
                  <a:defRPr sz="2400"/>
                </a:pPr>
                <a:r>
                  <a:rPr lang="en-US" sz="2400"/>
                  <a:t> (MtCO</a:t>
                </a:r>
                <a:r>
                  <a:rPr lang="en-US" sz="2400" baseline="-25000"/>
                  <a:t>2</a:t>
                </a:r>
                <a:r>
                  <a:rPr lang="en-US" sz="2400"/>
                  <a:t>eq)</a:t>
                </a:r>
              </a:p>
            </c:rich>
          </c:tx>
          <c:overlay val="0"/>
          <c:spPr>
            <a:noFill/>
            <a:ln>
              <a:noFill/>
            </a:ln>
            <a:effectLst/>
          </c:spPr>
          <c:txPr>
            <a:bodyPr rot="-54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561552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IE" sz="1800"/>
              <a:t>Average</a:t>
            </a:r>
            <a:r>
              <a:rPr lang="en-IE" sz="1800" baseline="0"/>
              <a:t> of the 15 Shortlisted Emissions Scenarios</a:t>
            </a:r>
            <a:endParaRPr lang="en-IE" sz="1800"/>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6"/>
          <c:order val="0"/>
          <c:tx>
            <c:strRef>
              <c:f>'15 ShortlistScenarios'!$J$34</c:f>
              <c:strCache>
                <c:ptCount val="1"/>
                <c:pt idx="0">
                  <c:v>Max</c:v>
                </c:pt>
              </c:strCache>
            </c:strRef>
          </c:tx>
          <c:spPr>
            <a:pattFill prst="dkUpDiag">
              <a:fgClr>
                <a:schemeClr val="tx1">
                  <a:lumMod val="50000"/>
                  <a:lumOff val="50000"/>
                </a:schemeClr>
              </a:fgClr>
              <a:bgClr>
                <a:schemeClr val="bg1"/>
              </a:bgClr>
            </a:pattFill>
            <a:ln>
              <a:noFill/>
            </a:ln>
            <a:effectLst/>
          </c:spPr>
          <c:invertIfNegative val="0"/>
          <c:cat>
            <c:numRef>
              <c:f>'15 ShortlistScenarios'!$K$24:$AD$24</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'15 ShortlistScenarios'!$K$34:$AD$34</c:f>
              <c:numCache>
                <c:formatCode>0</c:formatCode>
                <c:ptCount val="20"/>
                <c:pt idx="0">
                  <c:v>59.793082420211725</c:v>
                </c:pt>
                <c:pt idx="1">
                  <c:v>59.793082420211725</c:v>
                </c:pt>
                <c:pt idx="2">
                  <c:v>59.793082420211725</c:v>
                </c:pt>
                <c:pt idx="3">
                  <c:v>59.793082420211725</c:v>
                </c:pt>
                <c:pt idx="4">
                  <c:v>59.793082420211725</c:v>
                </c:pt>
                <c:pt idx="5">
                  <c:v>46.303226515277345</c:v>
                </c:pt>
                <c:pt idx="6">
                  <c:v>46.303226515277345</c:v>
                </c:pt>
                <c:pt idx="7">
                  <c:v>46.303226515277345</c:v>
                </c:pt>
                <c:pt idx="8">
                  <c:v>46.303226515277345</c:v>
                </c:pt>
                <c:pt idx="9">
                  <c:v>46.303226515277345</c:v>
                </c:pt>
                <c:pt idx="10">
                  <c:v>34.260772005433296</c:v>
                </c:pt>
                <c:pt idx="11">
                  <c:v>34.260772005433296</c:v>
                </c:pt>
                <c:pt idx="12">
                  <c:v>34.260772005433296</c:v>
                </c:pt>
                <c:pt idx="13">
                  <c:v>34.260772005433296</c:v>
                </c:pt>
                <c:pt idx="14">
                  <c:v>34.260772005433296</c:v>
                </c:pt>
                <c:pt idx="15">
                  <c:v>26.760687418704087</c:v>
                </c:pt>
                <c:pt idx="16">
                  <c:v>26.760687418704087</c:v>
                </c:pt>
                <c:pt idx="17">
                  <c:v>26.760687418704087</c:v>
                </c:pt>
                <c:pt idx="18">
                  <c:v>26.760687418704087</c:v>
                </c:pt>
                <c:pt idx="19">
                  <c:v>26.760687418704087</c:v>
                </c:pt>
              </c:numCache>
            </c:numRef>
          </c:val>
          <c:extLst>
            <c:ext xmlns:c16="http://schemas.microsoft.com/office/drawing/2014/chart" uri="{C3380CC4-5D6E-409C-BE32-E72D297353CC}">
              <c16:uniqueId val="{00000000-B673-425A-8E39-64A56915438B}"/>
            </c:ext>
          </c:extLst>
        </c:ser>
        <c:ser>
          <c:idx val="0"/>
          <c:order val="1"/>
          <c:tx>
            <c:strRef>
              <c:f>'15 ShortlistScenarios'!$J$28</c:f>
              <c:strCache>
                <c:ptCount val="1"/>
                <c:pt idx="0">
                  <c:v>Carbon Budget 1</c:v>
                </c:pt>
              </c:strCache>
            </c:strRef>
          </c:tx>
          <c:spPr>
            <a:solidFill>
              <a:schemeClr val="accent6">
                <a:lumMod val="60000"/>
                <a:lumOff val="40000"/>
              </a:schemeClr>
            </a:solidFill>
            <a:ln w="25400">
              <a:noFill/>
            </a:ln>
            <a:effectLst/>
          </c:spPr>
          <c:invertIfNegative val="0"/>
          <c:dLbls>
            <c:dLbl>
              <c:idx val="0"/>
              <c:tx>
                <c:rich>
                  <a:bodyPr/>
                  <a:lstStyle/>
                  <a:p>
                    <a:fld id="{4B0CE7D0-E35B-4BB9-9A0D-6400D051685B}" type="CELLRANGE">
                      <a:rPr lang="en-US"/>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B673-425A-8E39-64A56915438B}"/>
                </c:ext>
              </c:extLst>
            </c:dLbl>
            <c:dLbl>
              <c:idx val="1"/>
              <c:tx>
                <c:rich>
                  <a:bodyPr/>
                  <a:lstStyle/>
                  <a:p>
                    <a:fld id="{0541B51E-D4FD-453F-9443-C702D76F309F}"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673-425A-8E39-64A56915438B}"/>
                </c:ext>
              </c:extLst>
            </c:dLbl>
            <c:dLbl>
              <c:idx val="2"/>
              <c:tx>
                <c:rich>
                  <a:bodyPr/>
                  <a:lstStyle/>
                  <a:p>
                    <a:fld id="{342AEAF1-1861-4DD4-B811-02EF4602E99B}"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673-425A-8E39-64A56915438B}"/>
                </c:ext>
              </c:extLst>
            </c:dLbl>
            <c:dLbl>
              <c:idx val="3"/>
              <c:tx>
                <c:rich>
                  <a:bodyPr/>
                  <a:lstStyle/>
                  <a:p>
                    <a:fld id="{0D689948-A5AA-4699-B1CB-4DF488BA69F0}"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673-425A-8E39-64A56915438B}"/>
                </c:ext>
              </c:extLst>
            </c:dLbl>
            <c:dLbl>
              <c:idx val="4"/>
              <c:tx>
                <c:rich>
                  <a:bodyPr/>
                  <a:lstStyle/>
                  <a:p>
                    <a:fld id="{40ACF85D-1579-42B5-B181-09B651004650}"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673-425A-8E39-64A56915438B}"/>
                </c:ext>
              </c:extLst>
            </c:dLbl>
            <c:dLbl>
              <c:idx val="5"/>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B673-425A-8E39-64A56915438B}"/>
                </c:ext>
              </c:extLst>
            </c:dLbl>
            <c:dLbl>
              <c:idx val="6"/>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B673-425A-8E39-64A56915438B}"/>
                </c:ext>
              </c:extLst>
            </c:dLbl>
            <c:dLbl>
              <c:idx val="7"/>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B673-425A-8E39-64A56915438B}"/>
                </c:ext>
              </c:extLst>
            </c:dLbl>
            <c:dLbl>
              <c:idx val="8"/>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B673-425A-8E39-64A56915438B}"/>
                </c:ext>
              </c:extLst>
            </c:dLbl>
            <c:dLbl>
              <c:idx val="9"/>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B673-425A-8E39-64A56915438B}"/>
                </c:ext>
              </c:extLst>
            </c:dLbl>
            <c:dLbl>
              <c:idx val="10"/>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B673-425A-8E39-64A56915438B}"/>
                </c:ext>
              </c:extLst>
            </c:dLbl>
            <c:dLbl>
              <c:idx val="11"/>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B673-425A-8E39-64A56915438B}"/>
                </c:ext>
              </c:extLst>
            </c:dLbl>
            <c:dLbl>
              <c:idx val="12"/>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B673-425A-8E39-64A56915438B}"/>
                </c:ext>
              </c:extLst>
            </c:dLbl>
            <c:dLbl>
              <c:idx val="13"/>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B673-425A-8E39-64A56915438B}"/>
                </c:ext>
              </c:extLst>
            </c:dLbl>
            <c:dLbl>
              <c:idx val="14"/>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B673-425A-8E39-64A56915438B}"/>
                </c:ext>
              </c:extLst>
            </c:dLbl>
            <c:dLbl>
              <c:idx val="15"/>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B673-425A-8E39-64A56915438B}"/>
                </c:ext>
              </c:extLst>
            </c:dLbl>
            <c:dLbl>
              <c:idx val="16"/>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B673-425A-8E39-64A56915438B}"/>
                </c:ext>
              </c:extLst>
            </c:dLbl>
            <c:dLbl>
              <c:idx val="17"/>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B673-425A-8E39-64A56915438B}"/>
                </c:ext>
              </c:extLst>
            </c:dLbl>
            <c:dLbl>
              <c:idx val="18"/>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B673-425A-8E39-64A56915438B}"/>
                </c:ext>
              </c:extLst>
            </c:dLbl>
            <c:dLbl>
              <c:idx val="19"/>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B673-425A-8E39-64A56915438B}"/>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'15 ShortlistScenarios'!$K$24:$AD$24</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'15 ShortlistScenarios'!$K$28:$AD$28</c:f>
              <c:numCache>
                <c:formatCode>0.0</c:formatCode>
                <c:ptCount val="20"/>
                <c:pt idx="0">
                  <c:v>59.531236567178894</c:v>
                </c:pt>
                <c:pt idx="1">
                  <c:v>59.531236567178894</c:v>
                </c:pt>
                <c:pt idx="2">
                  <c:v>59.531236567178894</c:v>
                </c:pt>
                <c:pt idx="3">
                  <c:v>59.531236567178894</c:v>
                </c:pt>
                <c:pt idx="4">
                  <c:v>59.531236567178894</c:v>
                </c:pt>
              </c:numCache>
            </c:numRef>
          </c:val>
          <c:extLst>
            <c:ext xmlns:c15="http://schemas.microsoft.com/office/drawing/2012/chart" uri="{02D57815-91ED-43cb-92C2-25804820EDAC}">
              <c15:datalabelsRange>
                <c15:f>'15 ShortlistScenarios'!$K$32:$AD$32</c15:f>
                <c15:dlblRangeCache>
                  <c:ptCount val="20"/>
                  <c:pt idx="2">
                    <c:v>295</c:v>
                  </c:pt>
                  <c:pt idx="7">
                    <c:v>200</c:v>
                  </c:pt>
                  <c:pt idx="12">
                    <c:v>159</c:v>
                  </c:pt>
                  <c:pt idx="17">
                    <c:v>123</c:v>
                  </c:pt>
                </c15:dlblRangeCache>
              </c15:datalabelsRange>
            </c:ext>
            <c:ext xmlns:c16="http://schemas.microsoft.com/office/drawing/2014/chart" uri="{C3380CC4-5D6E-409C-BE32-E72D297353CC}">
              <c16:uniqueId val="{00000015-B673-425A-8E39-64A56915438B}"/>
            </c:ext>
          </c:extLst>
        </c:ser>
        <c:ser>
          <c:idx val="1"/>
          <c:order val="2"/>
          <c:tx>
            <c:strRef>
              <c:f>'15 ShortlistScenarios'!$J$29</c:f>
              <c:strCache>
                <c:ptCount val="1"/>
                <c:pt idx="0">
                  <c:v>Carbon Budget 2</c:v>
                </c:pt>
              </c:strCache>
            </c:strRef>
          </c:tx>
          <c:spPr>
            <a:solidFill>
              <a:schemeClr val="accent6">
                <a:lumMod val="40000"/>
                <a:lumOff val="60000"/>
              </a:schemeClr>
            </a:solidFill>
            <a:ln w="25400">
              <a:noFill/>
            </a:ln>
            <a:effectLst/>
          </c:spPr>
          <c:invertIfNegative val="0"/>
          <c:dLbls>
            <c:dLbl>
              <c:idx val="0"/>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B673-425A-8E39-64A56915438B}"/>
                </c:ext>
              </c:extLst>
            </c:dLbl>
            <c:dLbl>
              <c:idx val="1"/>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B673-425A-8E39-64A56915438B}"/>
                </c:ext>
              </c:extLst>
            </c:dLbl>
            <c:dLbl>
              <c:idx val="2"/>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B673-425A-8E39-64A56915438B}"/>
                </c:ext>
              </c:extLst>
            </c:dLbl>
            <c:dLbl>
              <c:idx val="3"/>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B673-425A-8E39-64A56915438B}"/>
                </c:ext>
              </c:extLst>
            </c:dLbl>
            <c:dLbl>
              <c:idx val="4"/>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B673-425A-8E39-64A56915438B}"/>
                </c:ext>
              </c:extLst>
            </c:dLbl>
            <c:dLbl>
              <c:idx val="5"/>
              <c:tx>
                <c:rich>
                  <a:bodyPr/>
                  <a:lstStyle/>
                  <a:p>
                    <a:fld id="{27D65C12-33CB-4A5F-B49B-A6DE3D98BDC5}"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673-425A-8E39-64A56915438B}"/>
                </c:ext>
              </c:extLst>
            </c:dLbl>
            <c:dLbl>
              <c:idx val="6"/>
              <c:tx>
                <c:rich>
                  <a:bodyPr/>
                  <a:lstStyle/>
                  <a:p>
                    <a:fld id="{03DB0380-D180-4985-96D6-2F5481508FA4}"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673-425A-8E39-64A56915438B}"/>
                </c:ext>
              </c:extLst>
            </c:dLbl>
            <c:dLbl>
              <c:idx val="7"/>
              <c:tx>
                <c:rich>
                  <a:bodyPr/>
                  <a:lstStyle/>
                  <a:p>
                    <a:fld id="{A58F7927-7002-46F5-A741-C77222E21461}"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673-425A-8E39-64A56915438B}"/>
                </c:ext>
              </c:extLst>
            </c:dLbl>
            <c:dLbl>
              <c:idx val="8"/>
              <c:tx>
                <c:rich>
                  <a:bodyPr/>
                  <a:lstStyle/>
                  <a:p>
                    <a:fld id="{2ADD356B-D88D-4C41-B28B-DB7DEDA549B9}"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673-425A-8E39-64A56915438B}"/>
                </c:ext>
              </c:extLst>
            </c:dLbl>
            <c:dLbl>
              <c:idx val="9"/>
              <c:tx>
                <c:rich>
                  <a:bodyPr/>
                  <a:lstStyle/>
                  <a:p>
                    <a:fld id="{35802AEB-342B-4702-8E6C-E050FA01BACF}"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673-425A-8E39-64A56915438B}"/>
                </c:ext>
              </c:extLst>
            </c:dLbl>
            <c:dLbl>
              <c:idx val="10"/>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B673-425A-8E39-64A56915438B}"/>
                </c:ext>
              </c:extLst>
            </c:dLbl>
            <c:dLbl>
              <c:idx val="11"/>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B673-425A-8E39-64A56915438B}"/>
                </c:ext>
              </c:extLst>
            </c:dLbl>
            <c:dLbl>
              <c:idx val="12"/>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B673-425A-8E39-64A56915438B}"/>
                </c:ext>
              </c:extLst>
            </c:dLbl>
            <c:dLbl>
              <c:idx val="13"/>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B673-425A-8E39-64A56915438B}"/>
                </c:ext>
              </c:extLst>
            </c:dLbl>
            <c:dLbl>
              <c:idx val="14"/>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B673-425A-8E39-64A56915438B}"/>
                </c:ext>
              </c:extLst>
            </c:dLbl>
            <c:dLbl>
              <c:idx val="15"/>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B673-425A-8E39-64A56915438B}"/>
                </c:ext>
              </c:extLst>
            </c:dLbl>
            <c:dLbl>
              <c:idx val="16"/>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B673-425A-8E39-64A56915438B}"/>
                </c:ext>
              </c:extLst>
            </c:dLbl>
            <c:dLbl>
              <c:idx val="17"/>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B673-425A-8E39-64A56915438B}"/>
                </c:ext>
              </c:extLst>
            </c:dLbl>
            <c:dLbl>
              <c:idx val="18"/>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B673-425A-8E39-64A56915438B}"/>
                </c:ext>
              </c:extLst>
            </c:dLbl>
            <c:dLbl>
              <c:idx val="19"/>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B673-425A-8E39-64A56915438B}"/>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'15 ShortlistScenarios'!$K$24:$AD$24</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'15 ShortlistScenarios'!$K$29:$AD$29</c:f>
              <c:numCache>
                <c:formatCode>0.0</c:formatCode>
                <c:ptCount val="20"/>
                <c:pt idx="5">
                  <c:v>45.531820737179103</c:v>
                </c:pt>
                <c:pt idx="6">
                  <c:v>45.531820737179103</c:v>
                </c:pt>
                <c:pt idx="7">
                  <c:v>45.531820737179103</c:v>
                </c:pt>
                <c:pt idx="8">
                  <c:v>45.531820737179103</c:v>
                </c:pt>
                <c:pt idx="9">
                  <c:v>45.531820737179103</c:v>
                </c:pt>
              </c:numCache>
            </c:numRef>
          </c:val>
          <c:extLst>
            <c:ext xmlns:c15="http://schemas.microsoft.com/office/drawing/2012/chart" uri="{02D57815-91ED-43cb-92C2-25804820EDAC}">
              <c15:datalabelsRange>
                <c15:f>'15 ShortlistScenarios'!$K$32:$AD$32</c15:f>
                <c15:dlblRangeCache>
                  <c:ptCount val="20"/>
                  <c:pt idx="2">
                    <c:v>295</c:v>
                  </c:pt>
                  <c:pt idx="7">
                    <c:v>200</c:v>
                  </c:pt>
                  <c:pt idx="12">
                    <c:v>159</c:v>
                  </c:pt>
                  <c:pt idx="17">
                    <c:v>123</c:v>
                  </c:pt>
                </c15:dlblRangeCache>
              </c15:datalabelsRange>
            </c:ext>
            <c:ext xmlns:c16="http://schemas.microsoft.com/office/drawing/2014/chart" uri="{C3380CC4-5D6E-409C-BE32-E72D297353CC}">
              <c16:uniqueId val="{0000002A-B673-425A-8E39-64A56915438B}"/>
            </c:ext>
          </c:extLst>
        </c:ser>
        <c:ser>
          <c:idx val="2"/>
          <c:order val="3"/>
          <c:tx>
            <c:strRef>
              <c:f>'15 ShortlistScenarios'!$J$30</c:f>
              <c:strCache>
                <c:ptCount val="1"/>
                <c:pt idx="0">
                  <c:v>Carbon Budget 3</c:v>
                </c:pt>
              </c:strCache>
            </c:strRef>
          </c:tx>
          <c:spPr>
            <a:solidFill>
              <a:schemeClr val="accent2">
                <a:lumMod val="40000"/>
                <a:lumOff val="60000"/>
              </a:schemeClr>
            </a:solidFill>
            <a:ln w="25400">
              <a:noFill/>
            </a:ln>
            <a:effectLst/>
          </c:spPr>
          <c:invertIfNegative val="0"/>
          <c:dLbls>
            <c:dLbl>
              <c:idx val="0"/>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B673-425A-8E39-64A56915438B}"/>
                </c:ext>
              </c:extLst>
            </c:dLbl>
            <c:dLbl>
              <c:idx val="1"/>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B673-425A-8E39-64A56915438B}"/>
                </c:ext>
              </c:extLst>
            </c:dLbl>
            <c:dLbl>
              <c:idx val="2"/>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B673-425A-8E39-64A56915438B}"/>
                </c:ext>
              </c:extLst>
            </c:dLbl>
            <c:dLbl>
              <c:idx val="3"/>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B673-425A-8E39-64A56915438B}"/>
                </c:ext>
              </c:extLst>
            </c:dLbl>
            <c:dLbl>
              <c:idx val="4"/>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B673-425A-8E39-64A56915438B}"/>
                </c:ext>
              </c:extLst>
            </c:dLbl>
            <c:dLbl>
              <c:idx val="5"/>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B673-425A-8E39-64A56915438B}"/>
                </c:ext>
              </c:extLst>
            </c:dLbl>
            <c:dLbl>
              <c:idx val="6"/>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B673-425A-8E39-64A56915438B}"/>
                </c:ext>
              </c:extLst>
            </c:dLbl>
            <c:dLbl>
              <c:idx val="7"/>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B673-425A-8E39-64A56915438B}"/>
                </c:ext>
              </c:extLst>
            </c:dLbl>
            <c:dLbl>
              <c:idx val="8"/>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B673-425A-8E39-64A56915438B}"/>
                </c:ext>
              </c:extLst>
            </c:dLbl>
            <c:dLbl>
              <c:idx val="9"/>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B673-425A-8E39-64A56915438B}"/>
                </c:ext>
              </c:extLst>
            </c:dLbl>
            <c:dLbl>
              <c:idx val="10"/>
              <c:tx>
                <c:rich>
                  <a:bodyPr/>
                  <a:lstStyle/>
                  <a:p>
                    <a:fld id="{77A7CD0A-F89B-49C6-958E-D021642952AC}"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B673-425A-8E39-64A56915438B}"/>
                </c:ext>
              </c:extLst>
            </c:dLbl>
            <c:dLbl>
              <c:idx val="11"/>
              <c:tx>
                <c:rich>
                  <a:bodyPr/>
                  <a:lstStyle/>
                  <a:p>
                    <a:fld id="{FA7B6C54-157D-43A7-BDA8-EE96386BC8F6}"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6-B673-425A-8E39-64A56915438B}"/>
                </c:ext>
              </c:extLst>
            </c:dLbl>
            <c:dLbl>
              <c:idx val="12"/>
              <c:tx>
                <c:rich>
                  <a:bodyPr/>
                  <a:lstStyle/>
                  <a:p>
                    <a:fld id="{0461C4C6-340F-413E-A8D1-D2F0568A944A}"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7-B673-425A-8E39-64A56915438B}"/>
                </c:ext>
              </c:extLst>
            </c:dLbl>
            <c:dLbl>
              <c:idx val="13"/>
              <c:tx>
                <c:rich>
                  <a:bodyPr/>
                  <a:lstStyle/>
                  <a:p>
                    <a:fld id="{4AD56611-C586-4AEE-90E7-49D79FA31D2F}"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8-B673-425A-8E39-64A56915438B}"/>
                </c:ext>
              </c:extLst>
            </c:dLbl>
            <c:dLbl>
              <c:idx val="14"/>
              <c:tx>
                <c:rich>
                  <a:bodyPr/>
                  <a:lstStyle/>
                  <a:p>
                    <a:fld id="{867BFDEB-FD7C-4CCB-8B05-343F0F527F31}"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9-B673-425A-8E39-64A56915438B}"/>
                </c:ext>
              </c:extLst>
            </c:dLbl>
            <c:dLbl>
              <c:idx val="15"/>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B673-425A-8E39-64A56915438B}"/>
                </c:ext>
              </c:extLst>
            </c:dLbl>
            <c:dLbl>
              <c:idx val="16"/>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B673-425A-8E39-64A56915438B}"/>
                </c:ext>
              </c:extLst>
            </c:dLbl>
            <c:dLbl>
              <c:idx val="17"/>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B673-425A-8E39-64A56915438B}"/>
                </c:ext>
              </c:extLst>
            </c:dLbl>
            <c:dLbl>
              <c:idx val="18"/>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B673-425A-8E39-64A56915438B}"/>
                </c:ext>
              </c:extLst>
            </c:dLbl>
            <c:dLbl>
              <c:idx val="19"/>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B673-425A-8E39-64A56915438B}"/>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'15 ShortlistScenarios'!$K$24:$AD$24</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'15 ShortlistScenarios'!$K$30:$AD$30</c:f>
              <c:numCache>
                <c:formatCode>0.0</c:formatCode>
                <c:ptCount val="20"/>
                <c:pt idx="10">
                  <c:v>31.813640609975874</c:v>
                </c:pt>
                <c:pt idx="11">
                  <c:v>31.813640609975874</c:v>
                </c:pt>
                <c:pt idx="12">
                  <c:v>31.813640609975874</c:v>
                </c:pt>
                <c:pt idx="13">
                  <c:v>31.813640609975874</c:v>
                </c:pt>
                <c:pt idx="14">
                  <c:v>31.813640609975874</c:v>
                </c:pt>
              </c:numCache>
            </c:numRef>
          </c:val>
          <c:extLst>
            <c:ext xmlns:c15="http://schemas.microsoft.com/office/drawing/2012/chart" uri="{02D57815-91ED-43cb-92C2-25804820EDAC}">
              <c15:datalabelsRange>
                <c15:f>'15 ShortlistScenarios'!$K$32:$AD$32</c15:f>
                <c15:dlblRangeCache>
                  <c:ptCount val="20"/>
                  <c:pt idx="2">
                    <c:v>295</c:v>
                  </c:pt>
                  <c:pt idx="7">
                    <c:v>200</c:v>
                  </c:pt>
                  <c:pt idx="12">
                    <c:v>159</c:v>
                  </c:pt>
                  <c:pt idx="17">
                    <c:v>123</c:v>
                  </c:pt>
                </c15:dlblRangeCache>
              </c15:datalabelsRange>
            </c:ext>
            <c:ext xmlns:c16="http://schemas.microsoft.com/office/drawing/2014/chart" uri="{C3380CC4-5D6E-409C-BE32-E72D297353CC}">
              <c16:uniqueId val="{0000003F-B673-425A-8E39-64A56915438B}"/>
            </c:ext>
          </c:extLst>
        </c:ser>
        <c:ser>
          <c:idx val="3"/>
          <c:order val="4"/>
          <c:tx>
            <c:strRef>
              <c:f>'15 ShortlistScenarios'!$J$31</c:f>
              <c:strCache>
                <c:ptCount val="1"/>
                <c:pt idx="0">
                  <c:v>Provisional CB4</c:v>
                </c:pt>
              </c:strCache>
            </c:strRef>
          </c:tx>
          <c:spPr>
            <a:solidFill>
              <a:schemeClr val="accent4"/>
            </a:solidFill>
            <a:ln w="25400">
              <a:noFill/>
            </a:ln>
            <a:effectLst/>
          </c:spPr>
          <c:invertIfNegative val="0"/>
          <c:dLbls>
            <c:dLbl>
              <c:idx val="0"/>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B673-425A-8E39-64A56915438B}"/>
                </c:ext>
              </c:extLst>
            </c:dLbl>
            <c:dLbl>
              <c:idx val="1"/>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B673-425A-8E39-64A56915438B}"/>
                </c:ext>
              </c:extLst>
            </c:dLbl>
            <c:dLbl>
              <c:idx val="2"/>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B673-425A-8E39-64A56915438B}"/>
                </c:ext>
              </c:extLst>
            </c:dLbl>
            <c:dLbl>
              <c:idx val="3"/>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B673-425A-8E39-64A56915438B}"/>
                </c:ext>
              </c:extLst>
            </c:dLbl>
            <c:dLbl>
              <c:idx val="4"/>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B673-425A-8E39-64A56915438B}"/>
                </c:ext>
              </c:extLst>
            </c:dLbl>
            <c:dLbl>
              <c:idx val="5"/>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B673-425A-8E39-64A56915438B}"/>
                </c:ext>
              </c:extLst>
            </c:dLbl>
            <c:dLbl>
              <c:idx val="6"/>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B673-425A-8E39-64A56915438B}"/>
                </c:ext>
              </c:extLst>
            </c:dLbl>
            <c:dLbl>
              <c:idx val="7"/>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B673-425A-8E39-64A56915438B}"/>
                </c:ext>
              </c:extLst>
            </c:dLbl>
            <c:dLbl>
              <c:idx val="8"/>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B673-425A-8E39-64A56915438B}"/>
                </c:ext>
              </c:extLst>
            </c:dLbl>
            <c:dLbl>
              <c:idx val="9"/>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B673-425A-8E39-64A56915438B}"/>
                </c:ext>
              </c:extLst>
            </c:dLbl>
            <c:dLbl>
              <c:idx val="10"/>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B673-425A-8E39-64A56915438B}"/>
                </c:ext>
              </c:extLst>
            </c:dLbl>
            <c:dLbl>
              <c:idx val="11"/>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B673-425A-8E39-64A56915438B}"/>
                </c:ext>
              </c:extLst>
            </c:dLbl>
            <c:dLbl>
              <c:idx val="12"/>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B673-425A-8E39-64A56915438B}"/>
                </c:ext>
              </c:extLst>
            </c:dLbl>
            <c:dLbl>
              <c:idx val="13"/>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B673-425A-8E39-64A56915438B}"/>
                </c:ext>
              </c:extLst>
            </c:dLbl>
            <c:dLbl>
              <c:idx val="14"/>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B673-425A-8E39-64A56915438B}"/>
                </c:ext>
              </c:extLst>
            </c:dLbl>
            <c:dLbl>
              <c:idx val="15"/>
              <c:tx>
                <c:rich>
                  <a:bodyPr/>
                  <a:lstStyle/>
                  <a:p>
                    <a:fld id="{EB6F702F-B8F6-4653-B955-E830BEB64C63}"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F-B673-425A-8E39-64A56915438B}"/>
                </c:ext>
              </c:extLst>
            </c:dLbl>
            <c:dLbl>
              <c:idx val="16"/>
              <c:tx>
                <c:rich>
                  <a:bodyPr/>
                  <a:lstStyle/>
                  <a:p>
                    <a:fld id="{C1E7B3EC-C753-4862-AC3F-2925418B3130}"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0-B673-425A-8E39-64A56915438B}"/>
                </c:ext>
              </c:extLst>
            </c:dLbl>
            <c:dLbl>
              <c:idx val="17"/>
              <c:tx>
                <c:rich>
                  <a:bodyPr/>
                  <a:lstStyle/>
                  <a:p>
                    <a:fld id="{D370E085-1D9A-494E-A097-062D35186A90}"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1-B673-425A-8E39-64A56915438B}"/>
                </c:ext>
              </c:extLst>
            </c:dLbl>
            <c:dLbl>
              <c:idx val="18"/>
              <c:tx>
                <c:rich>
                  <a:bodyPr/>
                  <a:lstStyle/>
                  <a:p>
                    <a:fld id="{368BD690-0A58-4391-B6C1-C06C4186CFDA}"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2-B673-425A-8E39-64A56915438B}"/>
                </c:ext>
              </c:extLst>
            </c:dLbl>
            <c:dLbl>
              <c:idx val="19"/>
              <c:tx>
                <c:rich>
                  <a:bodyPr/>
                  <a:lstStyle/>
                  <a:p>
                    <a:fld id="{6425F0D1-92CB-44AE-81AD-39B3F6BC6A57}"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3-B673-425A-8E39-64A56915438B}"/>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'15 ShortlistScenarios'!$K$24:$AD$24</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'15 ShortlistScenarios'!$K$31:$AD$31</c:f>
              <c:numCache>
                <c:formatCode>0.0</c:formatCode>
                <c:ptCount val="20"/>
                <c:pt idx="15">
                  <c:v>24.646300162175439</c:v>
                </c:pt>
                <c:pt idx="16">
                  <c:v>24.646300162175439</c:v>
                </c:pt>
                <c:pt idx="17">
                  <c:v>24.646300162175439</c:v>
                </c:pt>
                <c:pt idx="18">
                  <c:v>24.646300162175439</c:v>
                </c:pt>
                <c:pt idx="19">
                  <c:v>24.646300162175439</c:v>
                </c:pt>
              </c:numCache>
            </c:numRef>
          </c:val>
          <c:extLst>
            <c:ext xmlns:c15="http://schemas.microsoft.com/office/drawing/2012/chart" uri="{02D57815-91ED-43cb-92C2-25804820EDAC}">
              <c15:datalabelsRange>
                <c15:f>'15 ShortlistScenarios'!$K$32:$AD$32</c15:f>
                <c15:dlblRangeCache>
                  <c:ptCount val="20"/>
                  <c:pt idx="2">
                    <c:v>295</c:v>
                  </c:pt>
                  <c:pt idx="7">
                    <c:v>200</c:v>
                  </c:pt>
                  <c:pt idx="12">
                    <c:v>159</c:v>
                  </c:pt>
                  <c:pt idx="17">
                    <c:v>123</c:v>
                  </c:pt>
                </c15:dlblRangeCache>
              </c15:datalabelsRange>
            </c:ext>
            <c:ext xmlns:c16="http://schemas.microsoft.com/office/drawing/2014/chart" uri="{C3380CC4-5D6E-409C-BE32-E72D297353CC}">
              <c16:uniqueId val="{00000054-B673-425A-8E39-64A56915438B}"/>
            </c:ext>
          </c:extLst>
        </c:ser>
        <c:ser>
          <c:idx val="5"/>
          <c:order val="6"/>
          <c:tx>
            <c:strRef>
              <c:f>'15 ShortlistScenarios'!$J$33</c:f>
              <c:strCache>
                <c:ptCount val="1"/>
                <c:pt idx="0">
                  <c:v>Min</c:v>
                </c:pt>
              </c:strCache>
            </c:strRef>
          </c:tx>
          <c:spPr>
            <a:solidFill>
              <a:schemeClr val="bg1">
                <a:lumMod val="95000"/>
                <a:alpha val="54000"/>
              </a:schemeClr>
            </a:solidFill>
            <a:ln>
              <a:noFill/>
            </a:ln>
            <a:effectLst/>
          </c:spPr>
          <c:invertIfNegative val="0"/>
          <c:cat>
            <c:numRef>
              <c:f>'15 ShortlistScenarios'!$K$24:$AD$24</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'15 ShortlistScenarios'!$K$33:$AD$33</c:f>
              <c:numCache>
                <c:formatCode>0</c:formatCode>
                <c:ptCount val="20"/>
                <c:pt idx="0">
                  <c:v>58.900985574812012</c:v>
                </c:pt>
                <c:pt idx="1">
                  <c:v>58.900985574812012</c:v>
                </c:pt>
                <c:pt idx="2">
                  <c:v>58.900985574812012</c:v>
                </c:pt>
                <c:pt idx="3">
                  <c:v>58.900985574812012</c:v>
                </c:pt>
                <c:pt idx="4">
                  <c:v>58.900985574812012</c:v>
                </c:pt>
                <c:pt idx="5">
                  <c:v>44.652732769455881</c:v>
                </c:pt>
                <c:pt idx="6">
                  <c:v>44.652732769455881</c:v>
                </c:pt>
                <c:pt idx="7">
                  <c:v>44.652732769455881</c:v>
                </c:pt>
                <c:pt idx="8">
                  <c:v>44.652732769455881</c:v>
                </c:pt>
                <c:pt idx="9">
                  <c:v>44.652732769455881</c:v>
                </c:pt>
                <c:pt idx="10">
                  <c:v>29.787952898633289</c:v>
                </c:pt>
                <c:pt idx="11">
                  <c:v>29.787952898633289</c:v>
                </c:pt>
                <c:pt idx="12">
                  <c:v>29.787952898633289</c:v>
                </c:pt>
                <c:pt idx="13">
                  <c:v>29.787952898633289</c:v>
                </c:pt>
                <c:pt idx="14">
                  <c:v>29.787952898633289</c:v>
                </c:pt>
                <c:pt idx="15">
                  <c:v>22.232379279564089</c:v>
                </c:pt>
                <c:pt idx="16">
                  <c:v>22.232379279564089</c:v>
                </c:pt>
                <c:pt idx="17">
                  <c:v>22.232379279564089</c:v>
                </c:pt>
                <c:pt idx="18">
                  <c:v>22.232379279564089</c:v>
                </c:pt>
                <c:pt idx="19">
                  <c:v>22.232379279564089</c:v>
                </c:pt>
              </c:numCache>
            </c:numRef>
          </c:val>
          <c:extLst>
            <c:ext xmlns:c16="http://schemas.microsoft.com/office/drawing/2014/chart" uri="{C3380CC4-5D6E-409C-BE32-E72D297353CC}">
              <c16:uniqueId val="{00000055-B673-425A-8E39-64A56915438B}"/>
            </c:ext>
          </c:extLst>
        </c:ser>
        <c:dLbls>
          <c:showLegendKey val="0"/>
          <c:showVal val="0"/>
          <c:showCatName val="0"/>
          <c:showSerName val="0"/>
          <c:showPercent val="0"/>
          <c:showBubbleSize val="0"/>
        </c:dLbls>
        <c:gapWidth val="10"/>
        <c:overlap val="100"/>
        <c:axId val="1062126399"/>
        <c:axId val="1062128799"/>
        <c:extLst>
          <c:ext xmlns:c15="http://schemas.microsoft.com/office/drawing/2012/chart" uri="{02D57815-91ED-43cb-92C2-25804820EDAC}">
            <c15:filteredBarSeries>
              <c15:ser>
                <c:idx val="4"/>
                <c:order val="5"/>
                <c:tx>
                  <c:strRef>
                    <c:extLst>
                      <c:ext uri="{02D57815-91ED-43cb-92C2-25804820EDAC}">
                        <c15:formulaRef>
                          <c15:sqref>'15 ShortlistScenarios'!$J$32</c15:sqref>
                        </c15:formulaRef>
                      </c:ext>
                    </c:extLst>
                    <c:strCache>
                      <c:ptCount val="1"/>
                      <c:pt idx="0">
                        <c:v>Labels</c:v>
                      </c:pt>
                    </c:strCache>
                  </c:strRef>
                </c:tx>
                <c:spPr>
                  <a:solidFill>
                    <a:schemeClr val="accent5"/>
                  </a:solidFill>
                  <a:ln>
                    <a:noFill/>
                  </a:ln>
                  <a:effectLst/>
                </c:spPr>
                <c:invertIfNegative val="0"/>
                <c:cat>
                  <c:numRef>
                    <c:extLst>
                      <c:ext uri="{02D57815-91ED-43cb-92C2-25804820EDAC}">
                        <c15:formulaRef>
                          <c15:sqref>'15 ShortlistScenarios'!$K$24:$AD$24</c15:sqref>
                        </c15:formulaRef>
                      </c:ext>
                    </c:extLst>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extLst>
                      <c:ext uri="{02D57815-91ED-43cb-92C2-25804820EDAC}">
                        <c15:formulaRef>
                          <c15:sqref>'15 ShortlistScenarios'!$K$32:$AD$32</c15:sqref>
                        </c15:formulaRef>
                      </c:ext>
                    </c:extLst>
                    <c:numCache>
                      <c:formatCode>0</c:formatCode>
                      <c:ptCount val="20"/>
                      <c:pt idx="2">
                        <c:v>295</c:v>
                      </c:pt>
                      <c:pt idx="7">
                        <c:v>200</c:v>
                      </c:pt>
                      <c:pt idx="12">
                        <c:v>159.06820304987937</c:v>
                      </c:pt>
                      <c:pt idx="17">
                        <c:v>123.23150081087719</c:v>
                      </c:pt>
                    </c:numCache>
                  </c:numRef>
                </c:val>
                <c:extLst>
                  <c:ext xmlns:c16="http://schemas.microsoft.com/office/drawing/2014/chart" uri="{C3380CC4-5D6E-409C-BE32-E72D297353CC}">
                    <c16:uniqueId val="{00000056-B673-425A-8E39-64A56915438B}"/>
                  </c:ext>
                </c:extLst>
              </c15:ser>
            </c15:filteredBarSeries>
          </c:ext>
        </c:extLst>
      </c:barChart>
      <c:catAx>
        <c:axId val="1062126399"/>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2128799"/>
        <c:crosses val="autoZero"/>
        <c:auto val="1"/>
        <c:lblAlgn val="ctr"/>
        <c:lblOffset val="100"/>
        <c:noMultiLvlLbl val="0"/>
      </c:catAx>
      <c:valAx>
        <c:axId val="106212879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Greenhouse gas emissions </a:t>
                </a:r>
              </a:p>
              <a:p>
                <a:pPr>
                  <a:defRPr/>
                </a:pPr>
                <a:r>
                  <a:rPr lang="en-US"/>
                  <a:t>(Mt CO</a:t>
                </a:r>
                <a:r>
                  <a:rPr lang="en-US" baseline="-25000"/>
                  <a:t>2</a:t>
                </a:r>
                <a:r>
                  <a:rPr lang="en-US"/>
                  <a:t>eq)</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21263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IE" sz="2400"/>
              <a:t>Carbon Budgets 2021-2040</a:t>
            </a: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1"/>
          <c:tx>
            <c:strRef>
              <c:f>'15 ShortlistScenarios'!$J$28</c:f>
              <c:strCache>
                <c:ptCount val="1"/>
                <c:pt idx="0">
                  <c:v>Carbon Budget 1</c:v>
                </c:pt>
              </c:strCache>
            </c:strRef>
          </c:tx>
          <c:spPr>
            <a:solidFill>
              <a:schemeClr val="accent6">
                <a:lumMod val="60000"/>
                <a:lumOff val="40000"/>
              </a:schemeClr>
            </a:solidFill>
            <a:ln w="25400">
              <a:noFill/>
            </a:ln>
            <a:effectLst/>
          </c:spPr>
          <c:invertIfNegative val="0"/>
          <c:dLbls>
            <c:dLbl>
              <c:idx val="0"/>
              <c:tx>
                <c:rich>
                  <a:bodyPr/>
                  <a:lstStyle/>
                  <a:p>
                    <a:fld id="{56E13D57-8FA2-4692-A916-2DAA01759FE8}" type="CELLRANGE">
                      <a:rPr lang="en-US"/>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4C30-4B50-8839-A6661834CDE6}"/>
                </c:ext>
              </c:extLst>
            </c:dLbl>
            <c:dLbl>
              <c:idx val="1"/>
              <c:tx>
                <c:rich>
                  <a:bodyPr/>
                  <a:lstStyle/>
                  <a:p>
                    <a:fld id="{F2E71024-9072-4BC4-A847-A8D27CC7F672}"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C30-4B50-8839-A6661834CDE6}"/>
                </c:ext>
              </c:extLst>
            </c:dLbl>
            <c:dLbl>
              <c:idx val="2"/>
              <c:tx>
                <c:rich>
                  <a:bodyPr/>
                  <a:lstStyle/>
                  <a:p>
                    <a:fld id="{9B0C867E-8E39-474D-A697-53C5AF7CB729}"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C30-4B50-8839-A6661834CDE6}"/>
                </c:ext>
              </c:extLst>
            </c:dLbl>
            <c:dLbl>
              <c:idx val="3"/>
              <c:tx>
                <c:rich>
                  <a:bodyPr/>
                  <a:lstStyle/>
                  <a:p>
                    <a:fld id="{D23839FD-54DE-40C3-AD88-F3E8ABA3BB6A}"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C30-4B50-8839-A6661834CDE6}"/>
                </c:ext>
              </c:extLst>
            </c:dLbl>
            <c:dLbl>
              <c:idx val="4"/>
              <c:tx>
                <c:rich>
                  <a:bodyPr/>
                  <a:lstStyle/>
                  <a:p>
                    <a:fld id="{5BFEE535-CA89-4A1C-9FCF-86E04ABD74DC}"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C30-4B50-8839-A6661834CDE6}"/>
                </c:ext>
              </c:extLst>
            </c:dLbl>
            <c:dLbl>
              <c:idx val="5"/>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4C30-4B50-8839-A6661834CDE6}"/>
                </c:ext>
              </c:extLst>
            </c:dLbl>
            <c:dLbl>
              <c:idx val="6"/>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4C30-4B50-8839-A6661834CDE6}"/>
                </c:ext>
              </c:extLst>
            </c:dLbl>
            <c:dLbl>
              <c:idx val="7"/>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4C30-4B50-8839-A6661834CDE6}"/>
                </c:ext>
              </c:extLst>
            </c:dLbl>
            <c:dLbl>
              <c:idx val="8"/>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4C30-4B50-8839-A6661834CDE6}"/>
                </c:ext>
              </c:extLst>
            </c:dLbl>
            <c:dLbl>
              <c:idx val="9"/>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4C30-4B50-8839-A6661834CDE6}"/>
                </c:ext>
              </c:extLst>
            </c:dLbl>
            <c:dLbl>
              <c:idx val="10"/>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4C30-4B50-8839-A6661834CDE6}"/>
                </c:ext>
              </c:extLst>
            </c:dLbl>
            <c:dLbl>
              <c:idx val="11"/>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4C30-4B50-8839-A6661834CDE6}"/>
                </c:ext>
              </c:extLst>
            </c:dLbl>
            <c:dLbl>
              <c:idx val="12"/>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4C30-4B50-8839-A6661834CDE6}"/>
                </c:ext>
              </c:extLst>
            </c:dLbl>
            <c:dLbl>
              <c:idx val="13"/>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4C30-4B50-8839-A6661834CDE6}"/>
                </c:ext>
              </c:extLst>
            </c:dLbl>
            <c:dLbl>
              <c:idx val="14"/>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4C30-4B50-8839-A6661834CDE6}"/>
                </c:ext>
              </c:extLst>
            </c:dLbl>
            <c:dLbl>
              <c:idx val="15"/>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4C30-4B50-8839-A6661834CDE6}"/>
                </c:ext>
              </c:extLst>
            </c:dLbl>
            <c:dLbl>
              <c:idx val="16"/>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4C30-4B50-8839-A6661834CDE6}"/>
                </c:ext>
              </c:extLst>
            </c:dLbl>
            <c:dLbl>
              <c:idx val="17"/>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4C30-4B50-8839-A6661834CDE6}"/>
                </c:ext>
              </c:extLst>
            </c:dLbl>
            <c:dLbl>
              <c:idx val="18"/>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4C30-4B50-8839-A6661834CDE6}"/>
                </c:ext>
              </c:extLst>
            </c:dLbl>
            <c:dLbl>
              <c:idx val="19"/>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4C30-4B50-8839-A6661834CDE6}"/>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'15 ShortlistScenarios'!$K$24:$AD$24</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'15 ShortlistScenarios'!$K$28:$AD$28</c:f>
              <c:numCache>
                <c:formatCode>0.0</c:formatCode>
                <c:ptCount val="20"/>
                <c:pt idx="0">
                  <c:v>59.531236567178894</c:v>
                </c:pt>
                <c:pt idx="1">
                  <c:v>59.531236567178894</c:v>
                </c:pt>
                <c:pt idx="2">
                  <c:v>59.531236567178894</c:v>
                </c:pt>
                <c:pt idx="3">
                  <c:v>59.531236567178894</c:v>
                </c:pt>
                <c:pt idx="4">
                  <c:v>59.531236567178894</c:v>
                </c:pt>
              </c:numCache>
            </c:numRef>
          </c:val>
          <c:extLst>
            <c:ext xmlns:c15="http://schemas.microsoft.com/office/drawing/2012/chart" uri="{02D57815-91ED-43cb-92C2-25804820EDAC}">
              <c15:datalabelsRange>
                <c15:f>'15 ShortlistScenarios'!$K$32:$AD$32</c15:f>
                <c15:dlblRangeCache>
                  <c:ptCount val="20"/>
                  <c:pt idx="2">
                    <c:v>295</c:v>
                  </c:pt>
                  <c:pt idx="7">
                    <c:v>200</c:v>
                  </c:pt>
                  <c:pt idx="12">
                    <c:v>159</c:v>
                  </c:pt>
                  <c:pt idx="17">
                    <c:v>123</c:v>
                  </c:pt>
                </c15:dlblRangeCache>
              </c15:datalabelsRange>
            </c:ext>
            <c:ext xmlns:c16="http://schemas.microsoft.com/office/drawing/2014/chart" uri="{C3380CC4-5D6E-409C-BE32-E72D297353CC}">
              <c16:uniqueId val="{00000015-4C30-4B50-8839-A6661834CDE6}"/>
            </c:ext>
          </c:extLst>
        </c:ser>
        <c:ser>
          <c:idx val="1"/>
          <c:order val="2"/>
          <c:tx>
            <c:strRef>
              <c:f>'15 ShortlistScenarios'!$J$29</c:f>
              <c:strCache>
                <c:ptCount val="1"/>
                <c:pt idx="0">
                  <c:v>Carbon Budget 2</c:v>
                </c:pt>
              </c:strCache>
            </c:strRef>
          </c:tx>
          <c:spPr>
            <a:solidFill>
              <a:schemeClr val="accent6">
                <a:lumMod val="40000"/>
                <a:lumOff val="60000"/>
              </a:schemeClr>
            </a:solidFill>
            <a:ln w="25400">
              <a:noFill/>
            </a:ln>
            <a:effectLst/>
          </c:spPr>
          <c:invertIfNegative val="0"/>
          <c:dLbls>
            <c:dLbl>
              <c:idx val="0"/>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4C30-4B50-8839-A6661834CDE6}"/>
                </c:ext>
              </c:extLst>
            </c:dLbl>
            <c:dLbl>
              <c:idx val="1"/>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4C30-4B50-8839-A6661834CDE6}"/>
                </c:ext>
              </c:extLst>
            </c:dLbl>
            <c:dLbl>
              <c:idx val="2"/>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4C30-4B50-8839-A6661834CDE6}"/>
                </c:ext>
              </c:extLst>
            </c:dLbl>
            <c:dLbl>
              <c:idx val="3"/>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4C30-4B50-8839-A6661834CDE6}"/>
                </c:ext>
              </c:extLst>
            </c:dLbl>
            <c:dLbl>
              <c:idx val="4"/>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4C30-4B50-8839-A6661834CDE6}"/>
                </c:ext>
              </c:extLst>
            </c:dLbl>
            <c:dLbl>
              <c:idx val="5"/>
              <c:tx>
                <c:rich>
                  <a:bodyPr/>
                  <a:lstStyle/>
                  <a:p>
                    <a:fld id="{28C355D8-6AD6-47B1-B6C9-CEC114AA827D}"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C30-4B50-8839-A6661834CDE6}"/>
                </c:ext>
              </c:extLst>
            </c:dLbl>
            <c:dLbl>
              <c:idx val="6"/>
              <c:tx>
                <c:rich>
                  <a:bodyPr/>
                  <a:lstStyle/>
                  <a:p>
                    <a:fld id="{AD34D61A-742C-48C5-A488-34E62DBBC449}"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C30-4B50-8839-A6661834CDE6}"/>
                </c:ext>
              </c:extLst>
            </c:dLbl>
            <c:dLbl>
              <c:idx val="7"/>
              <c:tx>
                <c:rich>
                  <a:bodyPr/>
                  <a:lstStyle/>
                  <a:p>
                    <a:fld id="{EC6B1AE3-41A5-4B8A-B71C-202D7D87F260}"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C30-4B50-8839-A6661834CDE6}"/>
                </c:ext>
              </c:extLst>
            </c:dLbl>
            <c:dLbl>
              <c:idx val="8"/>
              <c:tx>
                <c:rich>
                  <a:bodyPr/>
                  <a:lstStyle/>
                  <a:p>
                    <a:fld id="{3BED5377-E79B-46DE-8441-6FBEEA6DC954}"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C30-4B50-8839-A6661834CDE6}"/>
                </c:ext>
              </c:extLst>
            </c:dLbl>
            <c:dLbl>
              <c:idx val="9"/>
              <c:tx>
                <c:rich>
                  <a:bodyPr/>
                  <a:lstStyle/>
                  <a:p>
                    <a:fld id="{F8F28E69-0B98-45B2-9B38-178B0E22AC04}"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C30-4B50-8839-A6661834CDE6}"/>
                </c:ext>
              </c:extLst>
            </c:dLbl>
            <c:dLbl>
              <c:idx val="10"/>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4C30-4B50-8839-A6661834CDE6}"/>
                </c:ext>
              </c:extLst>
            </c:dLbl>
            <c:dLbl>
              <c:idx val="11"/>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4C30-4B50-8839-A6661834CDE6}"/>
                </c:ext>
              </c:extLst>
            </c:dLbl>
            <c:dLbl>
              <c:idx val="12"/>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4C30-4B50-8839-A6661834CDE6}"/>
                </c:ext>
              </c:extLst>
            </c:dLbl>
            <c:dLbl>
              <c:idx val="13"/>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4C30-4B50-8839-A6661834CDE6}"/>
                </c:ext>
              </c:extLst>
            </c:dLbl>
            <c:dLbl>
              <c:idx val="14"/>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4C30-4B50-8839-A6661834CDE6}"/>
                </c:ext>
              </c:extLst>
            </c:dLbl>
            <c:dLbl>
              <c:idx val="15"/>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4C30-4B50-8839-A6661834CDE6}"/>
                </c:ext>
              </c:extLst>
            </c:dLbl>
            <c:dLbl>
              <c:idx val="16"/>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4C30-4B50-8839-A6661834CDE6}"/>
                </c:ext>
              </c:extLst>
            </c:dLbl>
            <c:dLbl>
              <c:idx val="17"/>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4C30-4B50-8839-A6661834CDE6}"/>
                </c:ext>
              </c:extLst>
            </c:dLbl>
            <c:dLbl>
              <c:idx val="18"/>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4C30-4B50-8839-A6661834CDE6}"/>
                </c:ext>
              </c:extLst>
            </c:dLbl>
            <c:dLbl>
              <c:idx val="19"/>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4C30-4B50-8839-A6661834CDE6}"/>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'15 ShortlistScenarios'!$K$24:$AD$24</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'15 ShortlistScenarios'!$K$29:$AD$29</c:f>
              <c:numCache>
                <c:formatCode>0.0</c:formatCode>
                <c:ptCount val="20"/>
                <c:pt idx="5">
                  <c:v>45.531820737179103</c:v>
                </c:pt>
                <c:pt idx="6">
                  <c:v>45.531820737179103</c:v>
                </c:pt>
                <c:pt idx="7">
                  <c:v>45.531820737179103</c:v>
                </c:pt>
                <c:pt idx="8">
                  <c:v>45.531820737179103</c:v>
                </c:pt>
                <c:pt idx="9">
                  <c:v>45.531820737179103</c:v>
                </c:pt>
              </c:numCache>
            </c:numRef>
          </c:val>
          <c:extLst>
            <c:ext xmlns:c15="http://schemas.microsoft.com/office/drawing/2012/chart" uri="{02D57815-91ED-43cb-92C2-25804820EDAC}">
              <c15:datalabelsRange>
                <c15:f>'15 ShortlistScenarios'!$K$32:$AD$32</c15:f>
                <c15:dlblRangeCache>
                  <c:ptCount val="20"/>
                  <c:pt idx="2">
                    <c:v>295</c:v>
                  </c:pt>
                  <c:pt idx="7">
                    <c:v>200</c:v>
                  </c:pt>
                  <c:pt idx="12">
                    <c:v>159</c:v>
                  </c:pt>
                  <c:pt idx="17">
                    <c:v>123</c:v>
                  </c:pt>
                </c15:dlblRangeCache>
              </c15:datalabelsRange>
            </c:ext>
            <c:ext xmlns:c16="http://schemas.microsoft.com/office/drawing/2014/chart" uri="{C3380CC4-5D6E-409C-BE32-E72D297353CC}">
              <c16:uniqueId val="{0000002A-4C30-4B50-8839-A6661834CDE6}"/>
            </c:ext>
          </c:extLst>
        </c:ser>
        <c:ser>
          <c:idx val="2"/>
          <c:order val="3"/>
          <c:tx>
            <c:strRef>
              <c:f>'15 ShortlistScenarios'!$J$30</c:f>
              <c:strCache>
                <c:ptCount val="1"/>
                <c:pt idx="0">
                  <c:v>Carbon Budget 3</c:v>
                </c:pt>
              </c:strCache>
            </c:strRef>
          </c:tx>
          <c:spPr>
            <a:solidFill>
              <a:schemeClr val="accent2">
                <a:lumMod val="40000"/>
                <a:lumOff val="60000"/>
              </a:schemeClr>
            </a:solidFill>
            <a:ln>
              <a:noFill/>
            </a:ln>
            <a:effectLst/>
          </c:spPr>
          <c:invertIfNegative val="0"/>
          <c:dLbls>
            <c:dLbl>
              <c:idx val="0"/>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4C30-4B50-8839-A6661834CDE6}"/>
                </c:ext>
              </c:extLst>
            </c:dLbl>
            <c:dLbl>
              <c:idx val="1"/>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4C30-4B50-8839-A6661834CDE6}"/>
                </c:ext>
              </c:extLst>
            </c:dLbl>
            <c:dLbl>
              <c:idx val="2"/>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4C30-4B50-8839-A6661834CDE6}"/>
                </c:ext>
              </c:extLst>
            </c:dLbl>
            <c:dLbl>
              <c:idx val="3"/>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4C30-4B50-8839-A6661834CDE6}"/>
                </c:ext>
              </c:extLst>
            </c:dLbl>
            <c:dLbl>
              <c:idx val="4"/>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4C30-4B50-8839-A6661834CDE6}"/>
                </c:ext>
              </c:extLst>
            </c:dLbl>
            <c:dLbl>
              <c:idx val="5"/>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4C30-4B50-8839-A6661834CDE6}"/>
                </c:ext>
              </c:extLst>
            </c:dLbl>
            <c:dLbl>
              <c:idx val="6"/>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4C30-4B50-8839-A6661834CDE6}"/>
                </c:ext>
              </c:extLst>
            </c:dLbl>
            <c:dLbl>
              <c:idx val="7"/>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4C30-4B50-8839-A6661834CDE6}"/>
                </c:ext>
              </c:extLst>
            </c:dLbl>
            <c:dLbl>
              <c:idx val="8"/>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4C30-4B50-8839-A6661834CDE6}"/>
                </c:ext>
              </c:extLst>
            </c:dLbl>
            <c:dLbl>
              <c:idx val="9"/>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4C30-4B50-8839-A6661834CDE6}"/>
                </c:ext>
              </c:extLst>
            </c:dLbl>
            <c:dLbl>
              <c:idx val="10"/>
              <c:tx>
                <c:rich>
                  <a:bodyPr/>
                  <a:lstStyle/>
                  <a:p>
                    <a:fld id="{2A48AC96-FB62-44AB-A6E9-FEF7B8B7E4BA}"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4C30-4B50-8839-A6661834CDE6}"/>
                </c:ext>
              </c:extLst>
            </c:dLbl>
            <c:dLbl>
              <c:idx val="11"/>
              <c:tx>
                <c:rich>
                  <a:bodyPr/>
                  <a:lstStyle/>
                  <a:p>
                    <a:fld id="{9257941B-708C-4539-B3D3-AEB1F66BF92B}"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6-4C30-4B50-8839-A6661834CDE6}"/>
                </c:ext>
              </c:extLst>
            </c:dLbl>
            <c:dLbl>
              <c:idx val="12"/>
              <c:tx>
                <c:rich>
                  <a:bodyPr/>
                  <a:lstStyle/>
                  <a:p>
                    <a:fld id="{C2997A7A-D1D1-4ACC-9E2D-2E66D3AAFA50}"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7-4C30-4B50-8839-A6661834CDE6}"/>
                </c:ext>
              </c:extLst>
            </c:dLbl>
            <c:dLbl>
              <c:idx val="13"/>
              <c:tx>
                <c:rich>
                  <a:bodyPr/>
                  <a:lstStyle/>
                  <a:p>
                    <a:fld id="{569634B4-55AD-409A-B288-27BC27DB510F}"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8-4C30-4B50-8839-A6661834CDE6}"/>
                </c:ext>
              </c:extLst>
            </c:dLbl>
            <c:dLbl>
              <c:idx val="14"/>
              <c:tx>
                <c:rich>
                  <a:bodyPr/>
                  <a:lstStyle/>
                  <a:p>
                    <a:fld id="{BDBEBA25-0F2F-40C5-951C-281C637D7CBB}"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9-4C30-4B50-8839-A6661834CDE6}"/>
                </c:ext>
              </c:extLst>
            </c:dLbl>
            <c:dLbl>
              <c:idx val="15"/>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4C30-4B50-8839-A6661834CDE6}"/>
                </c:ext>
              </c:extLst>
            </c:dLbl>
            <c:dLbl>
              <c:idx val="16"/>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4C30-4B50-8839-A6661834CDE6}"/>
                </c:ext>
              </c:extLst>
            </c:dLbl>
            <c:dLbl>
              <c:idx val="17"/>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4C30-4B50-8839-A6661834CDE6}"/>
                </c:ext>
              </c:extLst>
            </c:dLbl>
            <c:dLbl>
              <c:idx val="18"/>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4C30-4B50-8839-A6661834CDE6}"/>
                </c:ext>
              </c:extLst>
            </c:dLbl>
            <c:dLbl>
              <c:idx val="19"/>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4C30-4B50-8839-A6661834CDE6}"/>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'15 ShortlistScenarios'!$K$24:$AD$24</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'15 ShortlistScenarios'!$K$38:$AD$38</c:f>
              <c:numCache>
                <c:formatCode>0</c:formatCode>
                <c:ptCount val="20"/>
                <c:pt idx="10">
                  <c:v>32</c:v>
                </c:pt>
                <c:pt idx="11">
                  <c:v>32</c:v>
                </c:pt>
                <c:pt idx="12">
                  <c:v>32</c:v>
                </c:pt>
                <c:pt idx="13">
                  <c:v>32</c:v>
                </c:pt>
                <c:pt idx="14">
                  <c:v>32</c:v>
                </c:pt>
              </c:numCache>
            </c:numRef>
          </c:val>
          <c:extLst>
            <c:ext xmlns:c15="http://schemas.microsoft.com/office/drawing/2012/chart" uri="{02D57815-91ED-43cb-92C2-25804820EDAC}">
              <c15:datalabelsRange>
                <c15:f>'15 ShortlistScenarios'!$K$40:$AD$40</c15:f>
                <c15:dlblRangeCache>
                  <c:ptCount val="20"/>
                  <c:pt idx="2">
                    <c:v>295</c:v>
                  </c:pt>
                  <c:pt idx="7">
                    <c:v>200</c:v>
                  </c:pt>
                  <c:pt idx="12">
                    <c:v>160</c:v>
                  </c:pt>
                  <c:pt idx="17">
                    <c:v>120</c:v>
                  </c:pt>
                </c15:dlblRangeCache>
              </c15:datalabelsRange>
            </c:ext>
            <c:ext xmlns:c16="http://schemas.microsoft.com/office/drawing/2014/chart" uri="{C3380CC4-5D6E-409C-BE32-E72D297353CC}">
              <c16:uniqueId val="{0000003F-4C30-4B50-8839-A6661834CDE6}"/>
            </c:ext>
          </c:extLst>
        </c:ser>
        <c:ser>
          <c:idx val="3"/>
          <c:order val="4"/>
          <c:tx>
            <c:strRef>
              <c:f>'15 ShortlistScenarios'!$J$31</c:f>
              <c:strCache>
                <c:ptCount val="1"/>
                <c:pt idx="0">
                  <c:v>Provisional CB4</c:v>
                </c:pt>
              </c:strCache>
            </c:strRef>
          </c:tx>
          <c:spPr>
            <a:solidFill>
              <a:schemeClr val="accent4"/>
            </a:solidFill>
            <a:ln>
              <a:noFill/>
            </a:ln>
            <a:effectLst/>
          </c:spPr>
          <c:invertIfNegative val="0"/>
          <c:dLbls>
            <c:dLbl>
              <c:idx val="0"/>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4C30-4B50-8839-A6661834CDE6}"/>
                </c:ext>
              </c:extLst>
            </c:dLbl>
            <c:dLbl>
              <c:idx val="1"/>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4C30-4B50-8839-A6661834CDE6}"/>
                </c:ext>
              </c:extLst>
            </c:dLbl>
            <c:dLbl>
              <c:idx val="2"/>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4C30-4B50-8839-A6661834CDE6}"/>
                </c:ext>
              </c:extLst>
            </c:dLbl>
            <c:dLbl>
              <c:idx val="3"/>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4C30-4B50-8839-A6661834CDE6}"/>
                </c:ext>
              </c:extLst>
            </c:dLbl>
            <c:dLbl>
              <c:idx val="4"/>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4C30-4B50-8839-A6661834CDE6}"/>
                </c:ext>
              </c:extLst>
            </c:dLbl>
            <c:dLbl>
              <c:idx val="5"/>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4C30-4B50-8839-A6661834CDE6}"/>
                </c:ext>
              </c:extLst>
            </c:dLbl>
            <c:dLbl>
              <c:idx val="6"/>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4C30-4B50-8839-A6661834CDE6}"/>
                </c:ext>
              </c:extLst>
            </c:dLbl>
            <c:dLbl>
              <c:idx val="7"/>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4C30-4B50-8839-A6661834CDE6}"/>
                </c:ext>
              </c:extLst>
            </c:dLbl>
            <c:dLbl>
              <c:idx val="8"/>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4C30-4B50-8839-A6661834CDE6}"/>
                </c:ext>
              </c:extLst>
            </c:dLbl>
            <c:dLbl>
              <c:idx val="9"/>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4C30-4B50-8839-A6661834CDE6}"/>
                </c:ext>
              </c:extLst>
            </c:dLbl>
            <c:dLbl>
              <c:idx val="10"/>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4C30-4B50-8839-A6661834CDE6}"/>
                </c:ext>
              </c:extLst>
            </c:dLbl>
            <c:dLbl>
              <c:idx val="11"/>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4C30-4B50-8839-A6661834CDE6}"/>
                </c:ext>
              </c:extLst>
            </c:dLbl>
            <c:dLbl>
              <c:idx val="12"/>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4C30-4B50-8839-A6661834CDE6}"/>
                </c:ext>
              </c:extLst>
            </c:dLbl>
            <c:dLbl>
              <c:idx val="13"/>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4C30-4B50-8839-A6661834CDE6}"/>
                </c:ext>
              </c:extLst>
            </c:dLbl>
            <c:dLbl>
              <c:idx val="14"/>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4C30-4B50-8839-A6661834CDE6}"/>
                </c:ext>
              </c:extLst>
            </c:dLbl>
            <c:dLbl>
              <c:idx val="15"/>
              <c:tx>
                <c:rich>
                  <a:bodyPr/>
                  <a:lstStyle/>
                  <a:p>
                    <a:fld id="{E38C3D4B-6020-468D-8449-FB5438A02E9B}"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F-4C30-4B50-8839-A6661834CDE6}"/>
                </c:ext>
              </c:extLst>
            </c:dLbl>
            <c:dLbl>
              <c:idx val="16"/>
              <c:tx>
                <c:rich>
                  <a:bodyPr/>
                  <a:lstStyle/>
                  <a:p>
                    <a:fld id="{BEDD403A-5907-47C2-BC7E-67273F78ACAE}"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0-4C30-4B50-8839-A6661834CDE6}"/>
                </c:ext>
              </c:extLst>
            </c:dLbl>
            <c:dLbl>
              <c:idx val="17"/>
              <c:tx>
                <c:rich>
                  <a:bodyPr/>
                  <a:lstStyle/>
                  <a:p>
                    <a:fld id="{A26BEDD8-4909-4641-A658-4A15C1E623E1}"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1-4C30-4B50-8839-A6661834CDE6}"/>
                </c:ext>
              </c:extLst>
            </c:dLbl>
            <c:dLbl>
              <c:idx val="18"/>
              <c:tx>
                <c:rich>
                  <a:bodyPr/>
                  <a:lstStyle/>
                  <a:p>
                    <a:fld id="{E53AF887-1EC4-42A1-AA84-58F6343178E7}"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2-4C30-4B50-8839-A6661834CDE6}"/>
                </c:ext>
              </c:extLst>
            </c:dLbl>
            <c:dLbl>
              <c:idx val="19"/>
              <c:tx>
                <c:rich>
                  <a:bodyPr/>
                  <a:lstStyle/>
                  <a:p>
                    <a:fld id="{45947BCB-230C-4A91-A1AE-6C01D5F39138}"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3-4C30-4B50-8839-A6661834CDE6}"/>
                </c:ext>
              </c:extLst>
            </c:dLbl>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'15 ShortlistScenarios'!$K$24:$AD$24</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'15 ShortlistScenarios'!$K$39:$AD$39</c:f>
              <c:numCache>
                <c:formatCode>0</c:formatCode>
                <c:ptCount val="20"/>
                <c:pt idx="15">
                  <c:v>23.999999999999993</c:v>
                </c:pt>
                <c:pt idx="16">
                  <c:v>23.999999999999993</c:v>
                </c:pt>
                <c:pt idx="17">
                  <c:v>23.999999999999993</c:v>
                </c:pt>
                <c:pt idx="18">
                  <c:v>23.999999999999993</c:v>
                </c:pt>
                <c:pt idx="19">
                  <c:v>23.999999999999993</c:v>
                </c:pt>
              </c:numCache>
            </c:numRef>
          </c:val>
          <c:extLst>
            <c:ext xmlns:c15="http://schemas.microsoft.com/office/drawing/2012/chart" uri="{02D57815-91ED-43cb-92C2-25804820EDAC}">
              <c15:datalabelsRange>
                <c15:f>'15 ShortlistScenarios'!$K$40:$AD$40</c15:f>
                <c15:dlblRangeCache>
                  <c:ptCount val="20"/>
                  <c:pt idx="2">
                    <c:v>295</c:v>
                  </c:pt>
                  <c:pt idx="7">
                    <c:v>200</c:v>
                  </c:pt>
                  <c:pt idx="12">
                    <c:v>160</c:v>
                  </c:pt>
                  <c:pt idx="17">
                    <c:v>120</c:v>
                  </c:pt>
                </c15:dlblRangeCache>
              </c15:datalabelsRange>
            </c:ext>
            <c:ext xmlns:c16="http://schemas.microsoft.com/office/drawing/2014/chart" uri="{C3380CC4-5D6E-409C-BE32-E72D297353CC}">
              <c16:uniqueId val="{00000054-4C30-4B50-8839-A6661834CDE6}"/>
            </c:ext>
          </c:extLst>
        </c:ser>
        <c:dLbls>
          <c:showLegendKey val="0"/>
          <c:showVal val="0"/>
          <c:showCatName val="0"/>
          <c:showSerName val="0"/>
          <c:showPercent val="0"/>
          <c:showBubbleSize val="0"/>
        </c:dLbls>
        <c:gapWidth val="10"/>
        <c:overlap val="100"/>
        <c:axId val="1062126399"/>
        <c:axId val="1062128799"/>
        <c:extLst>
          <c:ext xmlns:c15="http://schemas.microsoft.com/office/drawing/2012/chart" uri="{02D57815-91ED-43cb-92C2-25804820EDAC}">
            <c15:filteredBarSeries>
              <c15:ser>
                <c:idx val="6"/>
                <c:order val="0"/>
                <c:tx>
                  <c:strRef>
                    <c:extLst>
                      <c:ext uri="{02D57815-91ED-43cb-92C2-25804820EDAC}">
                        <c15:formulaRef>
                          <c15:sqref>'15 ShortlistScenarios'!$J$34</c15:sqref>
                        </c15:formulaRef>
                      </c:ext>
                    </c:extLst>
                    <c:strCache>
                      <c:ptCount val="1"/>
                      <c:pt idx="0">
                        <c:v>Max</c:v>
                      </c:pt>
                    </c:strCache>
                  </c:strRef>
                </c:tx>
                <c:spPr>
                  <a:pattFill prst="dkUpDiag">
                    <a:fgClr>
                      <a:schemeClr val="tx1">
                        <a:lumMod val="50000"/>
                        <a:lumOff val="50000"/>
                      </a:schemeClr>
                    </a:fgClr>
                    <a:bgClr>
                      <a:schemeClr val="bg1"/>
                    </a:bgClr>
                  </a:pattFill>
                  <a:ln>
                    <a:noFill/>
                  </a:ln>
                  <a:effectLst/>
                </c:spPr>
                <c:invertIfNegative val="0"/>
                <c:cat>
                  <c:numRef>
                    <c:extLst>
                      <c:ext uri="{02D57815-91ED-43cb-92C2-25804820EDAC}">
                        <c15:formulaRef>
                          <c15:sqref>'15 ShortlistScenarios'!$K$24:$AD$24</c15:sqref>
                        </c15:formulaRef>
                      </c:ext>
                    </c:extLst>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extLst>
                      <c:ext uri="{02D57815-91ED-43cb-92C2-25804820EDAC}">
                        <c15:formulaRef>
                          <c15:sqref>'15 ShortlistScenarios'!$K$34:$AD$34</c15:sqref>
                        </c15:formulaRef>
                      </c:ext>
                    </c:extLst>
                    <c:numCache>
                      <c:formatCode>0</c:formatCode>
                      <c:ptCount val="20"/>
                      <c:pt idx="0">
                        <c:v>59.793082420211725</c:v>
                      </c:pt>
                      <c:pt idx="1">
                        <c:v>59.793082420211725</c:v>
                      </c:pt>
                      <c:pt idx="2">
                        <c:v>59.793082420211725</c:v>
                      </c:pt>
                      <c:pt idx="3">
                        <c:v>59.793082420211725</c:v>
                      </c:pt>
                      <c:pt idx="4">
                        <c:v>59.793082420211725</c:v>
                      </c:pt>
                      <c:pt idx="5">
                        <c:v>46.303226515277345</c:v>
                      </c:pt>
                      <c:pt idx="6">
                        <c:v>46.303226515277345</c:v>
                      </c:pt>
                      <c:pt idx="7">
                        <c:v>46.303226515277345</c:v>
                      </c:pt>
                      <c:pt idx="8">
                        <c:v>46.303226515277345</c:v>
                      </c:pt>
                      <c:pt idx="9">
                        <c:v>46.303226515277345</c:v>
                      </c:pt>
                      <c:pt idx="10">
                        <c:v>34.260772005433296</c:v>
                      </c:pt>
                      <c:pt idx="11">
                        <c:v>34.260772005433296</c:v>
                      </c:pt>
                      <c:pt idx="12">
                        <c:v>34.260772005433296</c:v>
                      </c:pt>
                      <c:pt idx="13">
                        <c:v>34.260772005433296</c:v>
                      </c:pt>
                      <c:pt idx="14">
                        <c:v>34.260772005433296</c:v>
                      </c:pt>
                      <c:pt idx="15">
                        <c:v>26.760687418704087</c:v>
                      </c:pt>
                      <c:pt idx="16">
                        <c:v>26.760687418704087</c:v>
                      </c:pt>
                      <c:pt idx="17">
                        <c:v>26.760687418704087</c:v>
                      </c:pt>
                      <c:pt idx="18">
                        <c:v>26.760687418704087</c:v>
                      </c:pt>
                      <c:pt idx="19">
                        <c:v>26.760687418704087</c:v>
                      </c:pt>
                    </c:numCache>
                  </c:numRef>
                </c:val>
                <c:extLst>
                  <c:ext xmlns:c16="http://schemas.microsoft.com/office/drawing/2014/chart" uri="{C3380CC4-5D6E-409C-BE32-E72D297353CC}">
                    <c16:uniqueId val="{00000000-4C30-4B50-8839-A6661834CDE6}"/>
                  </c:ext>
                </c:extLst>
              </c15:ser>
            </c15:filteredBarSeries>
            <c15:filteredBarSeries>
              <c15:ser>
                <c:idx val="4"/>
                <c:order val="5"/>
                <c:tx>
                  <c:strRef>
                    <c:extLst xmlns:c15="http://schemas.microsoft.com/office/drawing/2012/chart">
                      <c:ext xmlns:c15="http://schemas.microsoft.com/office/drawing/2012/chart" uri="{02D57815-91ED-43cb-92C2-25804820EDAC}">
                        <c15:formulaRef>
                          <c15:sqref>'15 ShortlistScenarios'!$J$32</c15:sqref>
                        </c15:formulaRef>
                      </c:ext>
                    </c:extLst>
                    <c:strCache>
                      <c:ptCount val="1"/>
                      <c:pt idx="0">
                        <c:v>Labels</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'15 ShortlistScenarios'!$K$24:$AD$24</c15:sqref>
                        </c15:formulaRef>
                      </c:ext>
                    </c:extLst>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extLst xmlns:c15="http://schemas.microsoft.com/office/drawing/2012/chart">
                      <c:ext xmlns:c15="http://schemas.microsoft.com/office/drawing/2012/chart" uri="{02D57815-91ED-43cb-92C2-25804820EDAC}">
                        <c15:formulaRef>
                          <c15:sqref>'15 ShortlistScenarios'!$K$32:$AD$32</c15:sqref>
                        </c15:formulaRef>
                      </c:ext>
                    </c:extLst>
                    <c:numCache>
                      <c:formatCode>0</c:formatCode>
                      <c:ptCount val="20"/>
                      <c:pt idx="2">
                        <c:v>295</c:v>
                      </c:pt>
                      <c:pt idx="7">
                        <c:v>200</c:v>
                      </c:pt>
                      <c:pt idx="12">
                        <c:v>159.06820304987937</c:v>
                      </c:pt>
                      <c:pt idx="17">
                        <c:v>123.23150081087719</c:v>
                      </c:pt>
                    </c:numCache>
                  </c:numRef>
                </c:val>
                <c:extLst xmlns:c15="http://schemas.microsoft.com/office/drawing/2012/chart">
                  <c:ext xmlns:c16="http://schemas.microsoft.com/office/drawing/2014/chart" uri="{C3380CC4-5D6E-409C-BE32-E72D297353CC}">
                    <c16:uniqueId val="{00000056-4C30-4B50-8839-A6661834CDE6}"/>
                  </c:ext>
                </c:extLst>
              </c15:ser>
            </c15:filteredBarSeries>
            <c15:filteredBarSeries>
              <c15:ser>
                <c:idx val="5"/>
                <c:order val="6"/>
                <c:tx>
                  <c:strRef>
                    <c:extLst xmlns:c15="http://schemas.microsoft.com/office/drawing/2012/chart">
                      <c:ext xmlns:c15="http://schemas.microsoft.com/office/drawing/2012/chart" uri="{02D57815-91ED-43cb-92C2-25804820EDAC}">
                        <c15:formulaRef>
                          <c15:sqref>'15 ShortlistScenarios'!$J$33</c15:sqref>
                        </c15:formulaRef>
                      </c:ext>
                    </c:extLst>
                    <c:strCache>
                      <c:ptCount val="1"/>
                      <c:pt idx="0">
                        <c:v>Min</c:v>
                      </c:pt>
                    </c:strCache>
                  </c:strRef>
                </c:tx>
                <c:spPr>
                  <a:solidFill>
                    <a:schemeClr val="bg1">
                      <a:lumMod val="95000"/>
                      <a:alpha val="54000"/>
                    </a:schemeClr>
                  </a:solidFill>
                  <a:ln>
                    <a:noFill/>
                  </a:ln>
                  <a:effectLst/>
                </c:spPr>
                <c:invertIfNegative val="0"/>
                <c:cat>
                  <c:numRef>
                    <c:extLst xmlns:c15="http://schemas.microsoft.com/office/drawing/2012/chart">
                      <c:ext xmlns:c15="http://schemas.microsoft.com/office/drawing/2012/chart" uri="{02D57815-91ED-43cb-92C2-25804820EDAC}">
                        <c15:formulaRef>
                          <c15:sqref>'15 ShortlistScenarios'!$K$24:$AD$24</c15:sqref>
                        </c15:formulaRef>
                      </c:ext>
                    </c:extLst>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extLst xmlns:c15="http://schemas.microsoft.com/office/drawing/2012/chart">
                      <c:ext xmlns:c15="http://schemas.microsoft.com/office/drawing/2012/chart" uri="{02D57815-91ED-43cb-92C2-25804820EDAC}">
                        <c15:formulaRef>
                          <c15:sqref>'15 ShortlistScenarios'!$K$33:$AD$33</c15:sqref>
                        </c15:formulaRef>
                      </c:ext>
                    </c:extLst>
                    <c:numCache>
                      <c:formatCode>0</c:formatCode>
                      <c:ptCount val="20"/>
                      <c:pt idx="0">
                        <c:v>58.900985574812012</c:v>
                      </c:pt>
                      <c:pt idx="1">
                        <c:v>58.900985574812012</c:v>
                      </c:pt>
                      <c:pt idx="2">
                        <c:v>58.900985574812012</c:v>
                      </c:pt>
                      <c:pt idx="3">
                        <c:v>58.900985574812012</c:v>
                      </c:pt>
                      <c:pt idx="4">
                        <c:v>58.900985574812012</c:v>
                      </c:pt>
                      <c:pt idx="5">
                        <c:v>44.652732769455881</c:v>
                      </c:pt>
                      <c:pt idx="6">
                        <c:v>44.652732769455881</c:v>
                      </c:pt>
                      <c:pt idx="7">
                        <c:v>44.652732769455881</c:v>
                      </c:pt>
                      <c:pt idx="8">
                        <c:v>44.652732769455881</c:v>
                      </c:pt>
                      <c:pt idx="9">
                        <c:v>44.652732769455881</c:v>
                      </c:pt>
                      <c:pt idx="10">
                        <c:v>29.787952898633289</c:v>
                      </c:pt>
                      <c:pt idx="11">
                        <c:v>29.787952898633289</c:v>
                      </c:pt>
                      <c:pt idx="12">
                        <c:v>29.787952898633289</c:v>
                      </c:pt>
                      <c:pt idx="13">
                        <c:v>29.787952898633289</c:v>
                      </c:pt>
                      <c:pt idx="14">
                        <c:v>29.787952898633289</c:v>
                      </c:pt>
                      <c:pt idx="15">
                        <c:v>22.232379279564089</c:v>
                      </c:pt>
                      <c:pt idx="16">
                        <c:v>22.232379279564089</c:v>
                      </c:pt>
                      <c:pt idx="17">
                        <c:v>22.232379279564089</c:v>
                      </c:pt>
                      <c:pt idx="18">
                        <c:v>22.232379279564089</c:v>
                      </c:pt>
                      <c:pt idx="19">
                        <c:v>22.232379279564089</c:v>
                      </c:pt>
                    </c:numCache>
                  </c:numRef>
                </c:val>
                <c:extLst xmlns:c15="http://schemas.microsoft.com/office/drawing/2012/chart">
                  <c:ext xmlns:c16="http://schemas.microsoft.com/office/drawing/2014/chart" uri="{C3380CC4-5D6E-409C-BE32-E72D297353CC}">
                    <c16:uniqueId val="{00000055-4C30-4B50-8839-A6661834CDE6}"/>
                  </c:ext>
                </c:extLst>
              </c15:ser>
            </c15:filteredBarSeries>
          </c:ext>
        </c:extLst>
      </c:barChart>
      <c:catAx>
        <c:axId val="1062126399"/>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062128799"/>
        <c:crosses val="autoZero"/>
        <c:auto val="1"/>
        <c:lblAlgn val="ctr"/>
        <c:lblOffset val="100"/>
        <c:noMultiLvlLbl val="0"/>
      </c:catAx>
      <c:valAx>
        <c:axId val="1062128799"/>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Greenhouse gas emissions </a:t>
                </a:r>
              </a:p>
              <a:p>
                <a:pPr>
                  <a:defRPr/>
                </a:pPr>
                <a:r>
                  <a:rPr lang="en-US"/>
                  <a:t>(Mt CO2eq)</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0621263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160" b="0" i="0" u="none" strike="noStrike" kern="1200" spc="0" baseline="0">
                <a:solidFill>
                  <a:schemeClr val="tx1">
                    <a:lumMod val="65000"/>
                    <a:lumOff val="35000"/>
                  </a:schemeClr>
                </a:solidFill>
                <a:latin typeface="+mn-lt"/>
                <a:ea typeface="+mn-ea"/>
                <a:cs typeface="+mn-cs"/>
              </a:defRPr>
            </a:pPr>
            <a:r>
              <a:rPr lang="en-US"/>
              <a:t>15 Scenario shortlist (average, min max) Pathway</a:t>
            </a:r>
          </a:p>
        </c:rich>
      </c:tx>
      <c:overlay val="0"/>
      <c:spPr>
        <a:noFill/>
        <a:ln>
          <a:noFill/>
        </a:ln>
        <a:effectLst/>
      </c:spPr>
      <c:txPr>
        <a:bodyPr rot="0" spcFirstLastPara="1" vertOverflow="ellipsis" vert="horz" wrap="square" anchor="ctr" anchorCtr="1"/>
        <a:lstStyle/>
        <a:p>
          <a:pPr>
            <a:defRPr sz="21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7"/>
          <c:order val="17"/>
          <c:tx>
            <c:strRef>
              <c:f>Database!$J$470</c:f>
              <c:strCache>
                <c:ptCount val="1"/>
                <c:pt idx="0">
                  <c:v>Average of 15 Shortlisted</c:v>
                </c:pt>
              </c:strCache>
            </c:strRef>
          </c:tx>
          <c:spPr>
            <a:ln w="19050" cap="rnd">
              <a:solidFill>
                <a:schemeClr val="accent6">
                  <a:lumMod val="80000"/>
                  <a:lumOff val="20000"/>
                </a:schemeClr>
              </a:solidFill>
              <a:round/>
            </a:ln>
            <a:effectLst/>
          </c:spPr>
          <c:marker>
            <c:symbol val="none"/>
          </c:marker>
          <c:xVal>
            <c:numRef>
              <c:f>Database!$K$419:$AN$419</c:f>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f>Database!$K$470:$AN$470</c:f>
              <c:numCache>
                <c:formatCode>0.0</c:formatCode>
                <c:ptCount val="30"/>
                <c:pt idx="0">
                  <c:v>65.152186266327988</c:v>
                </c:pt>
                <c:pt idx="1">
                  <c:v>62.851361538403914</c:v>
                </c:pt>
                <c:pt idx="2">
                  <c:v>59.257006032119314</c:v>
                </c:pt>
                <c:pt idx="3">
                  <c:v>55.445906504258126</c:v>
                </c:pt>
                <c:pt idx="4">
                  <c:v>54.949722494785156</c:v>
                </c:pt>
                <c:pt idx="5">
                  <c:v>52.359354909108191</c:v>
                </c:pt>
                <c:pt idx="6">
                  <c:v>49.767489101644877</c:v>
                </c:pt>
                <c:pt idx="7">
                  <c:v>46.968100628180927</c:v>
                </c:pt>
                <c:pt idx="8">
                  <c:v>41.49714606007614</c:v>
                </c:pt>
                <c:pt idx="9">
                  <c:v>37.067012986885388</c:v>
                </c:pt>
                <c:pt idx="10">
                  <c:v>34.674393764924893</c:v>
                </c:pt>
                <c:pt idx="11">
                  <c:v>33.311397179388997</c:v>
                </c:pt>
                <c:pt idx="12">
                  <c:v>31.378033603302615</c:v>
                </c:pt>
                <c:pt idx="13">
                  <c:v>31.348040234529517</c:v>
                </c:pt>
                <c:pt idx="14">
                  <c:v>28.356338267733388</c:v>
                </c:pt>
                <c:pt idx="15">
                  <c:v>26.915903014944092</c:v>
                </c:pt>
                <c:pt idx="16">
                  <c:v>26.052827541810007</c:v>
                </c:pt>
                <c:pt idx="17">
                  <c:v>24.922126070783133</c:v>
                </c:pt>
                <c:pt idx="18">
                  <c:v>23.630124894614006</c:v>
                </c:pt>
                <c:pt idx="19">
                  <c:v>21.710519288725941</c:v>
                </c:pt>
                <c:pt idx="20">
                  <c:v>21.314385350737595</c:v>
                </c:pt>
                <c:pt idx="21">
                  <c:v>20.072176449999233</c:v>
                </c:pt>
                <c:pt idx="22">
                  <c:v>19.039349257397316</c:v>
                </c:pt>
                <c:pt idx="23">
                  <c:v>18.625702911986014</c:v>
                </c:pt>
                <c:pt idx="24">
                  <c:v>17.957340456298393</c:v>
                </c:pt>
                <c:pt idx="25">
                  <c:v>17.248367813499904</c:v>
                </c:pt>
                <c:pt idx="26">
                  <c:v>16.292385754351439</c:v>
                </c:pt>
                <c:pt idx="27">
                  <c:v>16.09742943879673</c:v>
                </c:pt>
                <c:pt idx="28">
                  <c:v>15.372708325835946</c:v>
                </c:pt>
                <c:pt idx="29">
                  <c:v>15.535498062140849</c:v>
                </c:pt>
              </c:numCache>
            </c:numRef>
          </c:yVal>
          <c:smooth val="0"/>
          <c:extLst>
            <c:ext xmlns:c16="http://schemas.microsoft.com/office/drawing/2014/chart" uri="{C3380CC4-5D6E-409C-BE32-E72D297353CC}">
              <c16:uniqueId val="{00000000-49EE-4260-902C-4C1D480F1367}"/>
            </c:ext>
          </c:extLst>
        </c:ser>
        <c:ser>
          <c:idx val="18"/>
          <c:order val="18"/>
          <c:tx>
            <c:strRef>
              <c:f>Database!$J$471</c:f>
              <c:strCache>
                <c:ptCount val="1"/>
                <c:pt idx="0">
                  <c:v>Min</c:v>
                </c:pt>
              </c:strCache>
            </c:strRef>
          </c:tx>
          <c:spPr>
            <a:ln w="19050" cap="rnd">
              <a:solidFill>
                <a:schemeClr val="accent1">
                  <a:lumMod val="80000"/>
                </a:schemeClr>
              </a:solidFill>
              <a:round/>
            </a:ln>
            <a:effectLst/>
          </c:spPr>
          <c:marker>
            <c:symbol val="none"/>
          </c:marker>
          <c:xVal>
            <c:numRef>
              <c:f>Database!$K$419:$AN$419</c:f>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f>Database!$K$471:$AN$471</c:f>
              <c:numCache>
                <c:formatCode>0.0</c:formatCode>
                <c:ptCount val="30"/>
                <c:pt idx="0">
                  <c:v>65.151808139705935</c:v>
                </c:pt>
                <c:pt idx="1">
                  <c:v>62.851250184110853</c:v>
                </c:pt>
                <c:pt idx="2">
                  <c:v>59.248752032477356</c:v>
                </c:pt>
                <c:pt idx="3">
                  <c:v>53.976129487035863</c:v>
                </c:pt>
                <c:pt idx="4">
                  <c:v>53.266197872900086</c:v>
                </c:pt>
                <c:pt idx="5">
                  <c:v>51.183109691627472</c:v>
                </c:pt>
                <c:pt idx="6">
                  <c:v>48.663615160728064</c:v>
                </c:pt>
                <c:pt idx="7">
                  <c:v>45.982311248224832</c:v>
                </c:pt>
                <c:pt idx="8">
                  <c:v>40.56236122954104</c:v>
                </c:pt>
                <c:pt idx="9">
                  <c:v>36.484882540337999</c:v>
                </c:pt>
                <c:pt idx="10">
                  <c:v>33.190507196718549</c:v>
                </c:pt>
                <c:pt idx="11">
                  <c:v>31.055042162815731</c:v>
                </c:pt>
                <c:pt idx="12">
                  <c:v>29.085096067356996</c:v>
                </c:pt>
                <c:pt idx="13">
                  <c:v>29.164967147632211</c:v>
                </c:pt>
                <c:pt idx="14">
                  <c:v>25.799851918642958</c:v>
                </c:pt>
                <c:pt idx="15">
                  <c:v>24.322896635191061</c:v>
                </c:pt>
                <c:pt idx="16">
                  <c:v>23.638991679174897</c:v>
                </c:pt>
                <c:pt idx="17">
                  <c:v>22.544995863133774</c:v>
                </c:pt>
                <c:pt idx="18">
                  <c:v>21.307176388522429</c:v>
                </c:pt>
                <c:pt idx="19">
                  <c:v>19.347835831798278</c:v>
                </c:pt>
                <c:pt idx="20">
                  <c:v>18.92000709286096</c:v>
                </c:pt>
                <c:pt idx="21">
                  <c:v>17.62168618610368</c:v>
                </c:pt>
                <c:pt idx="22">
                  <c:v>16.567647043944316</c:v>
                </c:pt>
                <c:pt idx="23">
                  <c:v>16.180968427362433</c:v>
                </c:pt>
                <c:pt idx="24">
                  <c:v>15.621042069946661</c:v>
                </c:pt>
                <c:pt idx="25">
                  <c:v>15.02896756088248</c:v>
                </c:pt>
                <c:pt idx="26">
                  <c:v>14.105095088437018</c:v>
                </c:pt>
                <c:pt idx="27">
                  <c:v>14.126000184760933</c:v>
                </c:pt>
                <c:pt idx="28">
                  <c:v>13.327990536528137</c:v>
                </c:pt>
                <c:pt idx="29">
                  <c:v>13.403913756042636</c:v>
                </c:pt>
              </c:numCache>
            </c:numRef>
          </c:yVal>
          <c:smooth val="0"/>
          <c:extLst>
            <c:ext xmlns:c16="http://schemas.microsoft.com/office/drawing/2014/chart" uri="{C3380CC4-5D6E-409C-BE32-E72D297353CC}">
              <c16:uniqueId val="{00000001-49EE-4260-902C-4C1D480F1367}"/>
            </c:ext>
          </c:extLst>
        </c:ser>
        <c:ser>
          <c:idx val="19"/>
          <c:order val="19"/>
          <c:tx>
            <c:strRef>
              <c:f>Database!$J$472</c:f>
              <c:strCache>
                <c:ptCount val="1"/>
                <c:pt idx="0">
                  <c:v>Max</c:v>
                </c:pt>
              </c:strCache>
            </c:strRef>
          </c:tx>
          <c:spPr>
            <a:ln w="19050" cap="rnd">
              <a:solidFill>
                <a:schemeClr val="accent2">
                  <a:lumMod val="80000"/>
                </a:schemeClr>
              </a:solidFill>
              <a:round/>
            </a:ln>
            <a:effectLst/>
          </c:spPr>
          <c:marker>
            <c:symbol val="none"/>
          </c:marker>
          <c:xVal>
            <c:numRef>
              <c:f>Database!$K$419:$AN$419</c:f>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f>Database!$K$472:$AN$472</c:f>
              <c:numCache>
                <c:formatCode>0.0</c:formatCode>
                <c:ptCount val="30"/>
                <c:pt idx="0">
                  <c:v>65.152280797983494</c:v>
                </c:pt>
                <c:pt idx="1">
                  <c:v>62.851806955576059</c:v>
                </c:pt>
                <c:pt idx="2">
                  <c:v>59.259069532029812</c:v>
                </c:pt>
                <c:pt idx="3">
                  <c:v>56.063097839035862</c:v>
                </c:pt>
                <c:pt idx="4">
                  <c:v>55.656813145320093</c:v>
                </c:pt>
                <c:pt idx="5">
                  <c:v>52.904087197417773</c:v>
                </c:pt>
                <c:pt idx="6">
                  <c:v>50.506343252178837</c:v>
                </c:pt>
                <c:pt idx="7">
                  <c:v>47.854213436538657</c:v>
                </c:pt>
                <c:pt idx="8">
                  <c:v>42.486948537483194</c:v>
                </c:pt>
                <c:pt idx="9">
                  <c:v>37.811786517157998</c:v>
                </c:pt>
                <c:pt idx="10">
                  <c:v>36.956774102718555</c:v>
                </c:pt>
                <c:pt idx="11">
                  <c:v>36.125429963815733</c:v>
                </c:pt>
                <c:pt idx="12">
                  <c:v>33.930643057356995</c:v>
                </c:pt>
                <c:pt idx="13">
                  <c:v>33.594178364632214</c:v>
                </c:pt>
                <c:pt idx="14">
                  <c:v>30.69683453864296</c:v>
                </c:pt>
                <c:pt idx="15">
                  <c:v>29.059643599191062</c:v>
                </c:pt>
                <c:pt idx="16">
                  <c:v>28.175282017174894</c:v>
                </c:pt>
                <c:pt idx="17">
                  <c:v>27.055819514133773</c:v>
                </c:pt>
                <c:pt idx="18">
                  <c:v>25.748454844522428</c:v>
                </c:pt>
                <c:pt idx="19">
                  <c:v>23.764237118498279</c:v>
                </c:pt>
                <c:pt idx="20">
                  <c:v>23.40426236696096</c:v>
                </c:pt>
                <c:pt idx="21">
                  <c:v>22.209910146203683</c:v>
                </c:pt>
                <c:pt idx="22">
                  <c:v>21.258467327144317</c:v>
                </c:pt>
                <c:pt idx="23">
                  <c:v>20.936474079762434</c:v>
                </c:pt>
                <c:pt idx="24">
                  <c:v>20.59874308384666</c:v>
                </c:pt>
                <c:pt idx="25">
                  <c:v>19.827638745356481</c:v>
                </c:pt>
                <c:pt idx="26">
                  <c:v>18.835540923137017</c:v>
                </c:pt>
                <c:pt idx="27">
                  <c:v>18.334269210260931</c:v>
                </c:pt>
                <c:pt idx="28">
                  <c:v>17.677266528628135</c:v>
                </c:pt>
                <c:pt idx="29">
                  <c:v>17.919037975972639</c:v>
                </c:pt>
              </c:numCache>
            </c:numRef>
          </c:yVal>
          <c:smooth val="0"/>
          <c:extLst>
            <c:ext xmlns:c16="http://schemas.microsoft.com/office/drawing/2014/chart" uri="{C3380CC4-5D6E-409C-BE32-E72D297353CC}">
              <c16:uniqueId val="{00000002-49EE-4260-902C-4C1D480F1367}"/>
            </c:ext>
          </c:extLst>
        </c:ser>
        <c:dLbls>
          <c:showLegendKey val="0"/>
          <c:showVal val="0"/>
          <c:showCatName val="0"/>
          <c:showSerName val="0"/>
          <c:showPercent val="0"/>
          <c:showBubbleSize val="0"/>
        </c:dLbls>
        <c:axId val="1134365471"/>
        <c:axId val="1134352031"/>
        <c:extLst>
          <c:ext xmlns:c15="http://schemas.microsoft.com/office/drawing/2012/chart" uri="{02D57815-91ED-43cb-92C2-25804820EDAC}">
            <c15:filteredScatterSeries>
              <c15:ser>
                <c:idx val="0"/>
                <c:order val="0"/>
                <c:tx>
                  <c:strRef>
                    <c:extLst>
                      <c:ext uri="{02D57815-91ED-43cb-92C2-25804820EDAC}">
                        <c15:formulaRef>
                          <c15:sqref>Database!$J$453</c15:sqref>
                        </c15:formulaRef>
                      </c:ext>
                    </c:extLst>
                    <c:strCache>
                      <c:ptCount val="1"/>
                      <c:pt idx="0">
                        <c:v>300Mt L4 S1-P2</c:v>
                      </c:pt>
                    </c:strCache>
                  </c:strRef>
                </c:tx>
                <c:spPr>
                  <a:ln w="19050" cap="rnd">
                    <a:solidFill>
                      <a:schemeClr val="accent1"/>
                    </a:solidFill>
                    <a:round/>
                  </a:ln>
                  <a:effectLst/>
                </c:spPr>
                <c:marker>
                  <c:symbol val="none"/>
                </c:marker>
                <c:xVal>
                  <c:numRef>
                    <c:extLst>
                      <c:ex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extLst>
                      <c:ext uri="{02D57815-91ED-43cb-92C2-25804820EDAC}">
                        <c15:formulaRef>
                          <c15:sqref>Database!$K$453:$AN$453</c15:sqref>
                        </c15:formulaRef>
                      </c:ext>
                    </c:extLst>
                    <c:numCache>
                      <c:formatCode>0.0</c:formatCode>
                      <c:ptCount val="30"/>
                      <c:pt idx="0">
                        <c:v>65.151808139705935</c:v>
                      </c:pt>
                      <c:pt idx="1">
                        <c:v>62.851806955576059</c:v>
                      </c:pt>
                      <c:pt idx="2">
                        <c:v>59.248752032477356</c:v>
                      </c:pt>
                      <c:pt idx="3">
                        <c:v>56.056541202480581</c:v>
                      </c:pt>
                      <c:pt idx="4">
                        <c:v>55.65650377081873</c:v>
                      </c:pt>
                      <c:pt idx="5">
                        <c:v>52.739397197417766</c:v>
                      </c:pt>
                      <c:pt idx="6">
                        <c:v>50.044863252178835</c:v>
                      </c:pt>
                      <c:pt idx="7">
                        <c:v>47.208383436538661</c:v>
                      </c:pt>
                      <c:pt idx="8">
                        <c:v>41.835138537483196</c:v>
                      </c:pt>
                      <c:pt idx="9">
                        <c:v>37.158420152768279</c:v>
                      </c:pt>
                      <c:pt idx="10">
                        <c:v>34.357539559083612</c:v>
                      </c:pt>
                      <c:pt idx="11">
                        <c:v>33.00596497701541</c:v>
                      </c:pt>
                      <c:pt idx="12">
                        <c:v>30.873073100418413</c:v>
                      </c:pt>
                      <c:pt idx="13">
                        <c:v>31.141596814785398</c:v>
                      </c:pt>
                      <c:pt idx="14">
                        <c:v>27.034615090761758</c:v>
                      </c:pt>
                      <c:pt idx="15">
                        <c:v>25.645807939289561</c:v>
                      </c:pt>
                      <c:pt idx="16">
                        <c:v>25.045343649683794</c:v>
                      </c:pt>
                      <c:pt idx="17">
                        <c:v>24.025609599380591</c:v>
                      </c:pt>
                      <c:pt idx="18">
                        <c:v>22.860035340313651</c:v>
                      </c:pt>
                      <c:pt idx="19">
                        <c:v>20.969547209703261</c:v>
                      </c:pt>
                      <c:pt idx="20">
                        <c:v>20.598197834044136</c:v>
                      </c:pt>
                      <c:pt idx="21">
                        <c:v>19.359276252048115</c:v>
                      </c:pt>
                      <c:pt idx="22">
                        <c:v>18.360340878142658</c:v>
                      </c:pt>
                      <c:pt idx="23">
                        <c:v>18.027822879013652</c:v>
                      </c:pt>
                      <c:pt idx="24">
                        <c:v>17.51555530723866</c:v>
                      </c:pt>
                      <c:pt idx="25">
                        <c:v>16.972663121688274</c:v>
                      </c:pt>
                      <c:pt idx="26">
                        <c:v>16.10502008194246</c:v>
                      </c:pt>
                      <c:pt idx="27">
                        <c:v>16.18373840393993</c:v>
                      </c:pt>
                      <c:pt idx="28">
                        <c:v>15.451364165533846</c:v>
                      </c:pt>
                      <c:pt idx="29">
                        <c:v>15.617793513340374</c:v>
                      </c:pt>
                    </c:numCache>
                  </c:numRef>
                </c:yVal>
                <c:smooth val="0"/>
                <c:extLst>
                  <c:ext xmlns:c16="http://schemas.microsoft.com/office/drawing/2014/chart" uri="{C3380CC4-5D6E-409C-BE32-E72D297353CC}">
                    <c16:uniqueId val="{00000003-49EE-4260-902C-4C1D480F1367}"/>
                  </c:ext>
                </c:extLst>
              </c15:ser>
            </c15:filteredScatterSeries>
            <c15:filteredScatterSeries>
              <c15:ser>
                <c:idx val="1"/>
                <c:order val="1"/>
                <c:tx>
                  <c:strRef>
                    <c:extLst xmlns:c15="http://schemas.microsoft.com/office/drawing/2012/chart">
                      <c:ext xmlns:c15="http://schemas.microsoft.com/office/drawing/2012/chart" uri="{02D57815-91ED-43cb-92C2-25804820EDAC}">
                        <c15:formulaRef>
                          <c15:sqref>Database!$J$454</c15:sqref>
                        </c15:formulaRef>
                      </c:ext>
                    </c:extLst>
                    <c:strCache>
                      <c:ptCount val="1"/>
                      <c:pt idx="0">
                        <c:v>300Mt L1 S2-P2</c:v>
                      </c:pt>
                    </c:strCache>
                  </c:strRef>
                </c:tx>
                <c:spPr>
                  <a:ln w="19050" cap="rnd">
                    <a:solidFill>
                      <a:schemeClr val="accent2"/>
                    </a:solidFill>
                    <a:round/>
                  </a:ln>
                  <a:effectLst/>
                </c:spPr>
                <c:marker>
                  <c:symbol val="none"/>
                </c:marker>
                <c:xVal>
                  <c:numRef>
                    <c:extLst xmlns:c15="http://schemas.microsoft.com/office/drawing/2012/chart">
                      <c:ext xmlns:c15="http://schemas.microsoft.com/office/drawing/2012/char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extLst xmlns:c15="http://schemas.microsoft.com/office/drawing/2012/chart">
                      <c:ext xmlns:c15="http://schemas.microsoft.com/office/drawing/2012/chart" uri="{02D57815-91ED-43cb-92C2-25804820EDAC}">
                        <c15:formulaRef>
                          <c15:sqref>Database!$K$454:$AN$454</c15:sqref>
                        </c15:formulaRef>
                      </c:ext>
                    </c:extLst>
                    <c:numCache>
                      <c:formatCode>0.0</c:formatCode>
                      <c:ptCount val="30"/>
                      <c:pt idx="0">
                        <c:v>65.152280797983494</c:v>
                      </c:pt>
                      <c:pt idx="1">
                        <c:v>62.851250184110853</c:v>
                      </c:pt>
                      <c:pt idx="2">
                        <c:v>59.259069532029812</c:v>
                      </c:pt>
                      <c:pt idx="3">
                        <c:v>56.052219487035856</c:v>
                      </c:pt>
                      <c:pt idx="4">
                        <c:v>55.539827872900084</c:v>
                      </c:pt>
                      <c:pt idx="5">
                        <c:v>52.549009691627468</c:v>
                      </c:pt>
                      <c:pt idx="6">
                        <c:v>49.757355160728061</c:v>
                      </c:pt>
                      <c:pt idx="7">
                        <c:v>46.789661248224832</c:v>
                      </c:pt>
                      <c:pt idx="8">
                        <c:v>41.302001229541048</c:v>
                      </c:pt>
                      <c:pt idx="9">
                        <c:v>36.568586517158003</c:v>
                      </c:pt>
                      <c:pt idx="10">
                        <c:v>33.676154102718549</c:v>
                      </c:pt>
                      <c:pt idx="11">
                        <c:v>32.219599963815732</c:v>
                      </c:pt>
                      <c:pt idx="12">
                        <c:v>30.079223057356998</c:v>
                      </c:pt>
                      <c:pt idx="13">
                        <c:v>30.339568364632214</c:v>
                      </c:pt>
                      <c:pt idx="14">
                        <c:v>26.254704538642962</c:v>
                      </c:pt>
                      <c:pt idx="15">
                        <c:v>24.89885359919106</c:v>
                      </c:pt>
                      <c:pt idx="16">
                        <c:v>24.345262017174896</c:v>
                      </c:pt>
                      <c:pt idx="17">
                        <c:v>23.384939514133773</c:v>
                      </c:pt>
                      <c:pt idx="18">
                        <c:v>22.304834844522425</c:v>
                      </c:pt>
                      <c:pt idx="19">
                        <c:v>20.520957118498281</c:v>
                      </c:pt>
                      <c:pt idx="20">
                        <c:v>20.26950236696096</c:v>
                      </c:pt>
                      <c:pt idx="21">
                        <c:v>19.161310146203682</c:v>
                      </c:pt>
                      <c:pt idx="22">
                        <c:v>18.287977327144315</c:v>
                      </c:pt>
                      <c:pt idx="23">
                        <c:v>18.083434079762434</c:v>
                      </c:pt>
                      <c:pt idx="24">
                        <c:v>17.72093308384666</c:v>
                      </c:pt>
                      <c:pt idx="25">
                        <c:v>17.325438745356479</c:v>
                      </c:pt>
                      <c:pt idx="26">
                        <c:v>16.599250923137017</c:v>
                      </c:pt>
                      <c:pt idx="27">
                        <c:v>16.809979210260931</c:v>
                      </c:pt>
                      <c:pt idx="28">
                        <c:v>16.193366528628136</c:v>
                      </c:pt>
                      <c:pt idx="29">
                        <c:v>16.452997975972636</c:v>
                      </c:pt>
                    </c:numCache>
                  </c:numRef>
                </c:yVal>
                <c:smooth val="0"/>
                <c:extLst xmlns:c15="http://schemas.microsoft.com/office/drawing/2012/chart">
                  <c:ext xmlns:c16="http://schemas.microsoft.com/office/drawing/2014/chart" uri="{C3380CC4-5D6E-409C-BE32-E72D297353CC}">
                    <c16:uniqueId val="{00000004-49EE-4260-902C-4C1D480F1367}"/>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Database!$J$455</c15:sqref>
                        </c15:formulaRef>
                      </c:ext>
                    </c:extLst>
                    <c:strCache>
                      <c:ptCount val="1"/>
                      <c:pt idx="0">
                        <c:v>300Mt L4 S2-P2</c:v>
                      </c:pt>
                    </c:strCache>
                  </c:strRef>
                </c:tx>
                <c:spPr>
                  <a:ln w="19050" cap="rnd">
                    <a:solidFill>
                      <a:schemeClr val="accent3"/>
                    </a:solidFill>
                    <a:round/>
                  </a:ln>
                  <a:effectLst/>
                </c:spPr>
                <c:marker>
                  <c:symbol val="none"/>
                </c:marker>
                <c:xVal>
                  <c:numRef>
                    <c:extLst xmlns:c15="http://schemas.microsoft.com/office/drawing/2012/chart">
                      <c:ext xmlns:c15="http://schemas.microsoft.com/office/drawing/2012/char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extLst xmlns:c15="http://schemas.microsoft.com/office/drawing/2012/chart">
                      <c:ext xmlns:c15="http://schemas.microsoft.com/office/drawing/2012/chart" uri="{02D57815-91ED-43cb-92C2-25804820EDAC}">
                        <c15:formulaRef>
                          <c15:sqref>Database!$K$455:$AN$455</c15:sqref>
                        </c15:formulaRef>
                      </c:ext>
                    </c:extLst>
                    <c:numCache>
                      <c:formatCode>0.0</c:formatCode>
                      <c:ptCount val="30"/>
                      <c:pt idx="0">
                        <c:v>65.152280797983494</c:v>
                      </c:pt>
                      <c:pt idx="1">
                        <c:v>62.851250184110853</c:v>
                      </c:pt>
                      <c:pt idx="2">
                        <c:v>59.259069532029812</c:v>
                      </c:pt>
                      <c:pt idx="3">
                        <c:v>56.053927839035865</c:v>
                      </c:pt>
                      <c:pt idx="4">
                        <c:v>55.541953145320086</c:v>
                      </c:pt>
                      <c:pt idx="5">
                        <c:v>52.54630231576747</c:v>
                      </c:pt>
                      <c:pt idx="6">
                        <c:v>49.74419430062806</c:v>
                      </c:pt>
                      <c:pt idx="7">
                        <c:v>46.759600270624837</c:v>
                      </c:pt>
                      <c:pt idx="8">
                        <c:v>41.248432985241053</c:v>
                      </c:pt>
                      <c:pt idx="9">
                        <c:v>36.484882540337999</c:v>
                      </c:pt>
                      <c:pt idx="10">
                        <c:v>33.547227196718552</c:v>
                      </c:pt>
                      <c:pt idx="11">
                        <c:v>32.03010216281573</c:v>
                      </c:pt>
                      <c:pt idx="12">
                        <c:v>29.819946067356994</c:v>
                      </c:pt>
                      <c:pt idx="13">
                        <c:v>29.996837147632213</c:v>
                      </c:pt>
                      <c:pt idx="14">
                        <c:v>25.799851918642958</c:v>
                      </c:pt>
                      <c:pt idx="15">
                        <c:v>24.322896635191061</c:v>
                      </c:pt>
                      <c:pt idx="16">
                        <c:v>23.638991679174897</c:v>
                      </c:pt>
                      <c:pt idx="17">
                        <c:v>22.544995863133774</c:v>
                      </c:pt>
                      <c:pt idx="18">
                        <c:v>21.307176388522429</c:v>
                      </c:pt>
                      <c:pt idx="19">
                        <c:v>19.347835831798278</c:v>
                      </c:pt>
                      <c:pt idx="20">
                        <c:v>18.92000709286096</c:v>
                      </c:pt>
                      <c:pt idx="21">
                        <c:v>17.62168618610368</c:v>
                      </c:pt>
                      <c:pt idx="22">
                        <c:v>16.567647043944316</c:v>
                      </c:pt>
                      <c:pt idx="23">
                        <c:v>16.180968427362433</c:v>
                      </c:pt>
                      <c:pt idx="24">
                        <c:v>15.621042069946661</c:v>
                      </c:pt>
                      <c:pt idx="25">
                        <c:v>15.02896756088248</c:v>
                      </c:pt>
                      <c:pt idx="26">
                        <c:v>14.105095088437018</c:v>
                      </c:pt>
                      <c:pt idx="27">
                        <c:v>14.126000184760933</c:v>
                      </c:pt>
                      <c:pt idx="28">
                        <c:v>13.327990536528137</c:v>
                      </c:pt>
                      <c:pt idx="29">
                        <c:v>13.403913756042636</c:v>
                      </c:pt>
                    </c:numCache>
                  </c:numRef>
                </c:yVal>
                <c:smooth val="0"/>
                <c:extLst xmlns:c15="http://schemas.microsoft.com/office/drawing/2012/chart">
                  <c:ext xmlns:c16="http://schemas.microsoft.com/office/drawing/2014/chart" uri="{C3380CC4-5D6E-409C-BE32-E72D297353CC}">
                    <c16:uniqueId val="{00000005-49EE-4260-902C-4C1D480F1367}"/>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Database!$J$456</c15:sqref>
                        </c15:formulaRef>
                      </c:ext>
                    </c:extLst>
                    <c:strCache>
                      <c:ptCount val="1"/>
                      <c:pt idx="0">
                        <c:v>300Mt-lowbio L4 S1-P2</c:v>
                      </c:pt>
                    </c:strCache>
                  </c:strRef>
                </c:tx>
                <c:spPr>
                  <a:ln w="19050" cap="rnd">
                    <a:solidFill>
                      <a:schemeClr val="accent4"/>
                    </a:solidFill>
                    <a:round/>
                  </a:ln>
                  <a:effectLst/>
                </c:spPr>
                <c:marker>
                  <c:symbol val="none"/>
                </c:marker>
                <c:xVal>
                  <c:numRef>
                    <c:extLst xmlns:c15="http://schemas.microsoft.com/office/drawing/2012/chart">
                      <c:ext xmlns:c15="http://schemas.microsoft.com/office/drawing/2012/char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extLst xmlns:c15="http://schemas.microsoft.com/office/drawing/2012/chart">
                      <c:ext xmlns:c15="http://schemas.microsoft.com/office/drawing/2012/chart" uri="{02D57815-91ED-43cb-92C2-25804820EDAC}">
                        <c15:formulaRef>
                          <c15:sqref>Database!$K$456:$AN$456</c15:sqref>
                        </c15:formulaRef>
                      </c:ext>
                    </c:extLst>
                    <c:numCache>
                      <c:formatCode>0.0</c:formatCode>
                      <c:ptCount val="30"/>
                      <c:pt idx="0">
                        <c:v>65.151808139705935</c:v>
                      </c:pt>
                      <c:pt idx="1">
                        <c:v>62.851806955576059</c:v>
                      </c:pt>
                      <c:pt idx="2">
                        <c:v>59.248752032477356</c:v>
                      </c:pt>
                      <c:pt idx="3">
                        <c:v>55.40642120248058</c:v>
                      </c:pt>
                      <c:pt idx="4">
                        <c:v>55.023213770818742</c:v>
                      </c:pt>
                      <c:pt idx="5">
                        <c:v>52.904087197417773</c:v>
                      </c:pt>
                      <c:pt idx="6">
                        <c:v>50.506343252178837</c:v>
                      </c:pt>
                      <c:pt idx="7">
                        <c:v>47.854213436538657</c:v>
                      </c:pt>
                      <c:pt idx="8">
                        <c:v>42.486948537483194</c:v>
                      </c:pt>
                      <c:pt idx="9">
                        <c:v>37.764540152768276</c:v>
                      </c:pt>
                      <c:pt idx="10">
                        <c:v>34.00081955908361</c:v>
                      </c:pt>
                      <c:pt idx="11">
                        <c:v>32.030904977015403</c:v>
                      </c:pt>
                      <c:pt idx="12">
                        <c:v>30.138223100418415</c:v>
                      </c:pt>
                      <c:pt idx="13">
                        <c:v>30.309726814785396</c:v>
                      </c:pt>
                      <c:pt idx="14">
                        <c:v>27.678915090761759</c:v>
                      </c:pt>
                      <c:pt idx="15">
                        <c:v>26.369797939289562</c:v>
                      </c:pt>
                      <c:pt idx="16">
                        <c:v>25.413483649683794</c:v>
                      </c:pt>
                      <c:pt idx="17">
                        <c:v>24.404649599380587</c:v>
                      </c:pt>
                      <c:pt idx="18">
                        <c:v>23.221115340313652</c:v>
                      </c:pt>
                      <c:pt idx="19">
                        <c:v>21.277217209703259</c:v>
                      </c:pt>
                      <c:pt idx="20">
                        <c:v>20.888067834044136</c:v>
                      </c:pt>
                      <c:pt idx="21">
                        <c:v>19.631156252048115</c:v>
                      </c:pt>
                      <c:pt idx="22">
                        <c:v>18.62306087814266</c:v>
                      </c:pt>
                      <c:pt idx="23">
                        <c:v>18.221402879013652</c:v>
                      </c:pt>
                      <c:pt idx="24">
                        <c:v>17.707255307238658</c:v>
                      </c:pt>
                      <c:pt idx="25">
                        <c:v>17.167653121688275</c:v>
                      </c:pt>
                      <c:pt idx="26">
                        <c:v>16.291160081942458</c:v>
                      </c:pt>
                      <c:pt idx="27">
                        <c:v>16.318298403939931</c:v>
                      </c:pt>
                      <c:pt idx="28">
                        <c:v>15.558944165533848</c:v>
                      </c:pt>
                      <c:pt idx="29">
                        <c:v>15.721183513340375</c:v>
                      </c:pt>
                    </c:numCache>
                  </c:numRef>
                </c:yVal>
                <c:smooth val="0"/>
                <c:extLst xmlns:c15="http://schemas.microsoft.com/office/drawing/2012/chart">
                  <c:ext xmlns:c16="http://schemas.microsoft.com/office/drawing/2014/chart" uri="{C3380CC4-5D6E-409C-BE32-E72D297353CC}">
                    <c16:uniqueId val="{00000006-49EE-4260-902C-4C1D480F1367}"/>
                  </c:ext>
                </c:extLst>
              </c15:ser>
            </c15:filteredScatterSeries>
            <c15:filteredScatterSeries>
              <c15:ser>
                <c:idx val="4"/>
                <c:order val="4"/>
                <c:tx>
                  <c:strRef>
                    <c:extLst xmlns:c15="http://schemas.microsoft.com/office/drawing/2012/chart">
                      <c:ext xmlns:c15="http://schemas.microsoft.com/office/drawing/2012/chart" uri="{02D57815-91ED-43cb-92C2-25804820EDAC}">
                        <c15:formulaRef>
                          <c15:sqref>Database!$J$457</c15:sqref>
                        </c15:formulaRef>
                      </c:ext>
                    </c:extLst>
                    <c:strCache>
                      <c:ptCount val="1"/>
                      <c:pt idx="0">
                        <c:v>300Mt-lowbio L1 S2-P2</c:v>
                      </c:pt>
                    </c:strCache>
                  </c:strRef>
                </c:tx>
                <c:spPr>
                  <a:ln w="19050" cap="rnd">
                    <a:solidFill>
                      <a:schemeClr val="accent5"/>
                    </a:solidFill>
                    <a:round/>
                  </a:ln>
                  <a:effectLst/>
                </c:spPr>
                <c:marker>
                  <c:symbol val="none"/>
                </c:marker>
                <c:xVal>
                  <c:numRef>
                    <c:extLst xmlns:c15="http://schemas.microsoft.com/office/drawing/2012/chart">
                      <c:ext xmlns:c15="http://schemas.microsoft.com/office/drawing/2012/char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extLst xmlns:c15="http://schemas.microsoft.com/office/drawing/2012/chart">
                      <c:ext xmlns:c15="http://schemas.microsoft.com/office/drawing/2012/chart" uri="{02D57815-91ED-43cb-92C2-25804820EDAC}">
                        <c15:formulaRef>
                          <c15:sqref>Database!$K$457:$AN$457</c15:sqref>
                        </c15:formulaRef>
                      </c:ext>
                    </c:extLst>
                    <c:numCache>
                      <c:formatCode>0.0</c:formatCode>
                      <c:ptCount val="30"/>
                      <c:pt idx="0">
                        <c:v>65.152280797983494</c:v>
                      </c:pt>
                      <c:pt idx="1">
                        <c:v>62.851250184110853</c:v>
                      </c:pt>
                      <c:pt idx="2">
                        <c:v>59.259069532029812</c:v>
                      </c:pt>
                      <c:pt idx="3">
                        <c:v>55.402099487035855</c:v>
                      </c:pt>
                      <c:pt idx="4">
                        <c:v>54.906537872900095</c:v>
                      </c:pt>
                      <c:pt idx="5">
                        <c:v>52.713699691627468</c:v>
                      </c:pt>
                      <c:pt idx="6">
                        <c:v>50.218835160728069</c:v>
                      </c:pt>
                      <c:pt idx="7">
                        <c:v>47.435491248224835</c:v>
                      </c:pt>
                      <c:pt idx="8">
                        <c:v>41.953811229541046</c:v>
                      </c:pt>
                      <c:pt idx="9">
                        <c:v>37.174706517158</c:v>
                      </c:pt>
                      <c:pt idx="10">
                        <c:v>33.319434102718553</c:v>
                      </c:pt>
                      <c:pt idx="11">
                        <c:v>31.244539963815733</c:v>
                      </c:pt>
                      <c:pt idx="12">
                        <c:v>29.344373057356997</c:v>
                      </c:pt>
                      <c:pt idx="13">
                        <c:v>29.507698364632212</c:v>
                      </c:pt>
                      <c:pt idx="14">
                        <c:v>26.899004538642959</c:v>
                      </c:pt>
                      <c:pt idx="15">
                        <c:v>25.622843599191061</c:v>
                      </c:pt>
                      <c:pt idx="16">
                        <c:v>24.713402017174896</c:v>
                      </c:pt>
                      <c:pt idx="17">
                        <c:v>23.763979514133773</c:v>
                      </c:pt>
                      <c:pt idx="18">
                        <c:v>22.665914844522426</c:v>
                      </c:pt>
                      <c:pt idx="19">
                        <c:v>20.828627118498275</c:v>
                      </c:pt>
                      <c:pt idx="20">
                        <c:v>20.559372366960957</c:v>
                      </c:pt>
                      <c:pt idx="21">
                        <c:v>19.433190146203682</c:v>
                      </c:pt>
                      <c:pt idx="22">
                        <c:v>18.550697327144313</c:v>
                      </c:pt>
                      <c:pt idx="23">
                        <c:v>18.277014079762434</c:v>
                      </c:pt>
                      <c:pt idx="24">
                        <c:v>17.912633083846661</c:v>
                      </c:pt>
                      <c:pt idx="25">
                        <c:v>17.520428745356483</c:v>
                      </c:pt>
                      <c:pt idx="26">
                        <c:v>16.785390923137019</c:v>
                      </c:pt>
                      <c:pt idx="27">
                        <c:v>16.944539210260931</c:v>
                      </c:pt>
                      <c:pt idx="28">
                        <c:v>16.300946528628135</c:v>
                      </c:pt>
                      <c:pt idx="29">
                        <c:v>16.556387975972633</c:v>
                      </c:pt>
                    </c:numCache>
                  </c:numRef>
                </c:yVal>
                <c:smooth val="0"/>
                <c:extLst xmlns:c15="http://schemas.microsoft.com/office/drawing/2012/chart">
                  <c:ext xmlns:c16="http://schemas.microsoft.com/office/drawing/2014/chart" uri="{C3380CC4-5D6E-409C-BE32-E72D297353CC}">
                    <c16:uniqueId val="{00000007-49EE-4260-902C-4C1D480F1367}"/>
                  </c:ext>
                </c:extLst>
              </c15:ser>
            </c15:filteredScatterSeries>
            <c15:filteredScatterSeries>
              <c15:ser>
                <c:idx val="5"/>
                <c:order val="5"/>
                <c:tx>
                  <c:strRef>
                    <c:extLst xmlns:c15="http://schemas.microsoft.com/office/drawing/2012/chart">
                      <c:ext xmlns:c15="http://schemas.microsoft.com/office/drawing/2012/chart" uri="{02D57815-91ED-43cb-92C2-25804820EDAC}">
                        <c15:formulaRef>
                          <c15:sqref>Database!$J$458</c15:sqref>
                        </c15:formulaRef>
                      </c:ext>
                    </c:extLst>
                    <c:strCache>
                      <c:ptCount val="1"/>
                      <c:pt idx="0">
                        <c:v>300Mt-lowbio L4 S2-P2</c:v>
                      </c:pt>
                    </c:strCache>
                  </c:strRef>
                </c:tx>
                <c:spPr>
                  <a:ln w="19050" cap="rnd">
                    <a:solidFill>
                      <a:schemeClr val="accent6"/>
                    </a:solidFill>
                    <a:round/>
                  </a:ln>
                  <a:effectLst/>
                </c:spPr>
                <c:marker>
                  <c:symbol val="none"/>
                </c:marker>
                <c:xVal>
                  <c:numRef>
                    <c:extLst xmlns:c15="http://schemas.microsoft.com/office/drawing/2012/chart">
                      <c:ext xmlns:c15="http://schemas.microsoft.com/office/drawing/2012/char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extLst xmlns:c15="http://schemas.microsoft.com/office/drawing/2012/chart">
                      <c:ext xmlns:c15="http://schemas.microsoft.com/office/drawing/2012/chart" uri="{02D57815-91ED-43cb-92C2-25804820EDAC}">
                        <c15:formulaRef>
                          <c15:sqref>Database!$K$458:$AN$458</c15:sqref>
                        </c15:formulaRef>
                      </c:ext>
                    </c:extLst>
                    <c:numCache>
                      <c:formatCode>0.0</c:formatCode>
                      <c:ptCount val="30"/>
                      <c:pt idx="0">
                        <c:v>65.152280797983494</c:v>
                      </c:pt>
                      <c:pt idx="1">
                        <c:v>62.851250184110853</c:v>
                      </c:pt>
                      <c:pt idx="2">
                        <c:v>59.259069532029812</c:v>
                      </c:pt>
                      <c:pt idx="3">
                        <c:v>55.403807839035863</c:v>
                      </c:pt>
                      <c:pt idx="4">
                        <c:v>54.908663145320098</c:v>
                      </c:pt>
                      <c:pt idx="5">
                        <c:v>52.71099231576747</c:v>
                      </c:pt>
                      <c:pt idx="6">
                        <c:v>50.205674300628068</c:v>
                      </c:pt>
                      <c:pt idx="7">
                        <c:v>47.405430270624841</c:v>
                      </c:pt>
                      <c:pt idx="8">
                        <c:v>41.90024298524105</c:v>
                      </c:pt>
                      <c:pt idx="9">
                        <c:v>37.091002540338003</c:v>
                      </c:pt>
                      <c:pt idx="10">
                        <c:v>33.190507196718549</c:v>
                      </c:pt>
                      <c:pt idx="11">
                        <c:v>31.055042162815731</c:v>
                      </c:pt>
                      <c:pt idx="12">
                        <c:v>29.085096067356996</c:v>
                      </c:pt>
                      <c:pt idx="13">
                        <c:v>29.164967147632211</c:v>
                      </c:pt>
                      <c:pt idx="14">
                        <c:v>26.444151918642959</c:v>
                      </c:pt>
                      <c:pt idx="15">
                        <c:v>25.046886635191061</c:v>
                      </c:pt>
                      <c:pt idx="16">
                        <c:v>24.007131679174893</c:v>
                      </c:pt>
                      <c:pt idx="17">
                        <c:v>22.924035863133774</c:v>
                      </c:pt>
                      <c:pt idx="18">
                        <c:v>21.668256388522426</c:v>
                      </c:pt>
                      <c:pt idx="19">
                        <c:v>19.65550583179828</c:v>
                      </c:pt>
                      <c:pt idx="20">
                        <c:v>19.20987709286096</c:v>
                      </c:pt>
                      <c:pt idx="21">
                        <c:v>17.89356618610368</c:v>
                      </c:pt>
                      <c:pt idx="22">
                        <c:v>16.830367043944314</c:v>
                      </c:pt>
                      <c:pt idx="23">
                        <c:v>16.374548427362434</c:v>
                      </c:pt>
                      <c:pt idx="24">
                        <c:v>15.81274206994666</c:v>
                      </c:pt>
                      <c:pt idx="25">
                        <c:v>15.22395756088248</c:v>
                      </c:pt>
                      <c:pt idx="26">
                        <c:v>14.29123508843702</c:v>
                      </c:pt>
                      <c:pt idx="27">
                        <c:v>14.26056018476093</c:v>
                      </c:pt>
                      <c:pt idx="28">
                        <c:v>13.435570536528138</c:v>
                      </c:pt>
                      <c:pt idx="29">
                        <c:v>13.507303756042637</c:v>
                      </c:pt>
                    </c:numCache>
                  </c:numRef>
                </c:yVal>
                <c:smooth val="0"/>
                <c:extLst xmlns:c15="http://schemas.microsoft.com/office/drawing/2012/chart">
                  <c:ext xmlns:c16="http://schemas.microsoft.com/office/drawing/2014/chart" uri="{C3380CC4-5D6E-409C-BE32-E72D297353CC}">
                    <c16:uniqueId val="{00000008-49EE-4260-902C-4C1D480F1367}"/>
                  </c:ext>
                </c:extLst>
              </c15:ser>
            </c15:filteredScatterSeries>
            <c15:filteredScatterSeries>
              <c15:ser>
                <c:idx val="6"/>
                <c:order val="6"/>
                <c:tx>
                  <c:strRef>
                    <c:extLst xmlns:c15="http://schemas.microsoft.com/office/drawing/2012/chart">
                      <c:ext xmlns:c15="http://schemas.microsoft.com/office/drawing/2012/chart" uri="{02D57815-91ED-43cb-92C2-25804820EDAC}">
                        <c15:formulaRef>
                          <c15:sqref>Database!$J$459</c15:sqref>
                        </c15:formulaRef>
                      </c:ext>
                    </c:extLst>
                    <c:strCache>
                      <c:ptCount val="1"/>
                      <c:pt idx="0">
                        <c:v>300Mt-led L4 S1-P2</c:v>
                      </c:pt>
                    </c:strCache>
                  </c:strRef>
                </c:tx>
                <c:spPr>
                  <a:ln w="19050" cap="rnd">
                    <a:solidFill>
                      <a:schemeClr val="accent1">
                        <a:lumMod val="6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extLst xmlns:c15="http://schemas.microsoft.com/office/drawing/2012/chart">
                      <c:ext xmlns:c15="http://schemas.microsoft.com/office/drawing/2012/chart" uri="{02D57815-91ED-43cb-92C2-25804820EDAC}">
                        <c15:formulaRef>
                          <c15:sqref>Database!$K$459:$AN$459</c15:sqref>
                        </c15:formulaRef>
                      </c:ext>
                    </c:extLst>
                    <c:numCache>
                      <c:formatCode>0.0</c:formatCode>
                      <c:ptCount val="30"/>
                      <c:pt idx="0">
                        <c:v>65.151808139705935</c:v>
                      </c:pt>
                      <c:pt idx="1">
                        <c:v>62.851806955576059</c:v>
                      </c:pt>
                      <c:pt idx="2">
                        <c:v>59.248752032477356</c:v>
                      </c:pt>
                      <c:pt idx="3">
                        <c:v>53.980451202480573</c:v>
                      </c:pt>
                      <c:pt idx="4">
                        <c:v>53.382873770818733</c:v>
                      </c:pt>
                      <c:pt idx="5">
                        <c:v>51.37349719741777</c:v>
                      </c:pt>
                      <c:pt idx="6">
                        <c:v>48.951123252178832</c:v>
                      </c:pt>
                      <c:pt idx="7">
                        <c:v>46.401033436538661</c:v>
                      </c:pt>
                      <c:pt idx="8">
                        <c:v>41.095498537483195</c:v>
                      </c:pt>
                      <c:pt idx="9">
                        <c:v>37.462100152768279</c:v>
                      </c:pt>
                      <c:pt idx="10">
                        <c:v>35.647179559083611</c:v>
                      </c:pt>
                      <c:pt idx="11">
                        <c:v>33.957134977015407</c:v>
                      </c:pt>
                      <c:pt idx="12">
                        <c:v>32.006723100418412</c:v>
                      </c:pt>
                      <c:pt idx="13">
                        <c:v>32.132676814785391</c:v>
                      </c:pt>
                      <c:pt idx="14">
                        <c:v>27.96126509076176</c:v>
                      </c:pt>
                      <c:pt idx="15">
                        <c:v>26.660817939289561</c:v>
                      </c:pt>
                      <c:pt idx="16">
                        <c:v>25.819953649683793</c:v>
                      </c:pt>
                      <c:pt idx="17">
                        <c:v>24.743339599380587</c:v>
                      </c:pt>
                      <c:pt idx="18">
                        <c:v>23.24021534031365</c:v>
                      </c:pt>
                      <c:pt idx="19">
                        <c:v>21.296707209703261</c:v>
                      </c:pt>
                      <c:pt idx="20">
                        <c:v>20.868977834044134</c:v>
                      </c:pt>
                      <c:pt idx="21">
                        <c:v>19.643436252048115</c:v>
                      </c:pt>
                      <c:pt idx="22">
                        <c:v>18.378100878142661</c:v>
                      </c:pt>
                      <c:pt idx="23">
                        <c:v>17.947322879013651</c:v>
                      </c:pt>
                      <c:pt idx="24">
                        <c:v>17.392695307238657</c:v>
                      </c:pt>
                      <c:pt idx="25">
                        <c:v>16.849143121688272</c:v>
                      </c:pt>
                      <c:pt idx="26">
                        <c:v>16.03801008194246</c:v>
                      </c:pt>
                      <c:pt idx="27">
                        <c:v>16.04354840393993</c:v>
                      </c:pt>
                      <c:pt idx="28">
                        <c:v>15.328844165533848</c:v>
                      </c:pt>
                      <c:pt idx="29">
                        <c:v>15.513393513340374</c:v>
                      </c:pt>
                    </c:numCache>
                  </c:numRef>
                </c:yVal>
                <c:smooth val="0"/>
                <c:extLst xmlns:c15="http://schemas.microsoft.com/office/drawing/2012/chart">
                  <c:ext xmlns:c16="http://schemas.microsoft.com/office/drawing/2014/chart" uri="{C3380CC4-5D6E-409C-BE32-E72D297353CC}">
                    <c16:uniqueId val="{00000009-49EE-4260-902C-4C1D480F1367}"/>
                  </c:ext>
                </c:extLst>
              </c15:ser>
            </c15:filteredScatterSeries>
            <c15:filteredScatterSeries>
              <c15:ser>
                <c:idx val="7"/>
                <c:order val="7"/>
                <c:tx>
                  <c:strRef>
                    <c:extLst xmlns:c15="http://schemas.microsoft.com/office/drawing/2012/chart">
                      <c:ext xmlns:c15="http://schemas.microsoft.com/office/drawing/2012/chart" uri="{02D57815-91ED-43cb-92C2-25804820EDAC}">
                        <c15:formulaRef>
                          <c15:sqref>Database!$J$460</c15:sqref>
                        </c15:formulaRef>
                      </c:ext>
                    </c:extLst>
                    <c:strCache>
                      <c:ptCount val="1"/>
                      <c:pt idx="0">
                        <c:v>300Mt-led L1 S2-P2</c:v>
                      </c:pt>
                    </c:strCache>
                  </c:strRef>
                </c:tx>
                <c:spPr>
                  <a:ln w="19050" cap="rnd">
                    <a:solidFill>
                      <a:schemeClr val="accent2">
                        <a:lumMod val="6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extLst xmlns:c15="http://schemas.microsoft.com/office/drawing/2012/chart">
                      <c:ext xmlns:c15="http://schemas.microsoft.com/office/drawing/2012/chart" uri="{02D57815-91ED-43cb-92C2-25804820EDAC}">
                        <c15:formulaRef>
                          <c15:sqref>Database!$K$460:$AN$460</c15:sqref>
                        </c15:formulaRef>
                      </c:ext>
                    </c:extLst>
                    <c:numCache>
                      <c:formatCode>0.0</c:formatCode>
                      <c:ptCount val="30"/>
                      <c:pt idx="0">
                        <c:v>65.152280797983494</c:v>
                      </c:pt>
                      <c:pt idx="1">
                        <c:v>62.851250184110853</c:v>
                      </c:pt>
                      <c:pt idx="2">
                        <c:v>59.259069532029812</c:v>
                      </c:pt>
                      <c:pt idx="3">
                        <c:v>53.976129487035863</c:v>
                      </c:pt>
                      <c:pt idx="4">
                        <c:v>53.266197872900086</c:v>
                      </c:pt>
                      <c:pt idx="5">
                        <c:v>51.183109691627472</c:v>
                      </c:pt>
                      <c:pt idx="6">
                        <c:v>48.663615160728064</c:v>
                      </c:pt>
                      <c:pt idx="7">
                        <c:v>45.982311248224832</c:v>
                      </c:pt>
                      <c:pt idx="8">
                        <c:v>40.56236122954104</c:v>
                      </c:pt>
                      <c:pt idx="9">
                        <c:v>36.872266517158003</c:v>
                      </c:pt>
                      <c:pt idx="10">
                        <c:v>34.965794102718554</c:v>
                      </c:pt>
                      <c:pt idx="11">
                        <c:v>33.170769963815729</c:v>
                      </c:pt>
                      <c:pt idx="12">
                        <c:v>31.212873057356994</c:v>
                      </c:pt>
                      <c:pt idx="13">
                        <c:v>31.330648364632211</c:v>
                      </c:pt>
                      <c:pt idx="14">
                        <c:v>27.18135453864296</c:v>
                      </c:pt>
                      <c:pt idx="15">
                        <c:v>25.91386359919106</c:v>
                      </c:pt>
                      <c:pt idx="16">
                        <c:v>25.119872017174895</c:v>
                      </c:pt>
                      <c:pt idx="17">
                        <c:v>24.102669514133773</c:v>
                      </c:pt>
                      <c:pt idx="18">
                        <c:v>22.685014844522428</c:v>
                      </c:pt>
                      <c:pt idx="19">
                        <c:v>20.84811711849828</c:v>
                      </c:pt>
                      <c:pt idx="20">
                        <c:v>20.540282366960959</c:v>
                      </c:pt>
                      <c:pt idx="21">
                        <c:v>19.445470146203682</c:v>
                      </c:pt>
                      <c:pt idx="22">
                        <c:v>18.305737327144314</c:v>
                      </c:pt>
                      <c:pt idx="23">
                        <c:v>18.002934079762433</c:v>
                      </c:pt>
                      <c:pt idx="24">
                        <c:v>17.598073083846661</c:v>
                      </c:pt>
                      <c:pt idx="25">
                        <c:v>17.20191874535648</c:v>
                      </c:pt>
                      <c:pt idx="26">
                        <c:v>16.532240923137017</c:v>
                      </c:pt>
                      <c:pt idx="27">
                        <c:v>16.66978921026093</c:v>
                      </c:pt>
                      <c:pt idx="28">
                        <c:v>16.070846528628135</c:v>
                      </c:pt>
                      <c:pt idx="29">
                        <c:v>16.348597975972638</c:v>
                      </c:pt>
                    </c:numCache>
                  </c:numRef>
                </c:yVal>
                <c:smooth val="0"/>
                <c:extLst xmlns:c15="http://schemas.microsoft.com/office/drawing/2012/chart">
                  <c:ext xmlns:c16="http://schemas.microsoft.com/office/drawing/2014/chart" uri="{C3380CC4-5D6E-409C-BE32-E72D297353CC}">
                    <c16:uniqueId val="{0000000A-49EE-4260-902C-4C1D480F1367}"/>
                  </c:ext>
                </c:extLst>
              </c15:ser>
            </c15:filteredScatterSeries>
            <c15:filteredScatterSeries>
              <c15:ser>
                <c:idx val="8"/>
                <c:order val="8"/>
                <c:tx>
                  <c:strRef>
                    <c:extLst xmlns:c15="http://schemas.microsoft.com/office/drawing/2012/chart">
                      <c:ext xmlns:c15="http://schemas.microsoft.com/office/drawing/2012/chart" uri="{02D57815-91ED-43cb-92C2-25804820EDAC}">
                        <c15:formulaRef>
                          <c15:sqref>Database!$J$461</c15:sqref>
                        </c15:formulaRef>
                      </c:ext>
                    </c:extLst>
                    <c:strCache>
                      <c:ptCount val="1"/>
                      <c:pt idx="0">
                        <c:v>350Mt L4 S2-P2</c:v>
                      </c:pt>
                    </c:strCache>
                  </c:strRef>
                </c:tx>
                <c:spPr>
                  <a:ln w="19050" cap="rnd">
                    <a:solidFill>
                      <a:schemeClr val="accent3">
                        <a:lumMod val="6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extLst xmlns:c15="http://schemas.microsoft.com/office/drawing/2012/chart">
                      <c:ext xmlns:c15="http://schemas.microsoft.com/office/drawing/2012/chart" uri="{02D57815-91ED-43cb-92C2-25804820EDAC}">
                        <c15:formulaRef>
                          <c15:sqref>Database!$K$461:$AN$461</c15:sqref>
                        </c15:formulaRef>
                      </c:ext>
                    </c:extLst>
                    <c:numCache>
                      <c:formatCode>0.0</c:formatCode>
                      <c:ptCount val="30"/>
                      <c:pt idx="0">
                        <c:v>65.152280797983494</c:v>
                      </c:pt>
                      <c:pt idx="1">
                        <c:v>62.851250184110853</c:v>
                      </c:pt>
                      <c:pt idx="2">
                        <c:v>59.259069532029812</c:v>
                      </c:pt>
                      <c:pt idx="3">
                        <c:v>56.063097839035862</c:v>
                      </c:pt>
                      <c:pt idx="4">
                        <c:v>55.551603145320094</c:v>
                      </c:pt>
                      <c:pt idx="5">
                        <c:v>52.511772315767466</c:v>
                      </c:pt>
                      <c:pt idx="6">
                        <c:v>49.714604300628068</c:v>
                      </c:pt>
                      <c:pt idx="7">
                        <c:v>46.793060270624835</c:v>
                      </c:pt>
                      <c:pt idx="8">
                        <c:v>41.273532985241047</c:v>
                      </c:pt>
                      <c:pt idx="9">
                        <c:v>36.497722540338003</c:v>
                      </c:pt>
                      <c:pt idx="10">
                        <c:v>34.514887196718547</c:v>
                      </c:pt>
                      <c:pt idx="11">
                        <c:v>33.63681216281573</c:v>
                      </c:pt>
                      <c:pt idx="12">
                        <c:v>32.130446067356992</c:v>
                      </c:pt>
                      <c:pt idx="13">
                        <c:v>31.749107147632209</c:v>
                      </c:pt>
                      <c:pt idx="14">
                        <c:v>29.662621918642959</c:v>
                      </c:pt>
                      <c:pt idx="15">
                        <c:v>28.151466635191063</c:v>
                      </c:pt>
                      <c:pt idx="16">
                        <c:v>27.163571679174897</c:v>
                      </c:pt>
                      <c:pt idx="17">
                        <c:v>25.816565863133775</c:v>
                      </c:pt>
                      <c:pt idx="18">
                        <c:v>24.434356388522428</c:v>
                      </c:pt>
                      <c:pt idx="19">
                        <c:v>22.470695831798281</c:v>
                      </c:pt>
                      <c:pt idx="20">
                        <c:v>21.979707092860959</c:v>
                      </c:pt>
                      <c:pt idx="21">
                        <c:v>20.617826186103681</c:v>
                      </c:pt>
                      <c:pt idx="22">
                        <c:v>19.538137043944314</c:v>
                      </c:pt>
                      <c:pt idx="23">
                        <c:v>19.034008427362433</c:v>
                      </c:pt>
                      <c:pt idx="24">
                        <c:v>18.498852069946661</c:v>
                      </c:pt>
                      <c:pt idx="25">
                        <c:v>17.53116756088248</c:v>
                      </c:pt>
                      <c:pt idx="26">
                        <c:v>16.341385088437018</c:v>
                      </c:pt>
                      <c:pt idx="27">
                        <c:v>15.190070184760931</c:v>
                      </c:pt>
                      <c:pt idx="28">
                        <c:v>14.349440536528137</c:v>
                      </c:pt>
                      <c:pt idx="29">
                        <c:v>14.419063756042638</c:v>
                      </c:pt>
                    </c:numCache>
                  </c:numRef>
                </c:yVal>
                <c:smooth val="0"/>
                <c:extLst xmlns:c15="http://schemas.microsoft.com/office/drawing/2012/chart">
                  <c:ext xmlns:c16="http://schemas.microsoft.com/office/drawing/2014/chart" uri="{C3380CC4-5D6E-409C-BE32-E72D297353CC}">
                    <c16:uniqueId val="{0000000B-49EE-4260-902C-4C1D480F1367}"/>
                  </c:ext>
                </c:extLst>
              </c15:ser>
            </c15:filteredScatterSeries>
            <c15:filteredScatterSeries>
              <c15:ser>
                <c:idx val="9"/>
                <c:order val="9"/>
                <c:tx>
                  <c:strRef>
                    <c:extLst xmlns:c15="http://schemas.microsoft.com/office/drawing/2012/chart">
                      <c:ext xmlns:c15="http://schemas.microsoft.com/office/drawing/2012/chart" uri="{02D57815-91ED-43cb-92C2-25804820EDAC}">
                        <c15:formulaRef>
                          <c15:sqref>Database!$J$462</c15:sqref>
                        </c15:formulaRef>
                      </c:ext>
                    </c:extLst>
                    <c:strCache>
                      <c:ptCount val="1"/>
                      <c:pt idx="0">
                        <c:v>350Mt-led L1 S2-P2</c:v>
                      </c:pt>
                    </c:strCache>
                  </c:strRef>
                </c:tx>
                <c:spPr>
                  <a:ln w="19050" cap="rnd">
                    <a:solidFill>
                      <a:schemeClr val="accent4">
                        <a:lumMod val="6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extLst xmlns:c15="http://schemas.microsoft.com/office/drawing/2012/chart">
                      <c:ext xmlns:c15="http://schemas.microsoft.com/office/drawing/2012/chart" uri="{02D57815-91ED-43cb-92C2-25804820EDAC}">
                        <c15:formulaRef>
                          <c15:sqref>Database!$K$462:$AN$462</c15:sqref>
                        </c15:formulaRef>
                      </c:ext>
                    </c:extLst>
                    <c:numCache>
                      <c:formatCode>0.0</c:formatCode>
                      <c:ptCount val="30"/>
                      <c:pt idx="0">
                        <c:v>65.152280797983494</c:v>
                      </c:pt>
                      <c:pt idx="1">
                        <c:v>62.851250184110853</c:v>
                      </c:pt>
                      <c:pt idx="2">
                        <c:v>59.259069532029812</c:v>
                      </c:pt>
                      <c:pt idx="3">
                        <c:v>54.566759487035853</c:v>
                      </c:pt>
                      <c:pt idx="4">
                        <c:v>54.026877872900094</c:v>
                      </c:pt>
                      <c:pt idx="5">
                        <c:v>51.838939691627466</c:v>
                      </c:pt>
                      <c:pt idx="6">
                        <c:v>49.424325160728067</c:v>
                      </c:pt>
                      <c:pt idx="7">
                        <c:v>46.710751248224831</c:v>
                      </c:pt>
                      <c:pt idx="8">
                        <c:v>41.188341229541045</c:v>
                      </c:pt>
                      <c:pt idx="9">
                        <c:v>37.811786517157998</c:v>
                      </c:pt>
                      <c:pt idx="10">
                        <c:v>36.956774102718555</c:v>
                      </c:pt>
                      <c:pt idx="11">
                        <c:v>36.125429963815733</c:v>
                      </c:pt>
                      <c:pt idx="12">
                        <c:v>33.930643057356995</c:v>
                      </c:pt>
                      <c:pt idx="13">
                        <c:v>33.594178364632214</c:v>
                      </c:pt>
                      <c:pt idx="14">
                        <c:v>30.69683453864296</c:v>
                      </c:pt>
                      <c:pt idx="15">
                        <c:v>29.059643599191062</c:v>
                      </c:pt>
                      <c:pt idx="16">
                        <c:v>28.175282017174894</c:v>
                      </c:pt>
                      <c:pt idx="17">
                        <c:v>27.055819514133773</c:v>
                      </c:pt>
                      <c:pt idx="18">
                        <c:v>25.748454844522428</c:v>
                      </c:pt>
                      <c:pt idx="19">
                        <c:v>23.764237118498279</c:v>
                      </c:pt>
                      <c:pt idx="20">
                        <c:v>23.40426236696096</c:v>
                      </c:pt>
                      <c:pt idx="21">
                        <c:v>22.209910146203683</c:v>
                      </c:pt>
                      <c:pt idx="22">
                        <c:v>21.206637327144314</c:v>
                      </c:pt>
                      <c:pt idx="23">
                        <c:v>20.769774079762431</c:v>
                      </c:pt>
                      <c:pt idx="24">
                        <c:v>18.959923083846661</c:v>
                      </c:pt>
                      <c:pt idx="25">
                        <c:v>17.905978745356478</c:v>
                      </c:pt>
                      <c:pt idx="26">
                        <c:v>17.114160923137018</c:v>
                      </c:pt>
                      <c:pt idx="27">
                        <c:v>17.275109210260933</c:v>
                      </c:pt>
                      <c:pt idx="28">
                        <c:v>16.692636528628135</c:v>
                      </c:pt>
                      <c:pt idx="29">
                        <c:v>16.932357975972636</c:v>
                      </c:pt>
                    </c:numCache>
                  </c:numRef>
                </c:yVal>
                <c:smooth val="0"/>
                <c:extLst xmlns:c15="http://schemas.microsoft.com/office/drawing/2012/chart">
                  <c:ext xmlns:c16="http://schemas.microsoft.com/office/drawing/2014/chart" uri="{C3380CC4-5D6E-409C-BE32-E72D297353CC}">
                    <c16:uniqueId val="{0000000C-49EE-4260-902C-4C1D480F1367}"/>
                  </c:ext>
                </c:extLst>
              </c15:ser>
            </c15:filteredScatterSeries>
            <c15:filteredScatterSeries>
              <c15:ser>
                <c:idx val="10"/>
                <c:order val="10"/>
                <c:tx>
                  <c:strRef>
                    <c:extLst xmlns:c15="http://schemas.microsoft.com/office/drawing/2012/chart">
                      <c:ext xmlns:c15="http://schemas.microsoft.com/office/drawing/2012/chart" uri="{02D57815-91ED-43cb-92C2-25804820EDAC}">
                        <c15:formulaRef>
                          <c15:sqref>Database!$J$463</c15:sqref>
                        </c15:formulaRef>
                      </c:ext>
                    </c:extLst>
                    <c:strCache>
                      <c:ptCount val="1"/>
                      <c:pt idx="0">
                        <c:v>350Mt-led L4 S2-P2</c:v>
                      </c:pt>
                    </c:strCache>
                  </c:strRef>
                </c:tx>
                <c:spPr>
                  <a:ln w="19050" cap="rnd">
                    <a:solidFill>
                      <a:schemeClr val="accent5">
                        <a:lumMod val="6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extLst xmlns:c15="http://schemas.microsoft.com/office/drawing/2012/chart">
                      <c:ext xmlns:c15="http://schemas.microsoft.com/office/drawing/2012/chart" uri="{02D57815-91ED-43cb-92C2-25804820EDAC}">
                        <c15:formulaRef>
                          <c15:sqref>Database!$K$463:$AN$463</c15:sqref>
                        </c15:formulaRef>
                      </c:ext>
                    </c:extLst>
                    <c:numCache>
                      <c:formatCode>0.0</c:formatCode>
                      <c:ptCount val="30"/>
                      <c:pt idx="0">
                        <c:v>65.152280797983494</c:v>
                      </c:pt>
                      <c:pt idx="1">
                        <c:v>62.851250184110853</c:v>
                      </c:pt>
                      <c:pt idx="2">
                        <c:v>59.259069532029812</c:v>
                      </c:pt>
                      <c:pt idx="3">
                        <c:v>54.568467839035861</c:v>
                      </c:pt>
                      <c:pt idx="4">
                        <c:v>54.029003145320097</c:v>
                      </c:pt>
                      <c:pt idx="5">
                        <c:v>51.836232315767468</c:v>
                      </c:pt>
                      <c:pt idx="6">
                        <c:v>49.411164300628066</c:v>
                      </c:pt>
                      <c:pt idx="7">
                        <c:v>46.680690270624829</c:v>
                      </c:pt>
                      <c:pt idx="8">
                        <c:v>41.13477298524105</c:v>
                      </c:pt>
                      <c:pt idx="9">
                        <c:v>37.728082540338001</c:v>
                      </c:pt>
                      <c:pt idx="10">
                        <c:v>36.827847196718551</c:v>
                      </c:pt>
                      <c:pt idx="11">
                        <c:v>35.935932162815732</c:v>
                      </c:pt>
                      <c:pt idx="12">
                        <c:v>33.671366067356992</c:v>
                      </c:pt>
                      <c:pt idx="13">
                        <c:v>33.251447147632206</c:v>
                      </c:pt>
                      <c:pt idx="14">
                        <c:v>30.24198191864296</c:v>
                      </c:pt>
                      <c:pt idx="15">
                        <c:v>28.483686635191059</c:v>
                      </c:pt>
                      <c:pt idx="16">
                        <c:v>27.469011679174894</c:v>
                      </c:pt>
                      <c:pt idx="17">
                        <c:v>26.215875863133775</c:v>
                      </c:pt>
                      <c:pt idx="18">
                        <c:v>24.750796388522428</c:v>
                      </c:pt>
                      <c:pt idx="19">
                        <c:v>22.591115831798277</c:v>
                      </c:pt>
                      <c:pt idx="20">
                        <c:v>22.05476709286096</c:v>
                      </c:pt>
                      <c:pt idx="21">
                        <c:v>20.670286186103681</c:v>
                      </c:pt>
                      <c:pt idx="22">
                        <c:v>19.486307043944315</c:v>
                      </c:pt>
                      <c:pt idx="23">
                        <c:v>18.867308427362431</c:v>
                      </c:pt>
                      <c:pt idx="24">
                        <c:v>16.860032069946662</c:v>
                      </c:pt>
                      <c:pt idx="25">
                        <c:v>15.609507560882481</c:v>
                      </c:pt>
                      <c:pt idx="26">
                        <c:v>14.620005088437019</c:v>
                      </c:pt>
                      <c:pt idx="27">
                        <c:v>14.591130184760932</c:v>
                      </c:pt>
                      <c:pt idx="28">
                        <c:v>13.827260536528138</c:v>
                      </c:pt>
                      <c:pt idx="29">
                        <c:v>13.883273756042636</c:v>
                      </c:pt>
                    </c:numCache>
                  </c:numRef>
                </c:yVal>
                <c:smooth val="0"/>
                <c:extLst xmlns:c15="http://schemas.microsoft.com/office/drawing/2012/chart">
                  <c:ext xmlns:c16="http://schemas.microsoft.com/office/drawing/2014/chart" uri="{C3380CC4-5D6E-409C-BE32-E72D297353CC}">
                    <c16:uniqueId val="{0000000D-49EE-4260-902C-4C1D480F1367}"/>
                  </c:ext>
                </c:extLst>
              </c15:ser>
            </c15:filteredScatterSeries>
            <c15:filteredScatterSeries>
              <c15:ser>
                <c:idx val="11"/>
                <c:order val="11"/>
                <c:tx>
                  <c:strRef>
                    <c:extLst xmlns:c15="http://schemas.microsoft.com/office/drawing/2012/chart">
                      <c:ext xmlns:c15="http://schemas.microsoft.com/office/drawing/2012/chart" uri="{02D57815-91ED-43cb-92C2-25804820EDAC}">
                        <c15:formulaRef>
                          <c15:sqref>Database!$J$464</c15:sqref>
                        </c15:formulaRef>
                      </c:ext>
                    </c:extLst>
                    <c:strCache>
                      <c:ptCount val="1"/>
                      <c:pt idx="0">
                        <c:v>350Mt L1 S2-P2</c:v>
                      </c:pt>
                    </c:strCache>
                  </c:strRef>
                </c:tx>
                <c:spPr>
                  <a:ln w="19050" cap="rnd">
                    <a:solidFill>
                      <a:schemeClr val="accent6">
                        <a:lumMod val="6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extLst xmlns:c15="http://schemas.microsoft.com/office/drawing/2012/chart">
                      <c:ext xmlns:c15="http://schemas.microsoft.com/office/drawing/2012/chart" uri="{02D57815-91ED-43cb-92C2-25804820EDAC}">
                        <c15:formulaRef>
                          <c15:sqref>Database!$K$464:$AN$464</c15:sqref>
                        </c15:formulaRef>
                      </c:ext>
                    </c:extLst>
                    <c:numCache>
                      <c:formatCode>0.0</c:formatCode>
                      <c:ptCount val="30"/>
                      <c:pt idx="0">
                        <c:v>65.152280797983494</c:v>
                      </c:pt>
                      <c:pt idx="1">
                        <c:v>62.851250184110853</c:v>
                      </c:pt>
                      <c:pt idx="2">
                        <c:v>59.259069532029812</c:v>
                      </c:pt>
                      <c:pt idx="3">
                        <c:v>56.061389487035854</c:v>
                      </c:pt>
                      <c:pt idx="4">
                        <c:v>55.549477872900091</c:v>
                      </c:pt>
                      <c:pt idx="5">
                        <c:v>52.514479691627464</c:v>
                      </c:pt>
                      <c:pt idx="6">
                        <c:v>49.727765160728069</c:v>
                      </c:pt>
                      <c:pt idx="7">
                        <c:v>46.82312124822483</c:v>
                      </c:pt>
                      <c:pt idx="8">
                        <c:v>41.327101229541043</c:v>
                      </c:pt>
                      <c:pt idx="9">
                        <c:v>36.581426517158</c:v>
                      </c:pt>
                      <c:pt idx="10">
                        <c:v>34.643814102718551</c:v>
                      </c:pt>
                      <c:pt idx="11">
                        <c:v>33.826309963815731</c:v>
                      </c:pt>
                      <c:pt idx="12">
                        <c:v>32.389723057356996</c:v>
                      </c:pt>
                      <c:pt idx="13">
                        <c:v>32.09183836463221</c:v>
                      </c:pt>
                      <c:pt idx="14">
                        <c:v>30.117474538642959</c:v>
                      </c:pt>
                      <c:pt idx="15">
                        <c:v>28.727423599191059</c:v>
                      </c:pt>
                      <c:pt idx="16">
                        <c:v>27.869842017174893</c:v>
                      </c:pt>
                      <c:pt idx="17">
                        <c:v>26.656509514133774</c:v>
                      </c:pt>
                      <c:pt idx="18">
                        <c:v>25.432014844522428</c:v>
                      </c:pt>
                      <c:pt idx="19">
                        <c:v>23.643817118498276</c:v>
                      </c:pt>
                      <c:pt idx="20">
                        <c:v>23.32920236696096</c:v>
                      </c:pt>
                      <c:pt idx="21">
                        <c:v>22.157450146203683</c:v>
                      </c:pt>
                      <c:pt idx="22">
                        <c:v>21.258467327144317</c:v>
                      </c:pt>
                      <c:pt idx="23">
                        <c:v>20.936474079762434</c:v>
                      </c:pt>
                      <c:pt idx="24">
                        <c:v>20.59874308384666</c:v>
                      </c:pt>
                      <c:pt idx="25">
                        <c:v>19.827638745356481</c:v>
                      </c:pt>
                      <c:pt idx="26">
                        <c:v>18.835540923137017</c:v>
                      </c:pt>
                      <c:pt idx="27">
                        <c:v>17.874049210260932</c:v>
                      </c:pt>
                      <c:pt idx="28">
                        <c:v>17.214816528628138</c:v>
                      </c:pt>
                      <c:pt idx="29">
                        <c:v>17.468147975972638</c:v>
                      </c:pt>
                    </c:numCache>
                  </c:numRef>
                </c:yVal>
                <c:smooth val="0"/>
                <c:extLst xmlns:c15="http://schemas.microsoft.com/office/drawing/2012/chart">
                  <c:ext xmlns:c16="http://schemas.microsoft.com/office/drawing/2014/chart" uri="{C3380CC4-5D6E-409C-BE32-E72D297353CC}">
                    <c16:uniqueId val="{0000000E-49EE-4260-902C-4C1D480F1367}"/>
                  </c:ext>
                </c:extLst>
              </c15:ser>
            </c15:filteredScatterSeries>
            <c15:filteredScatterSeries>
              <c15:ser>
                <c:idx val="12"/>
                <c:order val="12"/>
                <c:tx>
                  <c:strRef>
                    <c:extLst xmlns:c15="http://schemas.microsoft.com/office/drawing/2012/chart">
                      <c:ext xmlns:c15="http://schemas.microsoft.com/office/drawing/2012/chart" uri="{02D57815-91ED-43cb-92C2-25804820EDAC}">
                        <c15:formulaRef>
                          <c15:sqref>Database!$J$465</c15:sqref>
                        </c15:formulaRef>
                      </c:ext>
                    </c:extLst>
                    <c:strCache>
                      <c:ptCount val="1"/>
                      <c:pt idx="0">
                        <c:v>350Mt L4 S2-P2</c:v>
                      </c:pt>
                    </c:strCache>
                  </c:strRef>
                </c:tx>
                <c:spPr>
                  <a:ln w="19050" cap="rnd">
                    <a:solidFill>
                      <a:schemeClr val="accent1">
                        <a:lumMod val="80000"/>
                        <a:lumOff val="2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extLst xmlns:c15="http://schemas.microsoft.com/office/drawing/2012/chart">
                      <c:ext xmlns:c15="http://schemas.microsoft.com/office/drawing/2012/chart" uri="{02D57815-91ED-43cb-92C2-25804820EDAC}">
                        <c15:formulaRef>
                          <c15:sqref>Database!$K$465:$AN$465</c15:sqref>
                        </c15:formulaRef>
                      </c:ext>
                    </c:extLst>
                    <c:numCache>
                      <c:formatCode>0.0</c:formatCode>
                      <c:ptCount val="30"/>
                      <c:pt idx="0">
                        <c:v>65.152280797983494</c:v>
                      </c:pt>
                      <c:pt idx="1">
                        <c:v>62.851250184110853</c:v>
                      </c:pt>
                      <c:pt idx="2">
                        <c:v>59.259069532029812</c:v>
                      </c:pt>
                      <c:pt idx="3">
                        <c:v>56.063097839035862</c:v>
                      </c:pt>
                      <c:pt idx="4">
                        <c:v>55.551603145320094</c:v>
                      </c:pt>
                      <c:pt idx="5">
                        <c:v>52.511772315767466</c:v>
                      </c:pt>
                      <c:pt idx="6">
                        <c:v>49.714604300628068</c:v>
                      </c:pt>
                      <c:pt idx="7">
                        <c:v>46.793060270624835</c:v>
                      </c:pt>
                      <c:pt idx="8">
                        <c:v>41.273532985241047</c:v>
                      </c:pt>
                      <c:pt idx="9">
                        <c:v>36.497722540338003</c:v>
                      </c:pt>
                      <c:pt idx="10">
                        <c:v>34.514887196718547</c:v>
                      </c:pt>
                      <c:pt idx="11">
                        <c:v>33.63681216281573</c:v>
                      </c:pt>
                      <c:pt idx="12">
                        <c:v>32.130446067356992</c:v>
                      </c:pt>
                      <c:pt idx="13">
                        <c:v>31.749107147632209</c:v>
                      </c:pt>
                      <c:pt idx="14">
                        <c:v>29.662621918642959</c:v>
                      </c:pt>
                      <c:pt idx="15">
                        <c:v>28.151466635191063</c:v>
                      </c:pt>
                      <c:pt idx="16">
                        <c:v>27.163571679174897</c:v>
                      </c:pt>
                      <c:pt idx="17">
                        <c:v>25.816565863133775</c:v>
                      </c:pt>
                      <c:pt idx="18">
                        <c:v>24.434356388522428</c:v>
                      </c:pt>
                      <c:pt idx="19">
                        <c:v>22.470695831798281</c:v>
                      </c:pt>
                      <c:pt idx="20">
                        <c:v>21.979707092860959</c:v>
                      </c:pt>
                      <c:pt idx="21">
                        <c:v>20.617826186103681</c:v>
                      </c:pt>
                      <c:pt idx="22">
                        <c:v>19.538137043944314</c:v>
                      </c:pt>
                      <c:pt idx="23">
                        <c:v>19.034008427362433</c:v>
                      </c:pt>
                      <c:pt idx="24">
                        <c:v>18.498852069946661</c:v>
                      </c:pt>
                      <c:pt idx="25">
                        <c:v>17.53116756088248</c:v>
                      </c:pt>
                      <c:pt idx="26">
                        <c:v>16.341385088437018</c:v>
                      </c:pt>
                      <c:pt idx="27">
                        <c:v>15.190070184760931</c:v>
                      </c:pt>
                      <c:pt idx="28">
                        <c:v>14.349440536528137</c:v>
                      </c:pt>
                      <c:pt idx="29">
                        <c:v>14.419063756042638</c:v>
                      </c:pt>
                    </c:numCache>
                  </c:numRef>
                </c:yVal>
                <c:smooth val="0"/>
                <c:extLst xmlns:c15="http://schemas.microsoft.com/office/drawing/2012/chart">
                  <c:ext xmlns:c16="http://schemas.microsoft.com/office/drawing/2014/chart" uri="{C3380CC4-5D6E-409C-BE32-E72D297353CC}">
                    <c16:uniqueId val="{0000000F-49EE-4260-902C-4C1D480F1367}"/>
                  </c:ext>
                </c:extLst>
              </c15:ser>
            </c15:filteredScatterSeries>
            <c15:filteredScatterSeries>
              <c15:ser>
                <c:idx val="13"/>
                <c:order val="13"/>
                <c:tx>
                  <c:strRef>
                    <c:extLst xmlns:c15="http://schemas.microsoft.com/office/drawing/2012/chart">
                      <c:ext xmlns:c15="http://schemas.microsoft.com/office/drawing/2012/chart" uri="{02D57815-91ED-43cb-92C2-25804820EDAC}">
                        <c15:formulaRef>
                          <c15:sqref>Database!$J$466</c15:sqref>
                        </c15:formulaRef>
                      </c:ext>
                    </c:extLst>
                    <c:strCache>
                      <c:ptCount val="1"/>
                      <c:pt idx="0">
                        <c:v>350Mt-lowbio L1 S2-P2</c:v>
                      </c:pt>
                    </c:strCache>
                  </c:strRef>
                </c:tx>
                <c:spPr>
                  <a:ln w="19050" cap="rnd">
                    <a:solidFill>
                      <a:schemeClr val="accent2">
                        <a:lumMod val="80000"/>
                        <a:lumOff val="2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extLst xmlns:c15="http://schemas.microsoft.com/office/drawing/2012/chart">
                      <c:ext xmlns:c15="http://schemas.microsoft.com/office/drawing/2012/chart" uri="{02D57815-91ED-43cb-92C2-25804820EDAC}">
                        <c15:formulaRef>
                          <c15:sqref>Database!$K$466:$AN$466</c15:sqref>
                        </c15:formulaRef>
                      </c:ext>
                    </c:extLst>
                    <c:numCache>
                      <c:formatCode>0.0</c:formatCode>
                      <c:ptCount val="30"/>
                      <c:pt idx="0">
                        <c:v>65.152280797983494</c:v>
                      </c:pt>
                      <c:pt idx="1">
                        <c:v>62.851250184110853</c:v>
                      </c:pt>
                      <c:pt idx="2">
                        <c:v>59.259069532029812</c:v>
                      </c:pt>
                      <c:pt idx="3">
                        <c:v>56.016239487035861</c:v>
                      </c:pt>
                      <c:pt idx="4">
                        <c:v>55.654687872900091</c:v>
                      </c:pt>
                      <c:pt idx="5">
                        <c:v>52.729869691627464</c:v>
                      </c:pt>
                      <c:pt idx="6">
                        <c:v>50.22051516072807</c:v>
                      </c:pt>
                      <c:pt idx="7">
                        <c:v>47.457381248224834</c:v>
                      </c:pt>
                      <c:pt idx="8">
                        <c:v>41.964521229541042</c:v>
                      </c:pt>
                      <c:pt idx="9">
                        <c:v>37.197826517158006</c:v>
                      </c:pt>
                      <c:pt idx="10">
                        <c:v>35.040984102718554</c:v>
                      </c:pt>
                      <c:pt idx="11">
                        <c:v>33.992549963815733</c:v>
                      </c:pt>
                      <c:pt idx="12">
                        <c:v>32.058813057356993</c:v>
                      </c:pt>
                      <c:pt idx="13">
                        <c:v>32.101968364632214</c:v>
                      </c:pt>
                      <c:pt idx="14">
                        <c:v>30.08226453864296</c:v>
                      </c:pt>
                      <c:pt idx="15">
                        <c:v>28.62952359919106</c:v>
                      </c:pt>
                      <c:pt idx="16">
                        <c:v>27.776982017174895</c:v>
                      </c:pt>
                      <c:pt idx="17">
                        <c:v>26.608139514133775</c:v>
                      </c:pt>
                      <c:pt idx="18">
                        <c:v>25.348494844522428</c:v>
                      </c:pt>
                      <c:pt idx="19">
                        <c:v>23.572917118498275</c:v>
                      </c:pt>
                      <c:pt idx="20">
                        <c:v>23.231672366960957</c:v>
                      </c:pt>
                      <c:pt idx="21">
                        <c:v>22.079940146203683</c:v>
                      </c:pt>
                      <c:pt idx="22">
                        <c:v>21.189477327144314</c:v>
                      </c:pt>
                      <c:pt idx="23">
                        <c:v>20.765494079762433</c:v>
                      </c:pt>
                      <c:pt idx="24">
                        <c:v>20.381333083846659</c:v>
                      </c:pt>
                      <c:pt idx="25">
                        <c:v>19.663178745356483</c:v>
                      </c:pt>
                      <c:pt idx="26">
                        <c:v>18.440030923137019</c:v>
                      </c:pt>
                      <c:pt idx="27">
                        <c:v>18.334269210260931</c:v>
                      </c:pt>
                      <c:pt idx="28">
                        <c:v>17.677266528628135</c:v>
                      </c:pt>
                      <c:pt idx="29">
                        <c:v>17.919037975972639</c:v>
                      </c:pt>
                    </c:numCache>
                  </c:numRef>
                </c:yVal>
                <c:smooth val="0"/>
                <c:extLst xmlns:c15="http://schemas.microsoft.com/office/drawing/2012/chart">
                  <c:ext xmlns:c16="http://schemas.microsoft.com/office/drawing/2014/chart" uri="{C3380CC4-5D6E-409C-BE32-E72D297353CC}">
                    <c16:uniqueId val="{00000010-49EE-4260-902C-4C1D480F1367}"/>
                  </c:ext>
                </c:extLst>
              </c15:ser>
            </c15:filteredScatterSeries>
            <c15:filteredScatterSeries>
              <c15:ser>
                <c:idx val="14"/>
                <c:order val="14"/>
                <c:tx>
                  <c:strRef>
                    <c:extLst xmlns:c15="http://schemas.microsoft.com/office/drawing/2012/chart">
                      <c:ext xmlns:c15="http://schemas.microsoft.com/office/drawing/2012/chart" uri="{02D57815-91ED-43cb-92C2-25804820EDAC}">
                        <c15:formulaRef>
                          <c15:sqref>Database!$J$467</c15:sqref>
                        </c15:formulaRef>
                      </c:ext>
                    </c:extLst>
                    <c:strCache>
                      <c:ptCount val="1"/>
                      <c:pt idx="0">
                        <c:v>350Mt-lowbio L4 S2-P2</c:v>
                      </c:pt>
                    </c:strCache>
                  </c:strRef>
                </c:tx>
                <c:spPr>
                  <a:ln w="19050" cap="rnd">
                    <a:solidFill>
                      <a:schemeClr val="accent3">
                        <a:lumMod val="80000"/>
                        <a:lumOff val="2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extLst xmlns:c15="http://schemas.microsoft.com/office/drawing/2012/chart">
                      <c:ext xmlns:c15="http://schemas.microsoft.com/office/drawing/2012/chart" uri="{02D57815-91ED-43cb-92C2-25804820EDAC}">
                        <c15:formulaRef>
                          <c15:sqref>Database!$K$467:$AN$467</c15:sqref>
                        </c15:formulaRef>
                      </c:ext>
                    </c:extLst>
                    <c:numCache>
                      <c:formatCode>0.0</c:formatCode>
                      <c:ptCount val="30"/>
                      <c:pt idx="0">
                        <c:v>65.152280797983494</c:v>
                      </c:pt>
                      <c:pt idx="1">
                        <c:v>62.851250184110853</c:v>
                      </c:pt>
                      <c:pt idx="2">
                        <c:v>59.259069532029812</c:v>
                      </c:pt>
                      <c:pt idx="3">
                        <c:v>56.017947839035855</c:v>
                      </c:pt>
                      <c:pt idx="4">
                        <c:v>55.656813145320093</c:v>
                      </c:pt>
                      <c:pt idx="5">
                        <c:v>52.727162315767465</c:v>
                      </c:pt>
                      <c:pt idx="6">
                        <c:v>50.207354300628069</c:v>
                      </c:pt>
                      <c:pt idx="7">
                        <c:v>47.42732027062484</c:v>
                      </c:pt>
                      <c:pt idx="8">
                        <c:v>41.910952985241046</c:v>
                      </c:pt>
                      <c:pt idx="9">
                        <c:v>37.114122540338002</c:v>
                      </c:pt>
                      <c:pt idx="10">
                        <c:v>34.91205719671855</c:v>
                      </c:pt>
                      <c:pt idx="11">
                        <c:v>33.803052162815732</c:v>
                      </c:pt>
                      <c:pt idx="12">
                        <c:v>31.799536067356996</c:v>
                      </c:pt>
                      <c:pt idx="13">
                        <c:v>31.759237147632213</c:v>
                      </c:pt>
                      <c:pt idx="14">
                        <c:v>29.627411918642959</c:v>
                      </c:pt>
                      <c:pt idx="15">
                        <c:v>28.053566635191061</c:v>
                      </c:pt>
                      <c:pt idx="16">
                        <c:v>27.070711679174895</c:v>
                      </c:pt>
                      <c:pt idx="17">
                        <c:v>25.768195863133773</c:v>
                      </c:pt>
                      <c:pt idx="18">
                        <c:v>24.350836388522428</c:v>
                      </c:pt>
                      <c:pt idx="19">
                        <c:v>22.399795831798279</c:v>
                      </c:pt>
                      <c:pt idx="20">
                        <c:v>21.88217709286096</c:v>
                      </c:pt>
                      <c:pt idx="21">
                        <c:v>20.540316186103681</c:v>
                      </c:pt>
                      <c:pt idx="22">
                        <c:v>19.469147043944311</c:v>
                      </c:pt>
                      <c:pt idx="23">
                        <c:v>18.863028427362433</c:v>
                      </c:pt>
                      <c:pt idx="24">
                        <c:v>18.28144206994666</c:v>
                      </c:pt>
                      <c:pt idx="25">
                        <c:v>17.366707560882482</c:v>
                      </c:pt>
                      <c:pt idx="26">
                        <c:v>15.94587508843702</c:v>
                      </c:pt>
                      <c:pt idx="27">
                        <c:v>15.650290184760934</c:v>
                      </c:pt>
                      <c:pt idx="28">
                        <c:v>14.811890536528137</c:v>
                      </c:pt>
                      <c:pt idx="29">
                        <c:v>14.869953756042635</c:v>
                      </c:pt>
                    </c:numCache>
                  </c:numRef>
                </c:yVal>
                <c:smooth val="0"/>
                <c:extLst xmlns:c15="http://schemas.microsoft.com/office/drawing/2012/chart">
                  <c:ext xmlns:c16="http://schemas.microsoft.com/office/drawing/2014/chart" uri="{C3380CC4-5D6E-409C-BE32-E72D297353CC}">
                    <c16:uniqueId val="{00000011-49EE-4260-902C-4C1D480F1367}"/>
                  </c:ext>
                </c:extLst>
              </c15:ser>
            </c15:filteredScatterSeries>
            <c15:filteredScatterSeries>
              <c15:ser>
                <c:idx val="15"/>
                <c:order val="15"/>
                <c:tx>
                  <c:strRef>
                    <c:extLst xmlns:c15="http://schemas.microsoft.com/office/drawing/2012/chart">
                      <c:ext xmlns:c15="http://schemas.microsoft.com/office/drawing/2012/chart" uri="{02D57815-91ED-43cb-92C2-25804820EDAC}">
                        <c15:formulaRef>
                          <c15:sqref>Database!$J$468</c15:sqref>
                        </c15:formulaRef>
                      </c:ext>
                    </c:extLst>
                    <c:strCache>
                      <c:ptCount val="1"/>
                    </c:strCache>
                  </c:strRef>
                </c:tx>
                <c:spPr>
                  <a:ln w="19050" cap="rnd">
                    <a:solidFill>
                      <a:schemeClr val="accent4">
                        <a:lumMod val="80000"/>
                        <a:lumOff val="2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extLst xmlns:c15="http://schemas.microsoft.com/office/drawing/2012/chart">
                      <c:ext xmlns:c15="http://schemas.microsoft.com/office/drawing/2012/chart" uri="{02D57815-91ED-43cb-92C2-25804820EDAC}">
                        <c15:formulaRef>
                          <c15:sqref>Database!$K$468:$AN$468</c15:sqref>
                        </c15:formulaRef>
                      </c:ext>
                    </c:extLst>
                    <c:numCache>
                      <c:formatCode>0.0%</c:formatCode>
                      <c:ptCount val="30"/>
                      <c:pt idx="1">
                        <c:v>-3.5314620426071364E-2</c:v>
                      </c:pt>
                      <c:pt idx="2">
                        <c:v>-5.7188188422749642E-2</c:v>
                      </c:pt>
                      <c:pt idx="3">
                        <c:v>-6.4314749985772912E-2</c:v>
                      </c:pt>
                      <c:pt idx="4">
                        <c:v>-8.9489746088805555E-3</c:v>
                      </c:pt>
                      <c:pt idx="5">
                        <c:v>-4.7140685486133149E-2</c:v>
                      </c:pt>
                      <c:pt idx="6">
                        <c:v>-4.9501484729187251E-2</c:v>
                      </c:pt>
                      <c:pt idx="7">
                        <c:v>-5.6249341166207723E-2</c:v>
                      </c:pt>
                      <c:pt idx="8">
                        <c:v>-0.11648234642092825</c:v>
                      </c:pt>
                      <c:pt idx="9">
                        <c:v>-0.10675753621169926</c:v>
                      </c:pt>
                      <c:pt idx="10">
                        <c:v>-6.4548476641671182E-2</c:v>
                      </c:pt>
                      <c:pt idx="11">
                        <c:v>-3.9308447460576601E-2</c:v>
                      </c:pt>
                      <c:pt idx="12">
                        <c:v>-5.8039101922828573E-2</c:v>
                      </c:pt>
                      <c:pt idx="13">
                        <c:v>-9.5587152312637258E-4</c:v>
                      </c:pt>
                      <c:pt idx="14">
                        <c:v>-9.5435055729601981E-2</c:v>
                      </c:pt>
                      <c:pt idx="15">
                        <c:v>-5.07976466915111E-2</c:v>
                      </c:pt>
                      <c:pt idx="16">
                        <c:v>-3.2065633192945198E-2</c:v>
                      </c:pt>
                      <c:pt idx="17">
                        <c:v>-4.3400336075318791E-2</c:v>
                      </c:pt>
                      <c:pt idx="18">
                        <c:v>-5.1841531195999102E-2</c:v>
                      </c:pt>
                      <c:pt idx="19">
                        <c:v>-8.1235525180216039E-2</c:v>
                      </c:pt>
                    </c:numCache>
                  </c:numRef>
                </c:yVal>
                <c:smooth val="0"/>
                <c:extLst xmlns:c15="http://schemas.microsoft.com/office/drawing/2012/chart">
                  <c:ext xmlns:c16="http://schemas.microsoft.com/office/drawing/2014/chart" uri="{C3380CC4-5D6E-409C-BE32-E72D297353CC}">
                    <c16:uniqueId val="{00000012-49EE-4260-902C-4C1D480F1367}"/>
                  </c:ext>
                </c:extLst>
              </c15:ser>
            </c15:filteredScatterSeries>
            <c15:filteredScatterSeries>
              <c15:ser>
                <c:idx val="16"/>
                <c:order val="16"/>
                <c:tx>
                  <c:strRef>
                    <c:extLst xmlns:c15="http://schemas.microsoft.com/office/drawing/2012/chart">
                      <c:ext xmlns:c15="http://schemas.microsoft.com/office/drawing/2012/chart" uri="{02D57815-91ED-43cb-92C2-25804820EDAC}">
                        <c15:formulaRef>
                          <c15:sqref>Database!$J$469</c15:sqref>
                        </c15:formulaRef>
                      </c:ext>
                    </c:extLst>
                    <c:strCache>
                      <c:ptCount val="1"/>
                      <c:pt idx="0">
                        <c:v>Year</c:v>
                      </c:pt>
                    </c:strCache>
                  </c:strRef>
                </c:tx>
                <c:spPr>
                  <a:ln w="19050" cap="rnd">
                    <a:solidFill>
                      <a:schemeClr val="accent5">
                        <a:lumMod val="80000"/>
                        <a:lumOff val="2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extLst xmlns:c15="http://schemas.microsoft.com/office/drawing/2012/chart">
                      <c:ext xmlns:c15="http://schemas.microsoft.com/office/drawing/2012/chart" uri="{02D57815-91ED-43cb-92C2-25804820EDAC}">
                        <c15:formulaRef>
                          <c15:sqref>Database!$K$469:$AN$469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yVal>
                <c:smooth val="0"/>
                <c:extLst xmlns:c15="http://schemas.microsoft.com/office/drawing/2012/chart">
                  <c:ext xmlns:c16="http://schemas.microsoft.com/office/drawing/2014/chart" uri="{C3380CC4-5D6E-409C-BE32-E72D297353CC}">
                    <c16:uniqueId val="{00000013-49EE-4260-902C-4C1D480F1367}"/>
                  </c:ext>
                </c:extLst>
              </c15:ser>
            </c15:filteredScatterSeries>
          </c:ext>
        </c:extLst>
      </c:scatterChart>
      <c:valAx>
        <c:axId val="1134365471"/>
        <c:scaling>
          <c:orientation val="minMax"/>
          <c:max val="2040"/>
          <c:min val="202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1134352031"/>
        <c:crosses val="autoZero"/>
        <c:crossBetween val="midCat"/>
      </c:valAx>
      <c:valAx>
        <c:axId val="1134352031"/>
        <c:scaling>
          <c:orientation val="minMax"/>
        </c:scaling>
        <c:delete val="0"/>
        <c:axPos val="l"/>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a:t>Greenhouse gas emission</a:t>
                </a:r>
              </a:p>
              <a:p>
                <a:pPr>
                  <a:defRPr/>
                </a:pPr>
                <a:r>
                  <a:rPr lang="en-US"/>
                  <a:t>s (Mt CO2eq)</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1134365471"/>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IE" sz="1600" b="0" i="0" u="none" strike="noStrike" kern="1200" spc="0" baseline="0">
                <a:solidFill>
                  <a:sysClr val="windowText" lastClr="000000">
                    <a:lumMod val="65000"/>
                    <a:lumOff val="35000"/>
                  </a:sysClr>
                </a:solidFill>
              </a:rPr>
              <a:t>Average of the 24 Shortlisted Emissions Scenarios</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1"/>
          <c:tx>
            <c:strRef>
              <c:f>'24 ShortlistScenarios'!$J$41</c:f>
              <c:strCache>
                <c:ptCount val="1"/>
                <c:pt idx="0">
                  <c:v>2036-2040</c:v>
                </c:pt>
              </c:strCache>
            </c:strRef>
          </c:tx>
          <c:spPr>
            <a:solidFill>
              <a:schemeClr val="accent4"/>
            </a:solidFill>
            <a:ln>
              <a:noFill/>
            </a:ln>
            <a:effectLst/>
          </c:spPr>
          <c:invertIfNegative val="0"/>
          <c:dLbls>
            <c:dLbl>
              <c:idx val="0"/>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508D-4664-8996-62879507B1EA}"/>
                </c:ext>
              </c:extLst>
            </c:dLbl>
            <c:dLbl>
              <c:idx val="1"/>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1-508D-4664-8996-62879507B1EA}"/>
                </c:ext>
              </c:extLst>
            </c:dLbl>
            <c:dLbl>
              <c:idx val="2"/>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508D-4664-8996-62879507B1EA}"/>
                </c:ext>
              </c:extLst>
            </c:dLbl>
            <c:dLbl>
              <c:idx val="3"/>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508D-4664-8996-62879507B1EA}"/>
                </c:ext>
              </c:extLst>
            </c:dLbl>
            <c:dLbl>
              <c:idx val="4"/>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508D-4664-8996-62879507B1EA}"/>
                </c:ext>
              </c:extLst>
            </c:dLbl>
            <c:dLbl>
              <c:idx val="5"/>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508D-4664-8996-62879507B1EA}"/>
                </c:ext>
              </c:extLst>
            </c:dLbl>
            <c:dLbl>
              <c:idx val="6"/>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508D-4664-8996-62879507B1EA}"/>
                </c:ext>
              </c:extLst>
            </c:dLbl>
            <c:dLbl>
              <c:idx val="7"/>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508D-4664-8996-62879507B1EA}"/>
                </c:ext>
              </c:extLst>
            </c:dLbl>
            <c:dLbl>
              <c:idx val="8"/>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508D-4664-8996-62879507B1EA}"/>
                </c:ext>
              </c:extLst>
            </c:dLbl>
            <c:dLbl>
              <c:idx val="9"/>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508D-4664-8996-62879507B1EA}"/>
                </c:ext>
              </c:extLst>
            </c:dLbl>
            <c:dLbl>
              <c:idx val="10"/>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508D-4664-8996-62879507B1EA}"/>
                </c:ext>
              </c:extLst>
            </c:dLbl>
            <c:dLbl>
              <c:idx val="11"/>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508D-4664-8996-62879507B1EA}"/>
                </c:ext>
              </c:extLst>
            </c:dLbl>
            <c:dLbl>
              <c:idx val="12"/>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508D-4664-8996-62879507B1EA}"/>
                </c:ext>
              </c:extLst>
            </c:dLbl>
            <c:dLbl>
              <c:idx val="13"/>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508D-4664-8996-62879507B1EA}"/>
                </c:ext>
              </c:extLst>
            </c:dLbl>
            <c:dLbl>
              <c:idx val="14"/>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508D-4664-8996-62879507B1EA}"/>
                </c:ext>
              </c:extLst>
            </c:dLbl>
            <c:dLbl>
              <c:idx val="15"/>
              <c:tx>
                <c:rich>
                  <a:bodyPr/>
                  <a:lstStyle/>
                  <a:p>
                    <a:fld id="{74CA8EFC-6ABD-4A8A-8144-A73434AD4678}"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508D-4664-8996-62879507B1EA}"/>
                </c:ext>
              </c:extLst>
            </c:dLbl>
            <c:dLbl>
              <c:idx val="16"/>
              <c:tx>
                <c:rich>
                  <a:bodyPr/>
                  <a:lstStyle/>
                  <a:p>
                    <a:fld id="{F5CC7D5E-EFC9-4B77-8EA8-9F9CED72704C}"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508D-4664-8996-62879507B1EA}"/>
                </c:ext>
              </c:extLst>
            </c:dLbl>
            <c:dLbl>
              <c:idx val="17"/>
              <c:tx>
                <c:rich>
                  <a:bodyPr/>
                  <a:lstStyle/>
                  <a:p>
                    <a:fld id="{05CB15F7-6967-46C7-8E51-895A34DEBF3C}"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08D-4664-8996-62879507B1EA}"/>
                </c:ext>
              </c:extLst>
            </c:dLbl>
            <c:dLbl>
              <c:idx val="18"/>
              <c:tx>
                <c:rich>
                  <a:bodyPr/>
                  <a:lstStyle/>
                  <a:p>
                    <a:fld id="{7DD82452-B740-4028-BDB1-39EB89FB34B5}"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508D-4664-8996-62879507B1EA}"/>
                </c:ext>
              </c:extLst>
            </c:dLbl>
            <c:dLbl>
              <c:idx val="19"/>
              <c:tx>
                <c:rich>
                  <a:bodyPr/>
                  <a:lstStyle/>
                  <a:p>
                    <a:fld id="{A3B290EA-1E28-421C-97BA-F1C001E2D508}"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508D-4664-8996-62879507B1EA}"/>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'24 ShortlistScenarios'!$K$33:$AD$33</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'24 ShortlistScenarios'!$K$41:$AD$41</c:f>
              <c:numCache>
                <c:formatCode>0</c:formatCode>
                <c:ptCount val="20"/>
                <c:pt idx="15">
                  <c:v>24.927476224037317</c:v>
                </c:pt>
                <c:pt idx="16">
                  <c:v>24.927476224037317</c:v>
                </c:pt>
                <c:pt idx="17">
                  <c:v>24.927476224037317</c:v>
                </c:pt>
                <c:pt idx="18">
                  <c:v>24.927476224037317</c:v>
                </c:pt>
                <c:pt idx="19">
                  <c:v>24.927476224037317</c:v>
                </c:pt>
              </c:numCache>
            </c:numRef>
          </c:val>
          <c:extLst>
            <c:ext xmlns:c15="http://schemas.microsoft.com/office/drawing/2012/chart" uri="{02D57815-91ED-43cb-92C2-25804820EDAC}">
              <c15:datalabelsRange>
                <c15:f>'24 ShortlistScenarios'!$K$42:$AD$42</c15:f>
                <c15:dlblRangeCache>
                  <c:ptCount val="20"/>
                  <c:pt idx="2">
                    <c:v>295</c:v>
                  </c:pt>
                  <c:pt idx="7">
                    <c:v>200</c:v>
                  </c:pt>
                  <c:pt idx="12">
                    <c:v>161</c:v>
                  </c:pt>
                  <c:pt idx="17">
                    <c:v>125</c:v>
                  </c:pt>
                </c15:dlblRangeCache>
              </c15:datalabelsRange>
            </c:ext>
            <c:ext xmlns:c16="http://schemas.microsoft.com/office/drawing/2014/chart" uri="{C3380CC4-5D6E-409C-BE32-E72D297353CC}">
              <c16:uniqueId val="{00000014-508D-4664-8996-62879507B1EA}"/>
            </c:ext>
          </c:extLst>
        </c:ser>
        <c:ser>
          <c:idx val="1"/>
          <c:order val="2"/>
          <c:tx>
            <c:strRef>
              <c:f>'24 ShortlistScenarios'!$J$38</c:f>
              <c:strCache>
                <c:ptCount val="1"/>
                <c:pt idx="0">
                  <c:v>2021-2025</c:v>
                </c:pt>
              </c:strCache>
            </c:strRef>
          </c:tx>
          <c:spPr>
            <a:solidFill>
              <a:schemeClr val="accent6">
                <a:lumMod val="60000"/>
                <a:lumOff val="40000"/>
              </a:schemeClr>
            </a:solidFill>
            <a:ln>
              <a:noFill/>
            </a:ln>
            <a:effectLst/>
          </c:spPr>
          <c:invertIfNegative val="0"/>
          <c:dLbls>
            <c:dLbl>
              <c:idx val="0"/>
              <c:tx>
                <c:rich>
                  <a:bodyPr/>
                  <a:lstStyle/>
                  <a:p>
                    <a:fld id="{0D7E9297-1B16-4488-94BB-E4DDCF299A1C}" type="CELLRANGE">
                      <a:rPr lang="en-US"/>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508D-4664-8996-62879507B1EA}"/>
                </c:ext>
              </c:extLst>
            </c:dLbl>
            <c:dLbl>
              <c:idx val="1"/>
              <c:tx>
                <c:rich>
                  <a:bodyPr/>
                  <a:lstStyle/>
                  <a:p>
                    <a:fld id="{7E7648DA-1A6E-406A-800E-6BDC4D70B2C2}"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508D-4664-8996-62879507B1EA}"/>
                </c:ext>
              </c:extLst>
            </c:dLbl>
            <c:dLbl>
              <c:idx val="2"/>
              <c:tx>
                <c:rich>
                  <a:bodyPr/>
                  <a:lstStyle/>
                  <a:p>
                    <a:fld id="{B6535688-F177-485A-B44F-45010736AE12}"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08D-4664-8996-62879507B1EA}"/>
                </c:ext>
              </c:extLst>
            </c:dLbl>
            <c:dLbl>
              <c:idx val="3"/>
              <c:tx>
                <c:rich>
                  <a:bodyPr/>
                  <a:lstStyle/>
                  <a:p>
                    <a:fld id="{490270E1-319B-49BE-B23A-F20722904AB1}"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508D-4664-8996-62879507B1EA}"/>
                </c:ext>
              </c:extLst>
            </c:dLbl>
            <c:dLbl>
              <c:idx val="4"/>
              <c:tx>
                <c:rich>
                  <a:bodyPr/>
                  <a:lstStyle/>
                  <a:p>
                    <a:fld id="{8780BFF3-15D9-469C-AA71-E8F688C259ED}"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508D-4664-8996-62879507B1EA}"/>
                </c:ext>
              </c:extLst>
            </c:dLbl>
            <c:dLbl>
              <c:idx val="5"/>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508D-4664-8996-62879507B1EA}"/>
                </c:ext>
              </c:extLst>
            </c:dLbl>
            <c:dLbl>
              <c:idx val="6"/>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508D-4664-8996-62879507B1EA}"/>
                </c:ext>
              </c:extLst>
            </c:dLbl>
            <c:dLbl>
              <c:idx val="7"/>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508D-4664-8996-62879507B1EA}"/>
                </c:ext>
              </c:extLst>
            </c:dLbl>
            <c:dLbl>
              <c:idx val="8"/>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508D-4664-8996-62879507B1EA}"/>
                </c:ext>
              </c:extLst>
            </c:dLbl>
            <c:dLbl>
              <c:idx val="9"/>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508D-4664-8996-62879507B1EA}"/>
                </c:ext>
              </c:extLst>
            </c:dLbl>
            <c:dLbl>
              <c:idx val="10"/>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508D-4664-8996-62879507B1EA}"/>
                </c:ext>
              </c:extLst>
            </c:dLbl>
            <c:dLbl>
              <c:idx val="11"/>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508D-4664-8996-62879507B1EA}"/>
                </c:ext>
              </c:extLst>
            </c:dLbl>
            <c:dLbl>
              <c:idx val="12"/>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508D-4664-8996-62879507B1EA}"/>
                </c:ext>
              </c:extLst>
            </c:dLbl>
            <c:dLbl>
              <c:idx val="13"/>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508D-4664-8996-62879507B1EA}"/>
                </c:ext>
              </c:extLst>
            </c:dLbl>
            <c:dLbl>
              <c:idx val="14"/>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508D-4664-8996-62879507B1EA}"/>
                </c:ext>
              </c:extLst>
            </c:dLbl>
            <c:dLbl>
              <c:idx val="15"/>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508D-4664-8996-62879507B1EA}"/>
                </c:ext>
              </c:extLst>
            </c:dLbl>
            <c:dLbl>
              <c:idx val="16"/>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508D-4664-8996-62879507B1EA}"/>
                </c:ext>
              </c:extLst>
            </c:dLbl>
            <c:dLbl>
              <c:idx val="17"/>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508D-4664-8996-62879507B1EA}"/>
                </c:ext>
              </c:extLst>
            </c:dLbl>
            <c:dLbl>
              <c:idx val="18"/>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508D-4664-8996-62879507B1EA}"/>
                </c:ext>
              </c:extLst>
            </c:dLbl>
            <c:dLbl>
              <c:idx val="19"/>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508D-4664-8996-62879507B1EA}"/>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'24 ShortlistScenarios'!$K$33:$AD$33</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'24 ShortlistScenarios'!$K$38:$AD$38</c:f>
              <c:numCache>
                <c:formatCode>0</c:formatCode>
                <c:ptCount val="20"/>
                <c:pt idx="0">
                  <c:v>59</c:v>
                </c:pt>
                <c:pt idx="1">
                  <c:v>59</c:v>
                </c:pt>
                <c:pt idx="2">
                  <c:v>59</c:v>
                </c:pt>
                <c:pt idx="3">
                  <c:v>59</c:v>
                </c:pt>
                <c:pt idx="4">
                  <c:v>59</c:v>
                </c:pt>
              </c:numCache>
            </c:numRef>
          </c:val>
          <c:extLst>
            <c:ext xmlns:c15="http://schemas.microsoft.com/office/drawing/2012/chart" uri="{02D57815-91ED-43cb-92C2-25804820EDAC}">
              <c15:datalabelsRange>
                <c15:f>'24 ShortlistScenarios'!$K$42:$AD$42</c15:f>
                <c15:dlblRangeCache>
                  <c:ptCount val="20"/>
                  <c:pt idx="2">
                    <c:v>295</c:v>
                  </c:pt>
                  <c:pt idx="7">
                    <c:v>200</c:v>
                  </c:pt>
                  <c:pt idx="12">
                    <c:v>161</c:v>
                  </c:pt>
                  <c:pt idx="17">
                    <c:v>125</c:v>
                  </c:pt>
                </c15:dlblRangeCache>
              </c15:datalabelsRange>
            </c:ext>
            <c:ext xmlns:c16="http://schemas.microsoft.com/office/drawing/2014/chart" uri="{C3380CC4-5D6E-409C-BE32-E72D297353CC}">
              <c16:uniqueId val="{00000029-508D-4664-8996-62879507B1EA}"/>
            </c:ext>
          </c:extLst>
        </c:ser>
        <c:ser>
          <c:idx val="2"/>
          <c:order val="3"/>
          <c:tx>
            <c:strRef>
              <c:f>'24 ShortlistScenarios'!$J$39</c:f>
              <c:strCache>
                <c:ptCount val="1"/>
                <c:pt idx="0">
                  <c:v>2026-2030</c:v>
                </c:pt>
              </c:strCache>
            </c:strRef>
          </c:tx>
          <c:spPr>
            <a:solidFill>
              <a:schemeClr val="accent6">
                <a:lumMod val="40000"/>
                <a:lumOff val="60000"/>
              </a:schemeClr>
            </a:solidFill>
            <a:ln>
              <a:noFill/>
            </a:ln>
            <a:effectLst/>
          </c:spPr>
          <c:invertIfNegative val="0"/>
          <c:dLbls>
            <c:dLbl>
              <c:idx val="0"/>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508D-4664-8996-62879507B1EA}"/>
                </c:ext>
              </c:extLst>
            </c:dLbl>
            <c:dLbl>
              <c:idx val="1"/>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508D-4664-8996-62879507B1EA}"/>
                </c:ext>
              </c:extLst>
            </c:dLbl>
            <c:dLbl>
              <c:idx val="2"/>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508D-4664-8996-62879507B1EA}"/>
                </c:ext>
              </c:extLst>
            </c:dLbl>
            <c:dLbl>
              <c:idx val="3"/>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508D-4664-8996-62879507B1EA}"/>
                </c:ext>
              </c:extLst>
            </c:dLbl>
            <c:dLbl>
              <c:idx val="4"/>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508D-4664-8996-62879507B1EA}"/>
                </c:ext>
              </c:extLst>
            </c:dLbl>
            <c:dLbl>
              <c:idx val="5"/>
              <c:tx>
                <c:rich>
                  <a:bodyPr/>
                  <a:lstStyle/>
                  <a:p>
                    <a:fld id="{71BE1E4D-AC92-4F88-9058-2A7C463D362A}"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508D-4664-8996-62879507B1EA}"/>
                </c:ext>
              </c:extLst>
            </c:dLbl>
            <c:dLbl>
              <c:idx val="6"/>
              <c:tx>
                <c:rich>
                  <a:bodyPr/>
                  <a:lstStyle/>
                  <a:p>
                    <a:fld id="{242F21D3-081B-4603-AD65-B556ABF21C3E}"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508D-4664-8996-62879507B1EA}"/>
                </c:ext>
              </c:extLst>
            </c:dLbl>
            <c:dLbl>
              <c:idx val="7"/>
              <c:tx>
                <c:rich>
                  <a:bodyPr/>
                  <a:lstStyle/>
                  <a:p>
                    <a:fld id="{4542ED71-AD37-47AF-BFFA-297C0E7FC825}"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508D-4664-8996-62879507B1EA}"/>
                </c:ext>
              </c:extLst>
            </c:dLbl>
            <c:dLbl>
              <c:idx val="8"/>
              <c:tx>
                <c:rich>
                  <a:bodyPr/>
                  <a:lstStyle/>
                  <a:p>
                    <a:fld id="{DD454450-B6D5-4D9E-8482-56F2208310A2}"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508D-4664-8996-62879507B1EA}"/>
                </c:ext>
              </c:extLst>
            </c:dLbl>
            <c:dLbl>
              <c:idx val="9"/>
              <c:tx>
                <c:rich>
                  <a:bodyPr/>
                  <a:lstStyle/>
                  <a:p>
                    <a:fld id="{74281EFB-E39B-49E8-83AF-2270C0906A91}"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508D-4664-8996-62879507B1EA}"/>
                </c:ext>
              </c:extLst>
            </c:dLbl>
            <c:dLbl>
              <c:idx val="10"/>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508D-4664-8996-62879507B1EA}"/>
                </c:ext>
              </c:extLst>
            </c:dLbl>
            <c:dLbl>
              <c:idx val="11"/>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508D-4664-8996-62879507B1EA}"/>
                </c:ext>
              </c:extLst>
            </c:dLbl>
            <c:dLbl>
              <c:idx val="12"/>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508D-4664-8996-62879507B1EA}"/>
                </c:ext>
              </c:extLst>
            </c:dLbl>
            <c:dLbl>
              <c:idx val="13"/>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508D-4664-8996-62879507B1EA}"/>
                </c:ext>
              </c:extLst>
            </c:dLbl>
            <c:dLbl>
              <c:idx val="14"/>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508D-4664-8996-62879507B1EA}"/>
                </c:ext>
              </c:extLst>
            </c:dLbl>
            <c:dLbl>
              <c:idx val="15"/>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508D-4664-8996-62879507B1EA}"/>
                </c:ext>
              </c:extLst>
            </c:dLbl>
            <c:dLbl>
              <c:idx val="16"/>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508D-4664-8996-62879507B1EA}"/>
                </c:ext>
              </c:extLst>
            </c:dLbl>
            <c:dLbl>
              <c:idx val="17"/>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508D-4664-8996-62879507B1EA}"/>
                </c:ext>
              </c:extLst>
            </c:dLbl>
            <c:dLbl>
              <c:idx val="18"/>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508D-4664-8996-62879507B1EA}"/>
                </c:ext>
              </c:extLst>
            </c:dLbl>
            <c:dLbl>
              <c:idx val="19"/>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508D-4664-8996-62879507B1EA}"/>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'24 ShortlistScenarios'!$K$33:$AD$33</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'24 ShortlistScenarios'!$K$39:$AD$39</c:f>
              <c:numCache>
                <c:formatCode>0</c:formatCode>
                <c:ptCount val="20"/>
                <c:pt idx="5">
                  <c:v>40</c:v>
                </c:pt>
                <c:pt idx="6">
                  <c:v>40</c:v>
                </c:pt>
                <c:pt idx="7">
                  <c:v>40</c:v>
                </c:pt>
                <c:pt idx="8">
                  <c:v>40</c:v>
                </c:pt>
                <c:pt idx="9">
                  <c:v>40</c:v>
                </c:pt>
              </c:numCache>
            </c:numRef>
          </c:val>
          <c:extLst>
            <c:ext xmlns:c15="http://schemas.microsoft.com/office/drawing/2012/chart" uri="{02D57815-91ED-43cb-92C2-25804820EDAC}">
              <c15:datalabelsRange>
                <c15:f>'24 ShortlistScenarios'!$K$42:$AD$42</c15:f>
                <c15:dlblRangeCache>
                  <c:ptCount val="20"/>
                  <c:pt idx="2">
                    <c:v>295</c:v>
                  </c:pt>
                  <c:pt idx="7">
                    <c:v>200</c:v>
                  </c:pt>
                  <c:pt idx="12">
                    <c:v>161</c:v>
                  </c:pt>
                  <c:pt idx="17">
                    <c:v>125</c:v>
                  </c:pt>
                </c15:dlblRangeCache>
              </c15:datalabelsRange>
            </c:ext>
            <c:ext xmlns:c16="http://schemas.microsoft.com/office/drawing/2014/chart" uri="{C3380CC4-5D6E-409C-BE32-E72D297353CC}">
              <c16:uniqueId val="{0000003E-508D-4664-8996-62879507B1EA}"/>
            </c:ext>
          </c:extLst>
        </c:ser>
        <c:ser>
          <c:idx val="3"/>
          <c:order val="4"/>
          <c:tx>
            <c:strRef>
              <c:f>'24 ShortlistScenarios'!$J$40</c:f>
              <c:strCache>
                <c:ptCount val="1"/>
                <c:pt idx="0">
                  <c:v>2031-2035</c:v>
                </c:pt>
              </c:strCache>
            </c:strRef>
          </c:tx>
          <c:spPr>
            <a:solidFill>
              <a:schemeClr val="accent2">
                <a:lumMod val="40000"/>
                <a:lumOff val="60000"/>
              </a:schemeClr>
            </a:solidFill>
            <a:ln>
              <a:noFill/>
            </a:ln>
            <a:effectLst/>
          </c:spPr>
          <c:invertIfNegative val="0"/>
          <c:dLbls>
            <c:dLbl>
              <c:idx val="0"/>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508D-4664-8996-62879507B1EA}"/>
                </c:ext>
              </c:extLst>
            </c:dLbl>
            <c:dLbl>
              <c:idx val="1"/>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508D-4664-8996-62879507B1EA}"/>
                </c:ext>
              </c:extLst>
            </c:dLbl>
            <c:dLbl>
              <c:idx val="2"/>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508D-4664-8996-62879507B1EA}"/>
                </c:ext>
              </c:extLst>
            </c:dLbl>
            <c:dLbl>
              <c:idx val="3"/>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508D-4664-8996-62879507B1EA}"/>
                </c:ext>
              </c:extLst>
            </c:dLbl>
            <c:dLbl>
              <c:idx val="4"/>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508D-4664-8996-62879507B1EA}"/>
                </c:ext>
              </c:extLst>
            </c:dLbl>
            <c:dLbl>
              <c:idx val="5"/>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508D-4664-8996-62879507B1EA}"/>
                </c:ext>
              </c:extLst>
            </c:dLbl>
            <c:dLbl>
              <c:idx val="6"/>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508D-4664-8996-62879507B1EA}"/>
                </c:ext>
              </c:extLst>
            </c:dLbl>
            <c:dLbl>
              <c:idx val="7"/>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508D-4664-8996-62879507B1EA}"/>
                </c:ext>
              </c:extLst>
            </c:dLbl>
            <c:dLbl>
              <c:idx val="8"/>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508D-4664-8996-62879507B1EA}"/>
                </c:ext>
              </c:extLst>
            </c:dLbl>
            <c:dLbl>
              <c:idx val="9"/>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508D-4664-8996-62879507B1EA}"/>
                </c:ext>
              </c:extLst>
            </c:dLbl>
            <c:dLbl>
              <c:idx val="10"/>
              <c:tx>
                <c:rich>
                  <a:bodyPr/>
                  <a:lstStyle/>
                  <a:p>
                    <a:fld id="{5E1D8386-C14C-49DD-BAB8-A3117611F0F1}"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9-508D-4664-8996-62879507B1EA}"/>
                </c:ext>
              </c:extLst>
            </c:dLbl>
            <c:dLbl>
              <c:idx val="11"/>
              <c:tx>
                <c:rich>
                  <a:bodyPr/>
                  <a:lstStyle/>
                  <a:p>
                    <a:fld id="{309D7687-766D-4A90-8624-07E698E6FF67}"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A-508D-4664-8996-62879507B1EA}"/>
                </c:ext>
              </c:extLst>
            </c:dLbl>
            <c:dLbl>
              <c:idx val="12"/>
              <c:tx>
                <c:rich>
                  <a:bodyPr/>
                  <a:lstStyle/>
                  <a:p>
                    <a:fld id="{D9658F64-3FEE-4A39-A7C6-CBA7D62AA3C2}"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B-508D-4664-8996-62879507B1EA}"/>
                </c:ext>
              </c:extLst>
            </c:dLbl>
            <c:dLbl>
              <c:idx val="13"/>
              <c:tx>
                <c:rich>
                  <a:bodyPr/>
                  <a:lstStyle/>
                  <a:p>
                    <a:fld id="{365B5E4D-998B-4886-818E-AC9E1F059571}"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C-508D-4664-8996-62879507B1EA}"/>
                </c:ext>
              </c:extLst>
            </c:dLbl>
            <c:dLbl>
              <c:idx val="14"/>
              <c:tx>
                <c:rich>
                  <a:bodyPr/>
                  <a:lstStyle/>
                  <a:p>
                    <a:fld id="{34FD4389-7CC5-4832-ABD3-7A8BADCF4E68}"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D-508D-4664-8996-62879507B1EA}"/>
                </c:ext>
              </c:extLst>
            </c:dLbl>
            <c:dLbl>
              <c:idx val="15"/>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508D-4664-8996-62879507B1EA}"/>
                </c:ext>
              </c:extLst>
            </c:dLbl>
            <c:dLbl>
              <c:idx val="16"/>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508D-4664-8996-62879507B1EA}"/>
                </c:ext>
              </c:extLst>
            </c:dLbl>
            <c:dLbl>
              <c:idx val="17"/>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508D-4664-8996-62879507B1EA}"/>
                </c:ext>
              </c:extLst>
            </c:dLbl>
            <c:dLbl>
              <c:idx val="18"/>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508D-4664-8996-62879507B1EA}"/>
                </c:ext>
              </c:extLst>
            </c:dLbl>
            <c:dLbl>
              <c:idx val="19"/>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508D-4664-8996-62879507B1EA}"/>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'24 ShortlistScenarios'!$K$33:$AD$33</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'24 ShortlistScenarios'!$K$40:$AD$40</c:f>
              <c:numCache>
                <c:formatCode>0</c:formatCode>
                <c:ptCount val="20"/>
                <c:pt idx="10">
                  <c:v>32.119907309347795</c:v>
                </c:pt>
                <c:pt idx="11">
                  <c:v>32.119907309347795</c:v>
                </c:pt>
                <c:pt idx="12">
                  <c:v>32.119907309347795</c:v>
                </c:pt>
                <c:pt idx="13">
                  <c:v>32.119907309347795</c:v>
                </c:pt>
                <c:pt idx="14">
                  <c:v>32.119907309347795</c:v>
                </c:pt>
              </c:numCache>
            </c:numRef>
          </c:val>
          <c:extLst>
            <c:ext xmlns:c15="http://schemas.microsoft.com/office/drawing/2012/chart" uri="{02D57815-91ED-43cb-92C2-25804820EDAC}">
              <c15:datalabelsRange>
                <c15:f>'24 ShortlistScenarios'!$K$42:$AD$42</c15:f>
                <c15:dlblRangeCache>
                  <c:ptCount val="20"/>
                  <c:pt idx="2">
                    <c:v>295</c:v>
                  </c:pt>
                  <c:pt idx="7">
                    <c:v>200</c:v>
                  </c:pt>
                  <c:pt idx="12">
                    <c:v>161</c:v>
                  </c:pt>
                  <c:pt idx="17">
                    <c:v>125</c:v>
                  </c:pt>
                </c15:dlblRangeCache>
              </c15:datalabelsRange>
            </c:ext>
            <c:ext xmlns:c16="http://schemas.microsoft.com/office/drawing/2014/chart" uri="{C3380CC4-5D6E-409C-BE32-E72D297353CC}">
              <c16:uniqueId val="{00000053-508D-4664-8996-62879507B1EA}"/>
            </c:ext>
          </c:extLst>
        </c:ser>
        <c:dLbls>
          <c:showLegendKey val="0"/>
          <c:showVal val="0"/>
          <c:showCatName val="0"/>
          <c:showSerName val="0"/>
          <c:showPercent val="0"/>
          <c:showBubbleSize val="0"/>
        </c:dLbls>
        <c:gapWidth val="10"/>
        <c:overlap val="100"/>
        <c:axId val="1062126399"/>
        <c:axId val="1062128799"/>
        <c:extLst>
          <c:ext xmlns:c15="http://schemas.microsoft.com/office/drawing/2012/chart" uri="{02D57815-91ED-43cb-92C2-25804820EDAC}">
            <c15:filteredBarSeries>
              <c15:ser>
                <c:idx val="6"/>
                <c:order val="0"/>
                <c:tx>
                  <c:strRef>
                    <c:extLst>
                      <c:ext uri="{02D57815-91ED-43cb-92C2-25804820EDAC}">
                        <c15:formulaRef>
                          <c15:sqref>'24 ShortlistScenarios'!$J$34</c15:sqref>
                        </c15:formulaRef>
                      </c:ext>
                    </c:extLst>
                    <c:strCache>
                      <c:ptCount val="1"/>
                      <c:pt idx="0">
                        <c:v>Average</c:v>
                      </c:pt>
                    </c:strCache>
                  </c:strRef>
                </c:tx>
                <c:spPr>
                  <a:pattFill prst="dkUpDiag">
                    <a:fgClr>
                      <a:schemeClr val="tx1">
                        <a:lumMod val="50000"/>
                        <a:lumOff val="50000"/>
                      </a:schemeClr>
                    </a:fgClr>
                    <a:bgClr>
                      <a:schemeClr val="bg1"/>
                    </a:bgClr>
                  </a:pattFill>
                  <a:ln>
                    <a:noFill/>
                  </a:ln>
                  <a:effectLst/>
                </c:spPr>
                <c:invertIfNegative val="0"/>
                <c:cat>
                  <c:numRef>
                    <c:extLst>
                      <c:ext uri="{02D57815-91ED-43cb-92C2-25804820EDAC}">
                        <c15:formulaRef>
                          <c15:sqref>'24 ShortlistScenarios'!$K$33:$AD$33</c15:sqref>
                        </c15:formulaRef>
                      </c:ext>
                    </c:extLst>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extLst>
                      <c:ext uri="{02D57815-91ED-43cb-92C2-25804820EDAC}">
                        <c15:formulaRef>
                          <c15:sqref>'24 ShortlistScenarios'!$K$34:$AD$34</c15:sqref>
                        </c15:formulaRef>
                      </c:ext>
                    </c:extLst>
                    <c:numCache>
                      <c:formatCode>0.0</c:formatCode>
                      <c:ptCount val="20"/>
                      <c:pt idx="0">
                        <c:v>65.158704575272097</c:v>
                      </c:pt>
                      <c:pt idx="1">
                        <c:v>62.857632117065258</c:v>
                      </c:pt>
                      <c:pt idx="2">
                        <c:v>59.265604271128439</c:v>
                      </c:pt>
                      <c:pt idx="3">
                        <c:v>55.337285353921722</c:v>
                      </c:pt>
                      <c:pt idx="4">
                        <c:v>54.868160090252182</c:v>
                      </c:pt>
                      <c:pt idx="5">
                        <c:v>52.38281901798198</c:v>
                      </c:pt>
                      <c:pt idx="6">
                        <c:v>49.856101149832796</c:v>
                      </c:pt>
                      <c:pt idx="7">
                        <c:v>47.119514054259817</c:v>
                      </c:pt>
                      <c:pt idx="8">
                        <c:v>41.749365072886796</c:v>
                      </c:pt>
                      <c:pt idx="9">
                        <c:v>37.426287477068541</c:v>
                      </c:pt>
                      <c:pt idx="10">
                        <c:v>35.041713655899336</c:v>
                      </c:pt>
                      <c:pt idx="11">
                        <c:v>33.62616290394562</c:v>
                      </c:pt>
                      <c:pt idx="12">
                        <c:v>31.672275844511642</c:v>
                      </c:pt>
                      <c:pt idx="13">
                        <c:v>31.704247776786303</c:v>
                      </c:pt>
                      <c:pt idx="14">
                        <c:v>28.555136365596056</c:v>
                      </c:pt>
                      <c:pt idx="15">
                        <c:v>27.145410646392687</c:v>
                      </c:pt>
                      <c:pt idx="16">
                        <c:v>26.311556279852208</c:v>
                      </c:pt>
                      <c:pt idx="17">
                        <c:v>25.217775865324331</c:v>
                      </c:pt>
                      <c:pt idx="18">
                        <c:v>23.934316397527777</c:v>
                      </c:pt>
                      <c:pt idx="19">
                        <c:v>22.028321931089607</c:v>
                      </c:pt>
                    </c:numCache>
                  </c:numRef>
                </c:val>
                <c:extLst>
                  <c:ext xmlns:c16="http://schemas.microsoft.com/office/drawing/2014/chart" uri="{C3380CC4-5D6E-409C-BE32-E72D297353CC}">
                    <c16:uniqueId val="{00000054-508D-4664-8996-62879507B1EA}"/>
                  </c:ext>
                </c:extLst>
              </c15:ser>
            </c15:filteredBarSeries>
            <c15:filteredBarSeries>
              <c15:ser>
                <c:idx val="4"/>
                <c:order val="5"/>
                <c:tx>
                  <c:strRef>
                    <c:extLst xmlns:c15="http://schemas.microsoft.com/office/drawing/2012/chart">
                      <c:ext xmlns:c15="http://schemas.microsoft.com/office/drawing/2012/chart" uri="{02D57815-91ED-43cb-92C2-25804820EDAC}">
                        <c15:formulaRef>
                          <c15:sqref>'24 ShortlistScenarios'!$J$32</c15:sqref>
                        </c15:formulaRef>
                      </c:ext>
                    </c:extLst>
                    <c:strCache>
                      <c:ptCount val="1"/>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'24 ShortlistScenarios'!$K$33:$AD$33</c15:sqref>
                        </c15:formulaRef>
                      </c:ext>
                    </c:extLst>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extLst xmlns:c15="http://schemas.microsoft.com/office/drawing/2012/chart">
                      <c:ext xmlns:c15="http://schemas.microsoft.com/office/drawing/2012/chart" uri="{02D57815-91ED-43cb-92C2-25804820EDAC}">
                        <c15:formulaRef>
                          <c15:sqref>'24 ShortlistScenarios'!$K$32:$AD$32</c15:sqref>
                        </c15:formulaRef>
                      </c:ext>
                    </c:extLst>
                    <c:numCache>
                      <c:formatCode>General</c:formatCode>
                      <c:ptCount val="20"/>
                    </c:numCache>
                  </c:numRef>
                </c:val>
                <c:extLst xmlns:c15="http://schemas.microsoft.com/office/drawing/2012/chart">
                  <c:ext xmlns:c16="http://schemas.microsoft.com/office/drawing/2014/chart" uri="{C3380CC4-5D6E-409C-BE32-E72D297353CC}">
                    <c16:uniqueId val="{00000055-508D-4664-8996-62879507B1EA}"/>
                  </c:ext>
                </c:extLst>
              </c15:ser>
            </c15:filteredBarSeries>
            <c15:filteredBarSeries>
              <c15:ser>
                <c:idx val="5"/>
                <c:order val="6"/>
                <c:tx>
                  <c:strRef>
                    <c:extLst xmlns:c15="http://schemas.microsoft.com/office/drawing/2012/chart">
                      <c:ext xmlns:c15="http://schemas.microsoft.com/office/drawing/2012/chart" uri="{02D57815-91ED-43cb-92C2-25804820EDAC}">
                        <c15:formulaRef>
                          <c15:sqref>'24 ShortlistScenarios'!$J$33</c15:sqref>
                        </c15:formulaRef>
                      </c:ext>
                    </c:extLst>
                    <c:strCache>
                      <c:ptCount val="1"/>
                      <c:pt idx="0">
                        <c:v>Year</c:v>
                      </c:pt>
                    </c:strCache>
                  </c:strRef>
                </c:tx>
                <c:spPr>
                  <a:solidFill>
                    <a:schemeClr val="bg1">
                      <a:lumMod val="95000"/>
                      <a:alpha val="54000"/>
                    </a:schemeClr>
                  </a:solidFill>
                  <a:ln>
                    <a:noFill/>
                  </a:ln>
                  <a:effectLst/>
                </c:spPr>
                <c:invertIfNegative val="0"/>
                <c:cat>
                  <c:numRef>
                    <c:extLst xmlns:c15="http://schemas.microsoft.com/office/drawing/2012/chart">
                      <c:ext xmlns:c15="http://schemas.microsoft.com/office/drawing/2012/chart" uri="{02D57815-91ED-43cb-92C2-25804820EDAC}">
                        <c15:formulaRef>
                          <c15:sqref>'24 ShortlistScenarios'!$K$33:$AD$33</c15:sqref>
                        </c15:formulaRef>
                      </c:ext>
                    </c:extLst>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extLst xmlns:c15="http://schemas.microsoft.com/office/drawing/2012/chart">
                      <c:ext xmlns:c15="http://schemas.microsoft.com/office/drawing/2012/chart" uri="{02D57815-91ED-43cb-92C2-25804820EDAC}">
                        <c15:formulaRef>
                          <c15:sqref>'24 ShortlistScenarios'!$K$33:$AD$33</c15:sqref>
                        </c15:formulaRef>
                      </c:ext>
                    </c:extLst>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val>
                <c:extLst xmlns:c15="http://schemas.microsoft.com/office/drawing/2012/chart">
                  <c:ext xmlns:c16="http://schemas.microsoft.com/office/drawing/2014/chart" uri="{C3380CC4-5D6E-409C-BE32-E72D297353CC}">
                    <c16:uniqueId val="{00000056-508D-4664-8996-62879507B1EA}"/>
                  </c:ext>
                </c:extLst>
              </c15:ser>
            </c15:filteredBarSeries>
          </c:ext>
        </c:extLst>
      </c:barChart>
      <c:catAx>
        <c:axId val="1062126399"/>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062128799"/>
        <c:crosses val="autoZero"/>
        <c:auto val="1"/>
        <c:lblAlgn val="ctr"/>
        <c:lblOffset val="100"/>
        <c:noMultiLvlLbl val="0"/>
      </c:catAx>
      <c:valAx>
        <c:axId val="1062128799"/>
        <c:scaling>
          <c:orientation val="minMax"/>
        </c:scaling>
        <c:delete val="0"/>
        <c:axPos val="l"/>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0621263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IE" sz="1800" b="0" i="0" u="none" strike="noStrike" kern="1200" spc="0" baseline="0">
                <a:solidFill>
                  <a:sysClr val="windowText" lastClr="000000">
                    <a:lumMod val="65000"/>
                    <a:lumOff val="35000"/>
                  </a:sysClr>
                </a:solidFill>
              </a:rPr>
              <a:t>Summary of 24 Shortlisted Emissions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'24 ShortlistScenarios'!$J$34</c:f>
              <c:strCache>
                <c:ptCount val="1"/>
                <c:pt idx="0">
                  <c:v>Average</c:v>
                </c:pt>
              </c:strCache>
            </c:strRef>
          </c:tx>
          <c:spPr>
            <a:ln w="19050" cap="rnd">
              <a:solidFill>
                <a:schemeClr val="accent1"/>
              </a:solidFill>
              <a:round/>
            </a:ln>
            <a:effectLst/>
          </c:spPr>
          <c:marker>
            <c:symbol val="none"/>
          </c:marker>
          <c:xVal>
            <c:numRef>
              <c:f>'24 ShortlistScenarios'!$K$33:$AN$33</c:f>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f>'24 ShortlistScenarios'!$K$34:$AN$34</c:f>
              <c:numCache>
                <c:formatCode>0.0</c:formatCode>
                <c:ptCount val="30"/>
                <c:pt idx="0">
                  <c:v>65.158704575272097</c:v>
                </c:pt>
                <c:pt idx="1">
                  <c:v>62.857632117065258</c:v>
                </c:pt>
                <c:pt idx="2">
                  <c:v>59.265604271128439</c:v>
                </c:pt>
                <c:pt idx="3">
                  <c:v>55.337285353921722</c:v>
                </c:pt>
                <c:pt idx="4">
                  <c:v>54.868160090252182</c:v>
                </c:pt>
                <c:pt idx="5">
                  <c:v>52.38281901798198</c:v>
                </c:pt>
                <c:pt idx="6">
                  <c:v>49.856101149832796</c:v>
                </c:pt>
                <c:pt idx="7">
                  <c:v>47.119514054259817</c:v>
                </c:pt>
                <c:pt idx="8">
                  <c:v>41.749365072886796</c:v>
                </c:pt>
                <c:pt idx="9">
                  <c:v>37.426287477068541</c:v>
                </c:pt>
                <c:pt idx="10">
                  <c:v>35.041713655899336</c:v>
                </c:pt>
                <c:pt idx="11">
                  <c:v>33.62616290394562</c:v>
                </c:pt>
                <c:pt idx="12">
                  <c:v>31.672275844511642</c:v>
                </c:pt>
                <c:pt idx="13">
                  <c:v>31.704247776786303</c:v>
                </c:pt>
                <c:pt idx="14">
                  <c:v>28.555136365596056</c:v>
                </c:pt>
                <c:pt idx="15">
                  <c:v>27.145410646392687</c:v>
                </c:pt>
                <c:pt idx="16">
                  <c:v>26.311556279852208</c:v>
                </c:pt>
                <c:pt idx="17">
                  <c:v>25.217775865324331</c:v>
                </c:pt>
                <c:pt idx="18">
                  <c:v>23.934316397527777</c:v>
                </c:pt>
                <c:pt idx="19">
                  <c:v>22.028321931089607</c:v>
                </c:pt>
                <c:pt idx="20">
                  <c:v>21.649567383032903</c:v>
                </c:pt>
                <c:pt idx="21">
                  <c:v>20.427622915301814</c:v>
                </c:pt>
                <c:pt idx="22">
                  <c:v>19.395093393066723</c:v>
                </c:pt>
                <c:pt idx="23">
                  <c:v>19.002790908933545</c:v>
                </c:pt>
                <c:pt idx="24">
                  <c:v>18.355423638532415</c:v>
                </c:pt>
                <c:pt idx="25">
                  <c:v>17.691640655690289</c:v>
                </c:pt>
                <c:pt idx="26">
                  <c:v>16.77505259346697</c:v>
                </c:pt>
                <c:pt idx="27">
                  <c:v>16.675954723353179</c:v>
                </c:pt>
                <c:pt idx="28">
                  <c:v>15.967404975216972</c:v>
                </c:pt>
                <c:pt idx="29">
                  <c:v>16.145995593774938</c:v>
                </c:pt>
              </c:numCache>
            </c:numRef>
          </c:yVal>
          <c:smooth val="0"/>
          <c:extLst>
            <c:ext xmlns:c16="http://schemas.microsoft.com/office/drawing/2014/chart" uri="{C3380CC4-5D6E-409C-BE32-E72D297353CC}">
              <c16:uniqueId val="{00000000-1E76-41C5-956A-AAC489EBC4E8}"/>
            </c:ext>
          </c:extLst>
        </c:ser>
        <c:ser>
          <c:idx val="1"/>
          <c:order val="1"/>
          <c:tx>
            <c:strRef>
              <c:f>'24 ShortlistScenarios'!$J$35</c:f>
              <c:strCache>
                <c:ptCount val="1"/>
                <c:pt idx="0">
                  <c:v>Min</c:v>
                </c:pt>
              </c:strCache>
            </c:strRef>
          </c:tx>
          <c:spPr>
            <a:ln w="19050" cap="rnd">
              <a:solidFill>
                <a:schemeClr val="accent2"/>
              </a:solidFill>
              <a:round/>
            </a:ln>
            <a:effectLst/>
          </c:spPr>
          <c:marker>
            <c:symbol val="none"/>
          </c:marker>
          <c:xVal>
            <c:numRef>
              <c:f>'24 ShortlistScenarios'!$K$33:$AN$33</c:f>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f>'24 ShortlistScenarios'!$K$35:$AN$35</c:f>
              <c:numCache>
                <c:formatCode>0.0</c:formatCode>
                <c:ptCount val="30"/>
                <c:pt idx="0">
                  <c:v>65.151808139705935</c:v>
                </c:pt>
                <c:pt idx="1">
                  <c:v>62.851250184110853</c:v>
                </c:pt>
                <c:pt idx="2">
                  <c:v>59.248752032477356</c:v>
                </c:pt>
                <c:pt idx="3">
                  <c:v>53.976129487035863</c:v>
                </c:pt>
                <c:pt idx="4">
                  <c:v>53.266197872900086</c:v>
                </c:pt>
                <c:pt idx="5">
                  <c:v>51.180402315767473</c:v>
                </c:pt>
                <c:pt idx="6">
                  <c:v>48.650454300628063</c:v>
                </c:pt>
                <c:pt idx="7">
                  <c:v>45.952250270624837</c:v>
                </c:pt>
                <c:pt idx="8">
                  <c:v>40.508792985241044</c:v>
                </c:pt>
                <c:pt idx="9">
                  <c:v>36.484882540337999</c:v>
                </c:pt>
                <c:pt idx="10">
                  <c:v>33.190507196718549</c:v>
                </c:pt>
                <c:pt idx="11">
                  <c:v>31.055042162815731</c:v>
                </c:pt>
                <c:pt idx="12">
                  <c:v>29.085096067356996</c:v>
                </c:pt>
                <c:pt idx="13">
                  <c:v>29.164967147632211</c:v>
                </c:pt>
                <c:pt idx="14">
                  <c:v>25.799851918642958</c:v>
                </c:pt>
                <c:pt idx="15">
                  <c:v>24.322896635191061</c:v>
                </c:pt>
                <c:pt idx="16">
                  <c:v>23.638991679174897</c:v>
                </c:pt>
                <c:pt idx="17">
                  <c:v>22.544995863133774</c:v>
                </c:pt>
                <c:pt idx="18">
                  <c:v>21.307176388522429</c:v>
                </c:pt>
                <c:pt idx="19">
                  <c:v>19.347835831798278</c:v>
                </c:pt>
                <c:pt idx="20">
                  <c:v>18.92000709286096</c:v>
                </c:pt>
                <c:pt idx="21">
                  <c:v>17.62168618610368</c:v>
                </c:pt>
                <c:pt idx="22">
                  <c:v>16.567647043944316</c:v>
                </c:pt>
                <c:pt idx="23">
                  <c:v>16.100468427362433</c:v>
                </c:pt>
                <c:pt idx="24">
                  <c:v>15.49818206994666</c:v>
                </c:pt>
                <c:pt idx="25">
                  <c:v>14.905447560882481</c:v>
                </c:pt>
                <c:pt idx="26">
                  <c:v>14.038085088437018</c:v>
                </c:pt>
                <c:pt idx="27">
                  <c:v>13.985810184760933</c:v>
                </c:pt>
                <c:pt idx="28">
                  <c:v>13.205470536528138</c:v>
                </c:pt>
                <c:pt idx="29">
                  <c:v>13.299513756042638</c:v>
                </c:pt>
              </c:numCache>
            </c:numRef>
          </c:yVal>
          <c:smooth val="0"/>
          <c:extLst>
            <c:ext xmlns:c16="http://schemas.microsoft.com/office/drawing/2014/chart" uri="{C3380CC4-5D6E-409C-BE32-E72D297353CC}">
              <c16:uniqueId val="{00000001-1E76-41C5-956A-AAC489EBC4E8}"/>
            </c:ext>
          </c:extLst>
        </c:ser>
        <c:ser>
          <c:idx val="2"/>
          <c:order val="2"/>
          <c:tx>
            <c:strRef>
              <c:f>'24 ShortlistScenarios'!$J$36</c:f>
              <c:strCache>
                <c:ptCount val="1"/>
                <c:pt idx="0">
                  <c:v>Max</c:v>
                </c:pt>
              </c:strCache>
            </c:strRef>
          </c:tx>
          <c:spPr>
            <a:ln w="19050" cap="rnd">
              <a:solidFill>
                <a:schemeClr val="accent3"/>
              </a:solidFill>
              <a:round/>
            </a:ln>
            <a:effectLst/>
          </c:spPr>
          <c:marker>
            <c:symbol val="none"/>
          </c:marker>
          <c:xVal>
            <c:numRef>
              <c:f>'24 ShortlistScenarios'!$K$33:$AN$33</c:f>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f>'24 ShortlistScenarios'!$K$36:$AN$36</c:f>
              <c:numCache>
                <c:formatCode>0.0</c:formatCode>
                <c:ptCount val="30"/>
                <c:pt idx="0">
                  <c:v>65.205088991125194</c:v>
                </c:pt>
                <c:pt idx="1">
                  <c:v>62.900635333350621</c:v>
                </c:pt>
                <c:pt idx="2">
                  <c:v>59.342299943476263</c:v>
                </c:pt>
                <c:pt idx="3">
                  <c:v>56.374026257121898</c:v>
                </c:pt>
                <c:pt idx="4">
                  <c:v>56.047639312207679</c:v>
                </c:pt>
                <c:pt idx="5">
                  <c:v>53.38147582761934</c:v>
                </c:pt>
                <c:pt idx="6">
                  <c:v>51.112666325980115</c:v>
                </c:pt>
                <c:pt idx="7">
                  <c:v>48.49513810916315</c:v>
                </c:pt>
                <c:pt idx="8">
                  <c:v>43.559301630113971</c:v>
                </c:pt>
                <c:pt idx="9">
                  <c:v>38.948903933098102</c:v>
                </c:pt>
                <c:pt idx="10">
                  <c:v>37.638159559083611</c:v>
                </c:pt>
                <c:pt idx="11">
                  <c:v>36.911794977015404</c:v>
                </c:pt>
                <c:pt idx="12">
                  <c:v>34.724493100418421</c:v>
                </c:pt>
                <c:pt idx="13">
                  <c:v>34.396206814785394</c:v>
                </c:pt>
                <c:pt idx="14">
                  <c:v>31.47674509076176</c:v>
                </c:pt>
                <c:pt idx="15">
                  <c:v>29.806597939289563</c:v>
                </c:pt>
                <c:pt idx="16">
                  <c:v>28.875363649683795</c:v>
                </c:pt>
                <c:pt idx="17">
                  <c:v>27.696489599380588</c:v>
                </c:pt>
                <c:pt idx="18">
                  <c:v>26.30365534031365</c:v>
                </c:pt>
                <c:pt idx="19">
                  <c:v>24.21282720970326</c:v>
                </c:pt>
                <c:pt idx="20">
                  <c:v>23.732957834044136</c:v>
                </c:pt>
                <c:pt idx="21">
                  <c:v>22.407876252048116</c:v>
                </c:pt>
                <c:pt idx="22">
                  <c:v>21.33083087814266</c:v>
                </c:pt>
                <c:pt idx="23">
                  <c:v>20.936474079762434</c:v>
                </c:pt>
                <c:pt idx="24">
                  <c:v>20.59874308384666</c:v>
                </c:pt>
                <c:pt idx="25">
                  <c:v>19.827638745356481</c:v>
                </c:pt>
                <c:pt idx="26">
                  <c:v>18.835540923137017</c:v>
                </c:pt>
                <c:pt idx="27">
                  <c:v>19.002277429439928</c:v>
                </c:pt>
                <c:pt idx="28">
                  <c:v>18.424320157633847</c:v>
                </c:pt>
                <c:pt idx="29">
                  <c:v>18.770267733270373</c:v>
                </c:pt>
              </c:numCache>
            </c:numRef>
          </c:yVal>
          <c:smooth val="0"/>
          <c:extLst>
            <c:ext xmlns:c16="http://schemas.microsoft.com/office/drawing/2014/chart" uri="{C3380CC4-5D6E-409C-BE32-E72D297353CC}">
              <c16:uniqueId val="{00000002-1E76-41C5-956A-AAC489EBC4E8}"/>
            </c:ext>
          </c:extLst>
        </c:ser>
        <c:dLbls>
          <c:showLegendKey val="0"/>
          <c:showVal val="0"/>
          <c:showCatName val="0"/>
          <c:showSerName val="0"/>
          <c:showPercent val="0"/>
          <c:showBubbleSize val="0"/>
        </c:dLbls>
        <c:axId val="609654688"/>
        <c:axId val="609660928"/>
      </c:scatterChart>
      <c:valAx>
        <c:axId val="609654688"/>
        <c:scaling>
          <c:orientation val="minMax"/>
          <c:max val="2050"/>
          <c:min val="202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660928"/>
        <c:crosses val="autoZero"/>
        <c:crossBetween val="midCat"/>
      </c:valAx>
      <c:valAx>
        <c:axId val="609660928"/>
        <c:scaling>
          <c:orientation val="minMax"/>
        </c:scaling>
        <c:delete val="0"/>
        <c:axPos val="l"/>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b="0" i="0" u="none" strike="noStrike" kern="1200" baseline="0">
                    <a:solidFill>
                      <a:sysClr val="windowText" lastClr="000000">
                        <a:lumMod val="65000"/>
                        <a:lumOff val="35000"/>
                      </a:sysClr>
                    </a:solidFill>
                  </a:rPr>
                  <a:t>Greenhouse gas emissions </a:t>
                </a:r>
              </a:p>
              <a:p>
                <a:pPr>
                  <a:defRPr sz="1600"/>
                </a:pPr>
                <a:r>
                  <a:rPr lang="en-US" sz="1600" b="0" i="0" u="none" strike="noStrike" kern="1200" baseline="0">
                    <a:solidFill>
                      <a:sysClr val="windowText" lastClr="000000">
                        <a:lumMod val="65000"/>
                        <a:lumOff val="35000"/>
                      </a:sysClr>
                    </a:solidFill>
                  </a:rPr>
                  <a:t>(Mt CO</a:t>
                </a:r>
                <a:r>
                  <a:rPr lang="en-US" sz="1600" b="0" i="0" u="none" strike="noStrike" kern="1200" baseline="-25000">
                    <a:solidFill>
                      <a:sysClr val="windowText" lastClr="000000">
                        <a:lumMod val="65000"/>
                        <a:lumOff val="35000"/>
                      </a:sysClr>
                    </a:solidFill>
                  </a:rPr>
                  <a:t>2</a:t>
                </a:r>
                <a:r>
                  <a:rPr lang="en-US" sz="1600" b="0" i="0" u="none" strike="noStrike" kern="1200" baseline="0">
                    <a:solidFill>
                      <a:sysClr val="windowText" lastClr="000000">
                        <a:lumMod val="65000"/>
                        <a:lumOff val="35000"/>
                      </a:sysClr>
                    </a:solidFill>
                  </a:rPr>
                  <a:t>eq)</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65468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5"/>
          <c:order val="5"/>
          <c:tx>
            <c:strRef>
              <c:f>Database!$E$363</c:f>
              <c:strCache>
                <c:ptCount val="1"/>
                <c:pt idx="0">
                  <c:v>CB1</c:v>
                </c:pt>
              </c:strCache>
            </c:strRef>
          </c:tx>
          <c:spPr>
            <a:solidFill>
              <a:schemeClr val="accent6"/>
            </a:solidFill>
            <a:ln>
              <a:noFill/>
            </a:ln>
            <a:effectLst/>
          </c:spPr>
          <c:invertIfNegative val="0"/>
          <c:dLbls>
            <c:dLbl>
              <c:idx val="0"/>
              <c:tx>
                <c:rich>
                  <a:bodyPr/>
                  <a:lstStyle/>
                  <a:p>
                    <a:fld id="{08DE5A23-C185-40C2-B6F5-CC3756AFF8C0}" type="CELLRANGE">
                      <a:rPr lang="en-US"/>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F09F-4837-8619-CC84FBC1025F}"/>
                </c:ext>
              </c:extLst>
            </c:dLbl>
            <c:dLbl>
              <c:idx val="1"/>
              <c:tx>
                <c:rich>
                  <a:bodyPr/>
                  <a:lstStyle/>
                  <a:p>
                    <a:fld id="{64A1C43F-4D58-4E32-BCE3-87247881A68C}"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09F-4837-8619-CC84FBC1025F}"/>
                </c:ext>
              </c:extLst>
            </c:dLbl>
            <c:dLbl>
              <c:idx val="2"/>
              <c:tx>
                <c:rich>
                  <a:bodyPr/>
                  <a:lstStyle/>
                  <a:p>
                    <a:fld id="{1DAC17A2-95A2-4AA0-BE5F-B319299FF383}"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09F-4837-8619-CC84FBC1025F}"/>
                </c:ext>
              </c:extLst>
            </c:dLbl>
            <c:dLbl>
              <c:idx val="3"/>
              <c:tx>
                <c:rich>
                  <a:bodyPr/>
                  <a:lstStyle/>
                  <a:p>
                    <a:fld id="{8A03EC8A-CC50-4327-AB03-5EAD03A1F2FC}"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09F-4837-8619-CC84FBC1025F}"/>
                </c:ext>
              </c:extLst>
            </c:dLbl>
            <c:dLbl>
              <c:idx val="4"/>
              <c:tx>
                <c:rich>
                  <a:bodyPr/>
                  <a:lstStyle/>
                  <a:p>
                    <a:fld id="{7E34CAD8-2669-4330-B28E-06376B54083D}"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09F-4837-8619-CC84FBC1025F}"/>
                </c:ext>
              </c:extLst>
            </c:dLbl>
            <c:dLbl>
              <c:idx val="5"/>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F09F-4837-8619-CC84FBC1025F}"/>
                </c:ext>
              </c:extLst>
            </c:dLbl>
            <c:dLbl>
              <c:idx val="6"/>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F09F-4837-8619-CC84FBC1025F}"/>
                </c:ext>
              </c:extLst>
            </c:dLbl>
            <c:dLbl>
              <c:idx val="7"/>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F09F-4837-8619-CC84FBC1025F}"/>
                </c:ext>
              </c:extLst>
            </c:dLbl>
            <c:dLbl>
              <c:idx val="8"/>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F09F-4837-8619-CC84FBC1025F}"/>
                </c:ext>
              </c:extLst>
            </c:dLbl>
            <c:dLbl>
              <c:idx val="9"/>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F09F-4837-8619-CC84FBC1025F}"/>
                </c:ext>
              </c:extLst>
            </c:dLbl>
            <c:dLbl>
              <c:idx val="10"/>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F09F-4837-8619-CC84FBC1025F}"/>
                </c:ext>
              </c:extLst>
            </c:dLbl>
            <c:dLbl>
              <c:idx val="11"/>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F09F-4837-8619-CC84FBC1025F}"/>
                </c:ext>
              </c:extLst>
            </c:dLbl>
            <c:dLbl>
              <c:idx val="12"/>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F09F-4837-8619-CC84FBC1025F}"/>
                </c:ext>
              </c:extLst>
            </c:dLbl>
            <c:dLbl>
              <c:idx val="13"/>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F09F-4837-8619-CC84FBC1025F}"/>
                </c:ext>
              </c:extLst>
            </c:dLbl>
            <c:dLbl>
              <c:idx val="14"/>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F09F-4837-8619-CC84FBC1025F}"/>
                </c:ext>
              </c:extLst>
            </c:dLbl>
            <c:dLbl>
              <c:idx val="15"/>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F09F-4837-8619-CC84FBC1025F}"/>
                </c:ext>
              </c:extLst>
            </c:dLbl>
            <c:dLbl>
              <c:idx val="16"/>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F09F-4837-8619-CC84FBC1025F}"/>
                </c:ext>
              </c:extLst>
            </c:dLbl>
            <c:dLbl>
              <c:idx val="17"/>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F09F-4837-8619-CC84FBC1025F}"/>
                </c:ext>
              </c:extLst>
            </c:dLbl>
            <c:dLbl>
              <c:idx val="18"/>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F09F-4837-8619-CC84FBC1025F}"/>
                </c:ext>
              </c:extLst>
            </c:dLbl>
            <c:dLbl>
              <c:idx val="19"/>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F09F-4837-8619-CC84FBC1025F}"/>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Database!$I$356:$AB$356</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Database!$I$363:$AB$363</c:f>
              <c:numCache>
                <c:formatCode>#,##0</c:formatCode>
                <c:ptCount val="20"/>
                <c:pt idx="0">
                  <c:v>59</c:v>
                </c:pt>
                <c:pt idx="1">
                  <c:v>59</c:v>
                </c:pt>
                <c:pt idx="2">
                  <c:v>59</c:v>
                </c:pt>
                <c:pt idx="3">
                  <c:v>59</c:v>
                </c:pt>
                <c:pt idx="4">
                  <c:v>59</c:v>
                </c:pt>
              </c:numCache>
            </c:numRef>
          </c:val>
          <c:extLst>
            <c:ext xmlns:c15="http://schemas.microsoft.com/office/drawing/2012/chart" uri="{02D57815-91ED-43cb-92C2-25804820EDAC}">
              <c15:datalabelsRange>
                <c15:f>Database!$I$367:$AC$367</c15:f>
                <c15:dlblRangeCache>
                  <c:ptCount val="21"/>
                  <c:pt idx="2">
                    <c:v>295</c:v>
                  </c:pt>
                </c15:dlblRangeCache>
              </c15:datalabelsRange>
            </c:ext>
            <c:ext xmlns:c16="http://schemas.microsoft.com/office/drawing/2014/chart" uri="{C3380CC4-5D6E-409C-BE32-E72D297353CC}">
              <c16:uniqueId val="{00000005-F09F-4837-8619-CC84FBC1025F}"/>
            </c:ext>
          </c:extLst>
        </c:ser>
        <c:ser>
          <c:idx val="6"/>
          <c:order val="6"/>
          <c:tx>
            <c:strRef>
              <c:f>Database!$E$364</c:f>
              <c:strCache>
                <c:ptCount val="1"/>
                <c:pt idx="0">
                  <c:v>CB2</c:v>
                </c:pt>
              </c:strCache>
            </c:strRef>
          </c:tx>
          <c:spPr>
            <a:solidFill>
              <a:schemeClr val="accent6">
                <a:lumMod val="60000"/>
                <a:lumOff val="40000"/>
              </a:schemeClr>
            </a:solidFill>
            <a:ln>
              <a:noFill/>
            </a:ln>
            <a:effectLst/>
          </c:spPr>
          <c:invertIfNegative val="0"/>
          <c:dLbls>
            <c:dLbl>
              <c:idx val="0"/>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F09F-4837-8619-CC84FBC1025F}"/>
                </c:ext>
              </c:extLst>
            </c:dLbl>
            <c:dLbl>
              <c:idx val="1"/>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F09F-4837-8619-CC84FBC1025F}"/>
                </c:ext>
              </c:extLst>
            </c:dLbl>
            <c:dLbl>
              <c:idx val="2"/>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F09F-4837-8619-CC84FBC1025F}"/>
                </c:ext>
              </c:extLst>
            </c:dLbl>
            <c:dLbl>
              <c:idx val="3"/>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F09F-4837-8619-CC84FBC1025F}"/>
                </c:ext>
              </c:extLst>
            </c:dLbl>
            <c:dLbl>
              <c:idx val="4"/>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F09F-4837-8619-CC84FBC1025F}"/>
                </c:ext>
              </c:extLst>
            </c:dLbl>
            <c:dLbl>
              <c:idx val="5"/>
              <c:tx>
                <c:rich>
                  <a:bodyPr/>
                  <a:lstStyle/>
                  <a:p>
                    <a:fld id="{AA9CC55A-A5AE-4346-91AD-8011AF67695D}"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F09F-4837-8619-CC84FBC1025F}"/>
                </c:ext>
              </c:extLst>
            </c:dLbl>
            <c:dLbl>
              <c:idx val="6"/>
              <c:tx>
                <c:rich>
                  <a:bodyPr/>
                  <a:lstStyle/>
                  <a:p>
                    <a:fld id="{C3308669-6221-4174-A62F-9D889C1D0420}"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F09F-4837-8619-CC84FBC1025F}"/>
                </c:ext>
              </c:extLst>
            </c:dLbl>
            <c:dLbl>
              <c:idx val="7"/>
              <c:tx>
                <c:rich>
                  <a:bodyPr/>
                  <a:lstStyle/>
                  <a:p>
                    <a:fld id="{5002BFD3-3C0D-41D8-B50A-6846F32ED6DC}"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F09F-4837-8619-CC84FBC1025F}"/>
                </c:ext>
              </c:extLst>
            </c:dLbl>
            <c:dLbl>
              <c:idx val="8"/>
              <c:tx>
                <c:rich>
                  <a:bodyPr/>
                  <a:lstStyle/>
                  <a:p>
                    <a:fld id="{8DAA0BBE-1B0A-4244-AA51-B0E580FD96BE}"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F09F-4837-8619-CC84FBC1025F}"/>
                </c:ext>
              </c:extLst>
            </c:dLbl>
            <c:dLbl>
              <c:idx val="9"/>
              <c:tx>
                <c:rich>
                  <a:bodyPr/>
                  <a:lstStyle/>
                  <a:p>
                    <a:fld id="{790ED5E5-A095-434C-8A3C-01DA7FCF9316}"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F09F-4837-8619-CC84FBC1025F}"/>
                </c:ext>
              </c:extLst>
            </c:dLbl>
            <c:dLbl>
              <c:idx val="10"/>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F09F-4837-8619-CC84FBC1025F}"/>
                </c:ext>
              </c:extLst>
            </c:dLbl>
            <c:dLbl>
              <c:idx val="11"/>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F09F-4837-8619-CC84FBC1025F}"/>
                </c:ext>
              </c:extLst>
            </c:dLbl>
            <c:dLbl>
              <c:idx val="12"/>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F09F-4837-8619-CC84FBC1025F}"/>
                </c:ext>
              </c:extLst>
            </c:dLbl>
            <c:dLbl>
              <c:idx val="13"/>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F09F-4837-8619-CC84FBC1025F}"/>
                </c:ext>
              </c:extLst>
            </c:dLbl>
            <c:dLbl>
              <c:idx val="14"/>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F09F-4837-8619-CC84FBC1025F}"/>
                </c:ext>
              </c:extLst>
            </c:dLbl>
            <c:dLbl>
              <c:idx val="15"/>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F09F-4837-8619-CC84FBC1025F}"/>
                </c:ext>
              </c:extLst>
            </c:dLbl>
            <c:dLbl>
              <c:idx val="16"/>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F09F-4837-8619-CC84FBC1025F}"/>
                </c:ext>
              </c:extLst>
            </c:dLbl>
            <c:dLbl>
              <c:idx val="17"/>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F09F-4837-8619-CC84FBC1025F}"/>
                </c:ext>
              </c:extLst>
            </c:dLbl>
            <c:dLbl>
              <c:idx val="18"/>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F09F-4837-8619-CC84FBC1025F}"/>
                </c:ext>
              </c:extLst>
            </c:dLbl>
            <c:dLbl>
              <c:idx val="19"/>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F09F-4837-8619-CC84FBC1025F}"/>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Database!$I$356:$AB$356</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Database!$I$364:$AB$364</c:f>
              <c:numCache>
                <c:formatCode>General</c:formatCode>
                <c:ptCount val="20"/>
                <c:pt idx="5" formatCode="#,##0">
                  <c:v>40</c:v>
                </c:pt>
                <c:pt idx="6" formatCode="#,##0">
                  <c:v>40</c:v>
                </c:pt>
                <c:pt idx="7" formatCode="#,##0">
                  <c:v>40</c:v>
                </c:pt>
                <c:pt idx="8" formatCode="#,##0">
                  <c:v>40</c:v>
                </c:pt>
                <c:pt idx="9" formatCode="#,##0">
                  <c:v>40</c:v>
                </c:pt>
              </c:numCache>
            </c:numRef>
          </c:val>
          <c:extLst>
            <c:ext xmlns:c15="http://schemas.microsoft.com/office/drawing/2012/chart" uri="{02D57815-91ED-43cb-92C2-25804820EDAC}">
              <c15:datalabelsRange>
                <c15:f>Database!$I$368:$AB$368</c15:f>
                <c15:dlblRangeCache>
                  <c:ptCount val="20"/>
                  <c:pt idx="7">
                    <c:v>200</c:v>
                  </c:pt>
                </c15:dlblRangeCache>
              </c15:datalabelsRange>
            </c:ext>
            <c:ext xmlns:c16="http://schemas.microsoft.com/office/drawing/2014/chart" uri="{C3380CC4-5D6E-409C-BE32-E72D297353CC}">
              <c16:uniqueId val="{00000006-F09F-4837-8619-CC84FBC1025F}"/>
            </c:ext>
          </c:extLst>
        </c:ser>
        <c:ser>
          <c:idx val="7"/>
          <c:order val="7"/>
          <c:tx>
            <c:strRef>
              <c:f>Database!$E$365</c:f>
              <c:strCache>
                <c:ptCount val="1"/>
                <c:pt idx="0">
                  <c:v>CB3</c:v>
                </c:pt>
              </c:strCache>
            </c:strRef>
          </c:tx>
          <c:spPr>
            <a:solidFill>
              <a:schemeClr val="accent4">
                <a:lumMod val="60000"/>
                <a:lumOff val="40000"/>
              </a:schemeClr>
            </a:solidFill>
            <a:ln>
              <a:noFill/>
            </a:ln>
            <a:effectLst/>
          </c:spPr>
          <c:invertIfNegative val="0"/>
          <c:dLbls>
            <c:dLbl>
              <c:idx val="0"/>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F09F-4837-8619-CC84FBC1025F}"/>
                </c:ext>
              </c:extLst>
            </c:dLbl>
            <c:dLbl>
              <c:idx val="1"/>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F09F-4837-8619-CC84FBC1025F}"/>
                </c:ext>
              </c:extLst>
            </c:dLbl>
            <c:dLbl>
              <c:idx val="2"/>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F09F-4837-8619-CC84FBC1025F}"/>
                </c:ext>
              </c:extLst>
            </c:dLbl>
            <c:dLbl>
              <c:idx val="3"/>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F09F-4837-8619-CC84FBC1025F}"/>
                </c:ext>
              </c:extLst>
            </c:dLbl>
            <c:dLbl>
              <c:idx val="4"/>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F09F-4837-8619-CC84FBC1025F}"/>
                </c:ext>
              </c:extLst>
            </c:dLbl>
            <c:dLbl>
              <c:idx val="5"/>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F09F-4837-8619-CC84FBC1025F}"/>
                </c:ext>
              </c:extLst>
            </c:dLbl>
            <c:dLbl>
              <c:idx val="6"/>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F09F-4837-8619-CC84FBC1025F}"/>
                </c:ext>
              </c:extLst>
            </c:dLbl>
            <c:dLbl>
              <c:idx val="7"/>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F09F-4837-8619-CC84FBC1025F}"/>
                </c:ext>
              </c:extLst>
            </c:dLbl>
            <c:dLbl>
              <c:idx val="8"/>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F09F-4837-8619-CC84FBC1025F}"/>
                </c:ext>
              </c:extLst>
            </c:dLbl>
            <c:dLbl>
              <c:idx val="9"/>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F09F-4837-8619-CC84FBC1025F}"/>
                </c:ext>
              </c:extLst>
            </c:dLbl>
            <c:dLbl>
              <c:idx val="10"/>
              <c:tx>
                <c:rich>
                  <a:bodyPr/>
                  <a:lstStyle/>
                  <a:p>
                    <a:fld id="{B37D01F0-A409-465E-947E-B4CD2C5C3B2B}"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F-F09F-4837-8619-CC84FBC1025F}"/>
                </c:ext>
              </c:extLst>
            </c:dLbl>
            <c:dLbl>
              <c:idx val="11"/>
              <c:tx>
                <c:rich>
                  <a:bodyPr/>
                  <a:lstStyle/>
                  <a:p>
                    <a:fld id="{82FB46F3-437D-4337-8230-AEEC345787FC}"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0-F09F-4837-8619-CC84FBC1025F}"/>
                </c:ext>
              </c:extLst>
            </c:dLbl>
            <c:dLbl>
              <c:idx val="12"/>
              <c:tx>
                <c:rich>
                  <a:bodyPr/>
                  <a:lstStyle/>
                  <a:p>
                    <a:fld id="{5324C101-2975-4DED-8E21-993921C4AF36}"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1-F09F-4837-8619-CC84FBC1025F}"/>
                </c:ext>
              </c:extLst>
            </c:dLbl>
            <c:dLbl>
              <c:idx val="13"/>
              <c:tx>
                <c:rich>
                  <a:bodyPr/>
                  <a:lstStyle/>
                  <a:p>
                    <a:fld id="{C935E4DA-7C3F-414E-9F8A-5645D0DC9451}"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2-F09F-4837-8619-CC84FBC1025F}"/>
                </c:ext>
              </c:extLst>
            </c:dLbl>
            <c:dLbl>
              <c:idx val="14"/>
              <c:tx>
                <c:rich>
                  <a:bodyPr/>
                  <a:lstStyle/>
                  <a:p>
                    <a:fld id="{9CE60176-DC01-4416-9766-E151DD0E1DDC}"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3-F09F-4837-8619-CC84FBC1025F}"/>
                </c:ext>
              </c:extLst>
            </c:dLbl>
            <c:dLbl>
              <c:idx val="15"/>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F09F-4837-8619-CC84FBC1025F}"/>
                </c:ext>
              </c:extLst>
            </c:dLbl>
            <c:dLbl>
              <c:idx val="16"/>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F09F-4837-8619-CC84FBC1025F}"/>
                </c:ext>
              </c:extLst>
            </c:dLbl>
            <c:dLbl>
              <c:idx val="17"/>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F09F-4837-8619-CC84FBC1025F}"/>
                </c:ext>
              </c:extLst>
            </c:dLbl>
            <c:dLbl>
              <c:idx val="18"/>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F09F-4837-8619-CC84FBC1025F}"/>
                </c:ext>
              </c:extLst>
            </c:dLbl>
            <c:dLbl>
              <c:idx val="19"/>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F09F-4837-8619-CC84FBC1025F}"/>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Database!$I$356:$AB$356</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Database!$I$365:$AB$365</c:f>
              <c:numCache>
                <c:formatCode>General</c:formatCode>
                <c:ptCount val="20"/>
                <c:pt idx="10" formatCode="#,##0">
                  <c:v>28.542531974693294</c:v>
                </c:pt>
                <c:pt idx="11" formatCode="#,##0">
                  <c:v>28.542531974693294</c:v>
                </c:pt>
                <c:pt idx="12" formatCode="#,##0">
                  <c:v>28.542531974693294</c:v>
                </c:pt>
                <c:pt idx="13" formatCode="#,##0">
                  <c:v>28.542531974693294</c:v>
                </c:pt>
                <c:pt idx="14" formatCode="#,##0">
                  <c:v>28.542531974693294</c:v>
                </c:pt>
              </c:numCache>
            </c:numRef>
          </c:val>
          <c:extLst>
            <c:ext xmlns:c15="http://schemas.microsoft.com/office/drawing/2012/chart" uri="{02D57815-91ED-43cb-92C2-25804820EDAC}">
              <c15:datalabelsRange>
                <c15:f>Database!$I$369:$AB$369</c15:f>
                <c15:dlblRangeCache>
                  <c:ptCount val="20"/>
                  <c:pt idx="12">
                    <c:v>143</c:v>
                  </c:pt>
                </c15:dlblRangeCache>
              </c15:datalabelsRange>
            </c:ext>
            <c:ext xmlns:c16="http://schemas.microsoft.com/office/drawing/2014/chart" uri="{C3380CC4-5D6E-409C-BE32-E72D297353CC}">
              <c16:uniqueId val="{00000007-F09F-4837-8619-CC84FBC1025F}"/>
            </c:ext>
          </c:extLst>
        </c:ser>
        <c:ser>
          <c:idx val="8"/>
          <c:order val="8"/>
          <c:tx>
            <c:strRef>
              <c:f>Database!$E$366</c:f>
              <c:strCache>
                <c:ptCount val="1"/>
                <c:pt idx="0">
                  <c:v>CB4</c:v>
                </c:pt>
              </c:strCache>
            </c:strRef>
          </c:tx>
          <c:spPr>
            <a:solidFill>
              <a:schemeClr val="accent3">
                <a:lumMod val="60000"/>
                <a:lumOff val="40000"/>
              </a:schemeClr>
            </a:solidFill>
            <a:ln>
              <a:noFill/>
            </a:ln>
            <a:effectLst/>
          </c:spPr>
          <c:invertIfNegative val="0"/>
          <c:dLbls>
            <c:dLbl>
              <c:idx val="0"/>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F09F-4837-8619-CC84FBC1025F}"/>
                </c:ext>
              </c:extLst>
            </c:dLbl>
            <c:dLbl>
              <c:idx val="1"/>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F09F-4837-8619-CC84FBC1025F}"/>
                </c:ext>
              </c:extLst>
            </c:dLbl>
            <c:dLbl>
              <c:idx val="2"/>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F09F-4837-8619-CC84FBC1025F}"/>
                </c:ext>
              </c:extLst>
            </c:dLbl>
            <c:dLbl>
              <c:idx val="3"/>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F09F-4837-8619-CC84FBC1025F}"/>
                </c:ext>
              </c:extLst>
            </c:dLbl>
            <c:dLbl>
              <c:idx val="4"/>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F09F-4837-8619-CC84FBC1025F}"/>
                </c:ext>
              </c:extLst>
            </c:dLbl>
            <c:dLbl>
              <c:idx val="5"/>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F09F-4837-8619-CC84FBC1025F}"/>
                </c:ext>
              </c:extLst>
            </c:dLbl>
            <c:dLbl>
              <c:idx val="6"/>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F09F-4837-8619-CC84FBC1025F}"/>
                </c:ext>
              </c:extLst>
            </c:dLbl>
            <c:dLbl>
              <c:idx val="7"/>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F09F-4837-8619-CC84FBC1025F}"/>
                </c:ext>
              </c:extLst>
            </c:dLbl>
            <c:dLbl>
              <c:idx val="8"/>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F09F-4837-8619-CC84FBC1025F}"/>
                </c:ext>
              </c:extLst>
            </c:dLbl>
            <c:dLbl>
              <c:idx val="9"/>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F09F-4837-8619-CC84FBC1025F}"/>
                </c:ext>
              </c:extLst>
            </c:dLbl>
            <c:dLbl>
              <c:idx val="10"/>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F09F-4837-8619-CC84FBC1025F}"/>
                </c:ext>
              </c:extLst>
            </c:dLbl>
            <c:dLbl>
              <c:idx val="11"/>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F09F-4837-8619-CC84FBC1025F}"/>
                </c:ext>
              </c:extLst>
            </c:dLbl>
            <c:dLbl>
              <c:idx val="12"/>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F09F-4837-8619-CC84FBC1025F}"/>
                </c:ext>
              </c:extLst>
            </c:dLbl>
            <c:dLbl>
              <c:idx val="13"/>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F09F-4837-8619-CC84FBC1025F}"/>
                </c:ext>
              </c:extLst>
            </c:dLbl>
            <c:dLbl>
              <c:idx val="14"/>
              <c:tx>
                <c:rich>
                  <a:bodyPr/>
                  <a:lstStyle/>
                  <a:p>
                    <a:endParaRPr lang="en-IE"/>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F09F-4837-8619-CC84FBC1025F}"/>
                </c:ext>
              </c:extLst>
            </c:dLbl>
            <c:dLbl>
              <c:idx val="15"/>
              <c:tx>
                <c:rich>
                  <a:bodyPr/>
                  <a:lstStyle/>
                  <a:p>
                    <a:fld id="{D98512AB-CA19-4D98-9A38-C98B8ECDF865}"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2-F09F-4837-8619-CC84FBC1025F}"/>
                </c:ext>
              </c:extLst>
            </c:dLbl>
            <c:dLbl>
              <c:idx val="16"/>
              <c:tx>
                <c:rich>
                  <a:bodyPr/>
                  <a:lstStyle/>
                  <a:p>
                    <a:fld id="{12F83651-1B05-44C6-9B2A-00F3D061CF9C}"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3-F09F-4837-8619-CC84FBC1025F}"/>
                </c:ext>
              </c:extLst>
            </c:dLbl>
            <c:dLbl>
              <c:idx val="17"/>
              <c:tx>
                <c:rich>
                  <a:bodyPr/>
                  <a:lstStyle/>
                  <a:p>
                    <a:fld id="{AA20B75A-4012-48A1-81D7-EE7E3713A692}"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4-F09F-4837-8619-CC84FBC1025F}"/>
                </c:ext>
              </c:extLst>
            </c:dLbl>
            <c:dLbl>
              <c:idx val="18"/>
              <c:tx>
                <c:rich>
                  <a:bodyPr/>
                  <a:lstStyle/>
                  <a:p>
                    <a:fld id="{2D207DBA-D3A2-443F-B55F-5381F1EA611C}"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5-F09F-4837-8619-CC84FBC1025F}"/>
                </c:ext>
              </c:extLst>
            </c:dLbl>
            <c:dLbl>
              <c:idx val="19"/>
              <c:tx>
                <c:rich>
                  <a:bodyPr/>
                  <a:lstStyle/>
                  <a:p>
                    <a:fld id="{0BB50859-5C92-4D6D-9EF7-895659B877BA}" type="CELLRANGE">
                      <a:rPr lang="en-IE"/>
                      <a:pPr/>
                      <a:t>[CELLRANGE]</a:t>
                    </a:fld>
                    <a:endParaRPr lang="en-IE"/>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6-F09F-4837-8619-CC84FBC1025F}"/>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Database!$I$356:$AB$356</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Database!$I$366:$AB$366</c:f>
              <c:numCache>
                <c:formatCode>General</c:formatCode>
                <c:ptCount val="20"/>
                <c:pt idx="15" formatCode="#,##0">
                  <c:v>20.97300768758409</c:v>
                </c:pt>
                <c:pt idx="16" formatCode="#,##0">
                  <c:v>20.97300768758409</c:v>
                </c:pt>
                <c:pt idx="17" formatCode="#,##0">
                  <c:v>20.97300768758409</c:v>
                </c:pt>
                <c:pt idx="18" formatCode="#,##0">
                  <c:v>20.97300768758409</c:v>
                </c:pt>
                <c:pt idx="19" formatCode="#,##0">
                  <c:v>20.97300768758409</c:v>
                </c:pt>
              </c:numCache>
            </c:numRef>
          </c:val>
          <c:extLst>
            <c:ext xmlns:c15="http://schemas.microsoft.com/office/drawing/2012/chart" uri="{02D57815-91ED-43cb-92C2-25804820EDAC}">
              <c15:datalabelsRange>
                <c15:f>Database!$I$370:$AB$370</c15:f>
                <c15:dlblRangeCache>
                  <c:ptCount val="20"/>
                  <c:pt idx="17">
                    <c:v>105</c:v>
                  </c:pt>
                </c15:dlblRangeCache>
              </c15:datalabelsRange>
            </c:ext>
            <c:ext xmlns:c16="http://schemas.microsoft.com/office/drawing/2014/chart" uri="{C3380CC4-5D6E-409C-BE32-E72D297353CC}">
              <c16:uniqueId val="{00000008-F09F-4837-8619-CC84FBC1025F}"/>
            </c:ext>
          </c:extLst>
        </c:ser>
        <c:dLbls>
          <c:showLegendKey val="0"/>
          <c:showVal val="0"/>
          <c:showCatName val="0"/>
          <c:showSerName val="0"/>
          <c:showPercent val="0"/>
          <c:showBubbleSize val="0"/>
        </c:dLbls>
        <c:gapWidth val="5"/>
        <c:overlap val="100"/>
        <c:axId val="561552655"/>
        <c:axId val="561547855"/>
        <c:extLst>
          <c:ext xmlns:c15="http://schemas.microsoft.com/office/drawing/2012/chart" uri="{02D57815-91ED-43cb-92C2-25804820EDAC}">
            <c15:filteredBarSeries>
              <c15:ser>
                <c:idx val="0"/>
                <c:order val="0"/>
                <c:tx>
                  <c:strRef>
                    <c:extLst>
                      <c:ext uri="{02D57815-91ED-43cb-92C2-25804820EDAC}">
                        <c15:formulaRef>
                          <c15:sqref>Database!$E$357</c15:sqref>
                        </c15:formulaRef>
                      </c:ext>
                    </c:extLst>
                    <c:strCache>
                      <c:ptCount val="1"/>
                      <c:pt idx="0">
                        <c:v>CO2</c:v>
                      </c:pt>
                    </c:strCache>
                  </c:strRef>
                </c:tx>
                <c:spPr>
                  <a:solidFill>
                    <a:schemeClr val="accent1"/>
                  </a:solidFill>
                  <a:ln>
                    <a:noFill/>
                  </a:ln>
                  <a:effectLst/>
                </c:spPr>
                <c:invertIfNegative val="0"/>
                <c:cat>
                  <c:numRef>
                    <c:extLst>
                      <c:ext uri="{02D57815-91ED-43cb-92C2-25804820EDAC}">
                        <c15:formulaRef>
                          <c15:sqref>Database!$I$356:$AB$356</c15:sqref>
                        </c15:formulaRef>
                      </c:ext>
                    </c:extLst>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extLst>
                      <c:ext uri="{02D57815-91ED-43cb-92C2-25804820EDAC}">
                        <c15:formulaRef>
                          <c15:sqref>Database!$I$357:$AB$357</c15:sqref>
                        </c15:formulaRef>
                      </c:ext>
                    </c:extLst>
                    <c:numCache>
                      <c:formatCode>0</c:formatCode>
                      <c:ptCount val="20"/>
                      <c:pt idx="0">
                        <c:v>38.239988998441518</c:v>
                      </c:pt>
                      <c:pt idx="1">
                        <c:v>37.408438903354856</c:v>
                      </c:pt>
                      <c:pt idx="2">
                        <c:v>32.837707425796957</c:v>
                      </c:pt>
                      <c:pt idx="3">
                        <c:v>32.031593766631048</c:v>
                      </c:pt>
                      <c:pt idx="4">
                        <c:v>30.888004764509354</c:v>
                      </c:pt>
                      <c:pt idx="5">
                        <c:v>28.517529005711342</c:v>
                      </c:pt>
                      <c:pt idx="6">
                        <c:v>26.788218206531859</c:v>
                      </c:pt>
                      <c:pt idx="7">
                        <c:v>24.448007195049698</c:v>
                      </c:pt>
                      <c:pt idx="8">
                        <c:v>20.231512791879041</c:v>
                      </c:pt>
                      <c:pt idx="9">
                        <c:v>15.980834787765254</c:v>
                      </c:pt>
                      <c:pt idx="10">
                        <c:v>12.227503128816192</c:v>
                      </c:pt>
                      <c:pt idx="11">
                        <c:v>10.468910216805638</c:v>
                      </c:pt>
                      <c:pt idx="12">
                        <c:v>8.7744054076975395</c:v>
                      </c:pt>
                      <c:pt idx="13">
                        <c:v>7.5124347133120697</c:v>
                      </c:pt>
                      <c:pt idx="14">
                        <c:v>4.0550565526392663</c:v>
                      </c:pt>
                      <c:pt idx="15">
                        <c:v>2.921905712072228</c:v>
                      </c:pt>
                      <c:pt idx="16">
                        <c:v>2.2637475422050133</c:v>
                      </c:pt>
                      <c:pt idx="17">
                        <c:v>1.7550081129576163</c:v>
                      </c:pt>
                      <c:pt idx="18">
                        <c:v>1.4112913747983438</c:v>
                      </c:pt>
                      <c:pt idx="19">
                        <c:v>1.1534081549493476</c:v>
                      </c:pt>
                    </c:numCache>
                  </c:numRef>
                </c:val>
                <c:extLst>
                  <c:ext xmlns:c16="http://schemas.microsoft.com/office/drawing/2014/chart" uri="{C3380CC4-5D6E-409C-BE32-E72D297353CC}">
                    <c16:uniqueId val="{00000000-F09F-4837-8619-CC84FBC1025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Database!$E$358</c15:sqref>
                        </c15:formulaRef>
                      </c:ext>
                    </c:extLst>
                    <c:strCache>
                      <c:ptCount val="1"/>
                      <c:pt idx="0">
                        <c:v>Agr CH4</c:v>
                      </c:pt>
                    </c:strCache>
                  </c:strRef>
                </c:tx>
                <c:spPr>
                  <a:solidFill>
                    <a:schemeClr val="accent2"/>
                  </a:solidFill>
                  <a:ln>
                    <a:noFill/>
                  </a:ln>
                  <a:effectLst/>
                </c:spPr>
                <c:invertIfNegative val="0"/>
                <c:cat>
                  <c:numRef>
                    <c:extLst xmlns:c15="http://schemas.microsoft.com/office/drawing/2012/chart">
                      <c:ext xmlns:c15="http://schemas.microsoft.com/office/drawing/2012/chart" uri="{02D57815-91ED-43cb-92C2-25804820EDAC}">
                        <c15:formulaRef>
                          <c15:sqref>Database!$I$356:$AB$356</c15:sqref>
                        </c15:formulaRef>
                      </c:ext>
                    </c:extLst>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extLst xmlns:c15="http://schemas.microsoft.com/office/drawing/2012/chart">
                      <c:ext xmlns:c15="http://schemas.microsoft.com/office/drawing/2012/chart" uri="{02D57815-91ED-43cb-92C2-25804820EDAC}">
                        <c15:formulaRef>
                          <c15:sqref>Database!$I$358:$AB$358</c15:sqref>
                        </c15:formulaRef>
                      </c:ext>
                    </c:extLst>
                    <c:numCache>
                      <c:formatCode>0</c:formatCode>
                      <c:ptCount val="20"/>
                      <c:pt idx="0">
                        <c:v>16.525213966676525</c:v>
                      </c:pt>
                      <c:pt idx="1">
                        <c:v>16.516509128157061</c:v>
                      </c:pt>
                      <c:pt idx="2">
                        <c:v>16.332435723665736</c:v>
                      </c:pt>
                      <c:pt idx="3">
                        <c:v>15.87900061440126</c:v>
                      </c:pt>
                      <c:pt idx="4">
                        <c:v>15.55344784586428</c:v>
                      </c:pt>
                      <c:pt idx="5">
                        <c:v>15.321369464192834</c:v>
                      </c:pt>
                      <c:pt idx="6">
                        <c:v>14.931013426219446</c:v>
                      </c:pt>
                      <c:pt idx="7">
                        <c:v>14.443349431977332</c:v>
                      </c:pt>
                      <c:pt idx="8">
                        <c:v>13.755454657023069</c:v>
                      </c:pt>
                      <c:pt idx="9">
                        <c:v>13.276956051147856</c:v>
                      </c:pt>
                      <c:pt idx="10">
                        <c:v>12.978031047632346</c:v>
                      </c:pt>
                      <c:pt idx="11">
                        <c:v>12.649526377531116</c:v>
                      </c:pt>
                      <c:pt idx="12">
                        <c:v>12.484107522497089</c:v>
                      </c:pt>
                      <c:pt idx="13">
                        <c:v>12.297031482719753</c:v>
                      </c:pt>
                      <c:pt idx="14">
                        <c:v>12.139322148320959</c:v>
                      </c:pt>
                      <c:pt idx="15">
                        <c:v>12.001729436598175</c:v>
                      </c:pt>
                      <c:pt idx="16">
                        <c:v>11.877736286077326</c:v>
                      </c:pt>
                      <c:pt idx="17">
                        <c:v>11.743490603670937</c:v>
                      </c:pt>
                      <c:pt idx="18">
                        <c:v>11.599963251239132</c:v>
                      </c:pt>
                      <c:pt idx="19">
                        <c:v>11.436218486558685</c:v>
                      </c:pt>
                    </c:numCache>
                  </c:numRef>
                </c:val>
                <c:extLst xmlns:c15="http://schemas.microsoft.com/office/drawing/2012/chart">
                  <c:ext xmlns:c16="http://schemas.microsoft.com/office/drawing/2014/chart" uri="{C3380CC4-5D6E-409C-BE32-E72D297353CC}">
                    <c16:uniqueId val="{00000001-F09F-4837-8619-CC84FBC1025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Database!$E$360</c15:sqref>
                        </c15:formulaRef>
                      </c:ext>
                    </c:extLst>
                    <c:strCache>
                      <c:ptCount val="1"/>
                      <c:pt idx="0">
                        <c:v>N2O</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Database!$I$356:$AB$356</c15:sqref>
                        </c15:formulaRef>
                      </c:ext>
                    </c:extLst>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extLst xmlns:c15="http://schemas.microsoft.com/office/drawing/2012/chart">
                      <c:ext xmlns:c15="http://schemas.microsoft.com/office/drawing/2012/chart" uri="{02D57815-91ED-43cb-92C2-25804820EDAC}">
                        <c15:formulaRef>
                          <c15:sqref>Database!$I$360:$AB$360</c15:sqref>
                        </c15:formulaRef>
                      </c:ext>
                    </c:extLst>
                    <c:numCache>
                      <c:formatCode>0</c:formatCode>
                      <c:ptCount val="20"/>
                      <c:pt idx="0">
                        <c:v>5.2403194947654574</c:v>
                      </c:pt>
                      <c:pt idx="1">
                        <c:v>4.7412138144989378</c:v>
                      </c:pt>
                      <c:pt idx="2">
                        <c:v>4.2186987163671228</c:v>
                      </c:pt>
                      <c:pt idx="3">
                        <c:v>3.9068199488035473</c:v>
                      </c:pt>
                      <c:pt idx="4">
                        <c:v>4.0121875612264528</c:v>
                      </c:pt>
                      <c:pt idx="5">
                        <c:v>3.7118250998432871</c:v>
                      </c:pt>
                      <c:pt idx="6">
                        <c:v>3.3281590461767561</c:v>
                      </c:pt>
                      <c:pt idx="7">
                        <c:v>3.0029490267978076</c:v>
                      </c:pt>
                      <c:pt idx="8">
                        <c:v>2.5052151657389361</c:v>
                      </c:pt>
                      <c:pt idx="9">
                        <c:v>2.2414943060348964</c:v>
                      </c:pt>
                      <c:pt idx="10">
                        <c:v>2.1258705351700184</c:v>
                      </c:pt>
                      <c:pt idx="11">
                        <c:v>2.0250393098789758</c:v>
                      </c:pt>
                      <c:pt idx="12">
                        <c:v>1.9711635230623683</c:v>
                      </c:pt>
                      <c:pt idx="13">
                        <c:v>1.9198612049003891</c:v>
                      </c:pt>
                      <c:pt idx="14">
                        <c:v>1.864396702482731</c:v>
                      </c:pt>
                      <c:pt idx="15">
                        <c:v>1.8353354838206564</c:v>
                      </c:pt>
                      <c:pt idx="16">
                        <c:v>1.7995406016925544</c:v>
                      </c:pt>
                      <c:pt idx="17">
                        <c:v>1.7609887898052217</c:v>
                      </c:pt>
                      <c:pt idx="18">
                        <c:v>1.7259939162849527</c:v>
                      </c:pt>
                      <c:pt idx="19">
                        <c:v>1.7074106851902489</c:v>
                      </c:pt>
                    </c:numCache>
                  </c:numRef>
                </c:val>
                <c:extLst xmlns:c15="http://schemas.microsoft.com/office/drawing/2012/chart">
                  <c:ext xmlns:c16="http://schemas.microsoft.com/office/drawing/2014/chart" uri="{C3380CC4-5D6E-409C-BE32-E72D297353CC}">
                    <c16:uniqueId val="{00000002-F09F-4837-8619-CC84FBC1025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Database!$E$361</c15:sqref>
                        </c15:formulaRef>
                      </c:ext>
                    </c:extLst>
                    <c:strCache>
                      <c:ptCount val="1"/>
                      <c:pt idx="0">
                        <c:v>Fgas</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Database!$I$356:$AB$356</c15:sqref>
                        </c15:formulaRef>
                      </c:ext>
                    </c:extLst>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extLst xmlns:c15="http://schemas.microsoft.com/office/drawing/2012/chart">
                      <c:ext xmlns:c15="http://schemas.microsoft.com/office/drawing/2012/chart" uri="{02D57815-91ED-43cb-92C2-25804820EDAC}">
                        <c15:formulaRef>
                          <c15:sqref>Database!$I$361:$AB$361</c15:sqref>
                        </c15:formulaRef>
                      </c:ext>
                    </c:extLst>
                    <c:numCache>
                      <c:formatCode>0</c:formatCode>
                      <c:ptCount val="20"/>
                      <c:pt idx="0">
                        <c:v>0.74475999999999998</c:v>
                      </c:pt>
                      <c:pt idx="1">
                        <c:v>0.74126999999999998</c:v>
                      </c:pt>
                      <c:pt idx="2">
                        <c:v>0.72755999999999998</c:v>
                      </c:pt>
                      <c:pt idx="3">
                        <c:v>0.72672999999999999</c:v>
                      </c:pt>
                      <c:pt idx="4">
                        <c:v>0.67945</c:v>
                      </c:pt>
                      <c:pt idx="5">
                        <c:v>0.65101999999999993</c:v>
                      </c:pt>
                      <c:pt idx="6">
                        <c:v>0.64212999999999998</c:v>
                      </c:pt>
                      <c:pt idx="7">
                        <c:v>0.6216799999999999</c:v>
                      </c:pt>
                      <c:pt idx="8">
                        <c:v>0.61541000000000001</c:v>
                      </c:pt>
                      <c:pt idx="9">
                        <c:v>0.62255999999999989</c:v>
                      </c:pt>
                      <c:pt idx="10">
                        <c:v>0.63678999999999997</c:v>
                      </c:pt>
                      <c:pt idx="11">
                        <c:v>0.63997999999999999</c:v>
                      </c:pt>
                      <c:pt idx="12">
                        <c:v>0.65586999999999995</c:v>
                      </c:pt>
                      <c:pt idx="13">
                        <c:v>0.67697000000000007</c:v>
                      </c:pt>
                      <c:pt idx="14">
                        <c:v>0.70335000000000003</c:v>
                      </c:pt>
                      <c:pt idx="15">
                        <c:v>0.73014000000000001</c:v>
                      </c:pt>
                      <c:pt idx="16">
                        <c:v>0.75517000000000001</c:v>
                      </c:pt>
                      <c:pt idx="17">
                        <c:v>0.78613999999999995</c:v>
                      </c:pt>
                      <c:pt idx="18">
                        <c:v>0.81550999999999996</c:v>
                      </c:pt>
                      <c:pt idx="19">
                        <c:v>0.85646</c:v>
                      </c:pt>
                    </c:numCache>
                  </c:numRef>
                </c:val>
                <c:extLst xmlns:c15="http://schemas.microsoft.com/office/drawing/2012/chart">
                  <c:ext xmlns:c16="http://schemas.microsoft.com/office/drawing/2014/chart" uri="{C3380CC4-5D6E-409C-BE32-E72D297353CC}">
                    <c16:uniqueId val="{00000003-F09F-4837-8619-CC84FBC1025F}"/>
                  </c:ext>
                </c:extLst>
              </c15:ser>
            </c15:filteredBarSeries>
          </c:ext>
        </c:extLst>
      </c:barChart>
      <c:lineChart>
        <c:grouping val="standard"/>
        <c:varyColors val="0"/>
        <c:ser>
          <c:idx val="4"/>
          <c:order val="4"/>
          <c:tx>
            <c:strRef>
              <c:f>Database!$E$362</c:f>
              <c:strCache>
                <c:ptCount val="1"/>
                <c:pt idx="0">
                  <c:v>300Mt L2 S2-P2</c:v>
                </c:pt>
              </c:strCache>
            </c:strRef>
          </c:tx>
          <c:spPr>
            <a:ln w="25400" cap="rnd">
              <a:noFill/>
              <a:round/>
            </a:ln>
            <a:effectLst/>
          </c:spPr>
          <c:marker>
            <c:symbol val="none"/>
          </c:marker>
          <c:cat>
            <c:numRef>
              <c:f>Database!$I$356:$AB$356</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Database!$I$362:$AB$362</c:f>
              <c:numCache>
                <c:formatCode>#,##0</c:formatCode>
                <c:ptCount val="20"/>
                <c:pt idx="0">
                  <c:v>65.325712459883491</c:v>
                </c:pt>
                <c:pt idx="1">
                  <c:v>64.177301846010849</c:v>
                </c:pt>
                <c:pt idx="2">
                  <c:v>58.904741865829806</c:v>
                </c:pt>
                <c:pt idx="3">
                  <c:v>57.351574329835856</c:v>
                </c:pt>
                <c:pt idx="4">
                  <c:v>55.961900171600085</c:v>
                </c:pt>
                <c:pt idx="5">
                  <c:v>53.05350356974747</c:v>
                </c:pt>
                <c:pt idx="6">
                  <c:v>50.56532067892806</c:v>
                </c:pt>
                <c:pt idx="7">
                  <c:v>47.416255653824834</c:v>
                </c:pt>
                <c:pt idx="8">
                  <c:v>42.03266261464104</c:v>
                </c:pt>
                <c:pt idx="9">
                  <c:v>36.915155144948002</c:v>
                </c:pt>
                <c:pt idx="10">
                  <c:v>32.75539471161855</c:v>
                </c:pt>
                <c:pt idx="11">
                  <c:v>30.566245904215734</c:v>
                </c:pt>
                <c:pt idx="12">
                  <c:v>28.665506453256995</c:v>
                </c:pt>
                <c:pt idx="13">
                  <c:v>27.184877400932209</c:v>
                </c:pt>
                <c:pt idx="14">
                  <c:v>23.540635403442959</c:v>
                </c:pt>
                <c:pt idx="15">
                  <c:v>22.268750632491059</c:v>
                </c:pt>
                <c:pt idx="16">
                  <c:v>21.477814429974895</c:v>
                </c:pt>
                <c:pt idx="17">
                  <c:v>20.830247506433775</c:v>
                </c:pt>
                <c:pt idx="18">
                  <c:v>20.341328542322429</c:v>
                </c:pt>
                <c:pt idx="19">
                  <c:v>19.946897326698277</c:v>
                </c:pt>
              </c:numCache>
            </c:numRef>
          </c:val>
          <c:smooth val="0"/>
          <c:extLst>
            <c:ext xmlns:c16="http://schemas.microsoft.com/office/drawing/2014/chart" uri="{C3380CC4-5D6E-409C-BE32-E72D297353CC}">
              <c16:uniqueId val="{00000004-F09F-4837-8619-CC84FBC1025F}"/>
            </c:ext>
          </c:extLst>
        </c:ser>
        <c:dLbls>
          <c:showLegendKey val="0"/>
          <c:showVal val="0"/>
          <c:showCatName val="0"/>
          <c:showSerName val="0"/>
          <c:showPercent val="0"/>
          <c:showBubbleSize val="0"/>
        </c:dLbls>
        <c:marker val="1"/>
        <c:smooth val="0"/>
        <c:axId val="561552655"/>
        <c:axId val="561547855"/>
      </c:lineChart>
      <c:catAx>
        <c:axId val="561552655"/>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61547855"/>
        <c:crosses val="autoZero"/>
        <c:auto val="1"/>
        <c:lblAlgn val="ctr"/>
        <c:lblOffset val="100"/>
        <c:noMultiLvlLbl val="0"/>
      </c:catAx>
      <c:valAx>
        <c:axId val="561547855"/>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GHG emissions (MtCO2eq)</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61552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en-IE"/>
              <a:t>Selected</a:t>
            </a:r>
            <a:r>
              <a:rPr lang="en-IE" baseline="0"/>
              <a:t> Scenario (as per Viewer Sheet</a:t>
            </a:r>
            <a:endParaRPr lang="en-IE"/>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2"/>
          <c:order val="0"/>
          <c:tx>
            <c:strRef>
              <c:f>Database!$E$359</c:f>
              <c:strCache>
                <c:ptCount val="1"/>
                <c:pt idx="0">
                  <c:v>LULUCF  &amp; Waste CH4</c:v>
                </c:pt>
              </c:strCache>
            </c:strRef>
          </c:tx>
          <c:spPr>
            <a:solidFill>
              <a:schemeClr val="accent3"/>
            </a:solidFill>
            <a:ln>
              <a:noFill/>
            </a:ln>
            <a:effectLst/>
          </c:spPr>
          <c:invertIfNegative val="0"/>
          <c:cat>
            <c:numRef>
              <c:f>Database!$I$356:$AB$356</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Database!$I$359:$AB$359</c:f>
              <c:numCache>
                <c:formatCode>0</c:formatCode>
                <c:ptCount val="20"/>
                <c:pt idx="0">
                  <c:v>4.5754299999999999</c:v>
                </c:pt>
                <c:pt idx="1">
                  <c:v>4.7698700000000001</c:v>
                </c:pt>
                <c:pt idx="2">
                  <c:v>4.7883399999999989</c:v>
                </c:pt>
                <c:pt idx="3">
                  <c:v>4.8074300000000001</c:v>
                </c:pt>
                <c:pt idx="4">
                  <c:v>4.8288099999999998</c:v>
                </c:pt>
                <c:pt idx="5">
                  <c:v>4.8517600000000005</c:v>
                </c:pt>
                <c:pt idx="6">
                  <c:v>4.8757999999999999</c:v>
                </c:pt>
                <c:pt idx="7">
                  <c:v>4.9002699999999999</c:v>
                </c:pt>
                <c:pt idx="8">
                  <c:v>4.9250699999999998</c:v>
                </c:pt>
                <c:pt idx="9">
                  <c:v>4.7933099999999991</c:v>
                </c:pt>
                <c:pt idx="10">
                  <c:v>4.7872000000000003</c:v>
                </c:pt>
                <c:pt idx="11">
                  <c:v>4.7827900000000003</c:v>
                </c:pt>
                <c:pt idx="12">
                  <c:v>4.77996</c:v>
                </c:pt>
                <c:pt idx="13">
                  <c:v>4.7785799999999998</c:v>
                </c:pt>
                <c:pt idx="14">
                  <c:v>4.7785099999999998</c:v>
                </c:pt>
                <c:pt idx="15">
                  <c:v>4.7796400000000006</c:v>
                </c:pt>
                <c:pt idx="16">
                  <c:v>4.7816200000000002</c:v>
                </c:pt>
                <c:pt idx="17">
                  <c:v>4.7846200000000003</c:v>
                </c:pt>
                <c:pt idx="18">
                  <c:v>4.78857</c:v>
                </c:pt>
                <c:pt idx="19">
                  <c:v>4.7933999999999992</c:v>
                </c:pt>
              </c:numCache>
            </c:numRef>
          </c:val>
          <c:extLst>
            <c:ext xmlns:c16="http://schemas.microsoft.com/office/drawing/2014/chart" uri="{C3380CC4-5D6E-409C-BE32-E72D297353CC}">
              <c16:uniqueId val="{00000002-01C0-4505-B2DE-8B3B4C8A97A5}"/>
            </c:ext>
          </c:extLst>
        </c:ser>
        <c:ser>
          <c:idx val="1"/>
          <c:order val="1"/>
          <c:tx>
            <c:strRef>
              <c:f>Database!$E$358</c:f>
              <c:strCache>
                <c:ptCount val="1"/>
                <c:pt idx="0">
                  <c:v>Agr CH4</c:v>
                </c:pt>
              </c:strCache>
            </c:strRef>
          </c:tx>
          <c:spPr>
            <a:solidFill>
              <a:schemeClr val="accent2"/>
            </a:solidFill>
            <a:ln>
              <a:noFill/>
            </a:ln>
            <a:effectLst/>
          </c:spPr>
          <c:invertIfNegative val="0"/>
          <c:cat>
            <c:numRef>
              <c:f>Database!$I$356:$AB$356</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Database!$I$358:$AB$358</c:f>
              <c:numCache>
                <c:formatCode>0</c:formatCode>
                <c:ptCount val="20"/>
                <c:pt idx="0">
                  <c:v>16.525213966676525</c:v>
                </c:pt>
                <c:pt idx="1">
                  <c:v>16.516509128157061</c:v>
                </c:pt>
                <c:pt idx="2">
                  <c:v>16.332435723665736</c:v>
                </c:pt>
                <c:pt idx="3">
                  <c:v>15.87900061440126</c:v>
                </c:pt>
                <c:pt idx="4">
                  <c:v>15.55344784586428</c:v>
                </c:pt>
                <c:pt idx="5">
                  <c:v>15.321369464192834</c:v>
                </c:pt>
                <c:pt idx="6">
                  <c:v>14.931013426219446</c:v>
                </c:pt>
                <c:pt idx="7">
                  <c:v>14.443349431977332</c:v>
                </c:pt>
                <c:pt idx="8">
                  <c:v>13.755454657023069</c:v>
                </c:pt>
                <c:pt idx="9">
                  <c:v>13.276956051147856</c:v>
                </c:pt>
                <c:pt idx="10">
                  <c:v>12.978031047632346</c:v>
                </c:pt>
                <c:pt idx="11">
                  <c:v>12.649526377531116</c:v>
                </c:pt>
                <c:pt idx="12">
                  <c:v>12.484107522497089</c:v>
                </c:pt>
                <c:pt idx="13">
                  <c:v>12.297031482719753</c:v>
                </c:pt>
                <c:pt idx="14">
                  <c:v>12.139322148320959</c:v>
                </c:pt>
                <c:pt idx="15">
                  <c:v>12.001729436598175</c:v>
                </c:pt>
                <c:pt idx="16">
                  <c:v>11.877736286077326</c:v>
                </c:pt>
                <c:pt idx="17">
                  <c:v>11.743490603670937</c:v>
                </c:pt>
                <c:pt idx="18">
                  <c:v>11.599963251239132</c:v>
                </c:pt>
                <c:pt idx="19">
                  <c:v>11.436218486558685</c:v>
                </c:pt>
              </c:numCache>
            </c:numRef>
          </c:val>
          <c:extLst>
            <c:ext xmlns:c16="http://schemas.microsoft.com/office/drawing/2014/chart" uri="{C3380CC4-5D6E-409C-BE32-E72D297353CC}">
              <c16:uniqueId val="{00000001-01C0-4505-B2DE-8B3B4C8A97A5}"/>
            </c:ext>
          </c:extLst>
        </c:ser>
        <c:ser>
          <c:idx val="0"/>
          <c:order val="2"/>
          <c:tx>
            <c:strRef>
              <c:f>Database!$E$357</c:f>
              <c:strCache>
                <c:ptCount val="1"/>
                <c:pt idx="0">
                  <c:v>CO2</c:v>
                </c:pt>
              </c:strCache>
            </c:strRef>
          </c:tx>
          <c:spPr>
            <a:solidFill>
              <a:schemeClr val="accent1"/>
            </a:solidFill>
            <a:ln>
              <a:noFill/>
            </a:ln>
            <a:effectLst/>
          </c:spPr>
          <c:invertIfNegative val="0"/>
          <c:cat>
            <c:numRef>
              <c:f>Database!$I$356:$AB$356</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Database!$I$357:$AB$357</c:f>
              <c:numCache>
                <c:formatCode>0</c:formatCode>
                <c:ptCount val="20"/>
                <c:pt idx="0">
                  <c:v>38.239988998441518</c:v>
                </c:pt>
                <c:pt idx="1">
                  <c:v>37.408438903354856</c:v>
                </c:pt>
                <c:pt idx="2">
                  <c:v>32.837707425796957</c:v>
                </c:pt>
                <c:pt idx="3">
                  <c:v>32.031593766631048</c:v>
                </c:pt>
                <c:pt idx="4">
                  <c:v>30.888004764509354</c:v>
                </c:pt>
                <c:pt idx="5">
                  <c:v>28.517529005711342</c:v>
                </c:pt>
                <c:pt idx="6">
                  <c:v>26.788218206531859</c:v>
                </c:pt>
                <c:pt idx="7">
                  <c:v>24.448007195049698</c:v>
                </c:pt>
                <c:pt idx="8">
                  <c:v>20.231512791879041</c:v>
                </c:pt>
                <c:pt idx="9">
                  <c:v>15.980834787765254</c:v>
                </c:pt>
                <c:pt idx="10">
                  <c:v>12.227503128816192</c:v>
                </c:pt>
                <c:pt idx="11">
                  <c:v>10.468910216805638</c:v>
                </c:pt>
                <c:pt idx="12">
                  <c:v>8.7744054076975395</c:v>
                </c:pt>
                <c:pt idx="13">
                  <c:v>7.5124347133120697</c:v>
                </c:pt>
                <c:pt idx="14">
                  <c:v>4.0550565526392663</c:v>
                </c:pt>
                <c:pt idx="15">
                  <c:v>2.921905712072228</c:v>
                </c:pt>
                <c:pt idx="16">
                  <c:v>2.2637475422050133</c:v>
                </c:pt>
                <c:pt idx="17">
                  <c:v>1.7550081129576163</c:v>
                </c:pt>
                <c:pt idx="18">
                  <c:v>1.4112913747983438</c:v>
                </c:pt>
                <c:pt idx="19">
                  <c:v>1.1534081549493476</c:v>
                </c:pt>
              </c:numCache>
            </c:numRef>
          </c:val>
          <c:extLst>
            <c:ext xmlns:c16="http://schemas.microsoft.com/office/drawing/2014/chart" uri="{C3380CC4-5D6E-409C-BE32-E72D297353CC}">
              <c16:uniqueId val="{00000000-01C0-4505-B2DE-8B3B4C8A97A5}"/>
            </c:ext>
          </c:extLst>
        </c:ser>
        <c:ser>
          <c:idx val="3"/>
          <c:order val="3"/>
          <c:tx>
            <c:strRef>
              <c:f>Database!$E$360</c:f>
              <c:strCache>
                <c:ptCount val="1"/>
                <c:pt idx="0">
                  <c:v>N2O</c:v>
                </c:pt>
              </c:strCache>
            </c:strRef>
          </c:tx>
          <c:spPr>
            <a:solidFill>
              <a:schemeClr val="accent4"/>
            </a:solidFill>
            <a:ln>
              <a:noFill/>
            </a:ln>
            <a:effectLst/>
          </c:spPr>
          <c:invertIfNegative val="0"/>
          <c:cat>
            <c:numRef>
              <c:f>Database!$I$356:$AB$356</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Database!$I$360:$AB$360</c:f>
              <c:numCache>
                <c:formatCode>0</c:formatCode>
                <c:ptCount val="20"/>
                <c:pt idx="0">
                  <c:v>5.2403194947654574</c:v>
                </c:pt>
                <c:pt idx="1">
                  <c:v>4.7412138144989378</c:v>
                </c:pt>
                <c:pt idx="2">
                  <c:v>4.2186987163671228</c:v>
                </c:pt>
                <c:pt idx="3">
                  <c:v>3.9068199488035473</c:v>
                </c:pt>
                <c:pt idx="4">
                  <c:v>4.0121875612264528</c:v>
                </c:pt>
                <c:pt idx="5">
                  <c:v>3.7118250998432871</c:v>
                </c:pt>
                <c:pt idx="6">
                  <c:v>3.3281590461767561</c:v>
                </c:pt>
                <c:pt idx="7">
                  <c:v>3.0029490267978076</c:v>
                </c:pt>
                <c:pt idx="8">
                  <c:v>2.5052151657389361</c:v>
                </c:pt>
                <c:pt idx="9">
                  <c:v>2.2414943060348964</c:v>
                </c:pt>
                <c:pt idx="10">
                  <c:v>2.1258705351700184</c:v>
                </c:pt>
                <c:pt idx="11">
                  <c:v>2.0250393098789758</c:v>
                </c:pt>
                <c:pt idx="12">
                  <c:v>1.9711635230623683</c:v>
                </c:pt>
                <c:pt idx="13">
                  <c:v>1.9198612049003891</c:v>
                </c:pt>
                <c:pt idx="14">
                  <c:v>1.864396702482731</c:v>
                </c:pt>
                <c:pt idx="15">
                  <c:v>1.8353354838206564</c:v>
                </c:pt>
                <c:pt idx="16">
                  <c:v>1.7995406016925544</c:v>
                </c:pt>
                <c:pt idx="17">
                  <c:v>1.7609887898052217</c:v>
                </c:pt>
                <c:pt idx="18">
                  <c:v>1.7259939162849527</c:v>
                </c:pt>
                <c:pt idx="19">
                  <c:v>1.7074106851902489</c:v>
                </c:pt>
              </c:numCache>
            </c:numRef>
          </c:val>
          <c:extLst>
            <c:ext xmlns:c16="http://schemas.microsoft.com/office/drawing/2014/chart" uri="{C3380CC4-5D6E-409C-BE32-E72D297353CC}">
              <c16:uniqueId val="{00000003-01C0-4505-B2DE-8B3B4C8A97A5}"/>
            </c:ext>
          </c:extLst>
        </c:ser>
        <c:ser>
          <c:idx val="4"/>
          <c:order val="4"/>
          <c:tx>
            <c:strRef>
              <c:f>Database!$E$361</c:f>
              <c:strCache>
                <c:ptCount val="1"/>
                <c:pt idx="0">
                  <c:v>Fgas</c:v>
                </c:pt>
              </c:strCache>
            </c:strRef>
          </c:tx>
          <c:spPr>
            <a:solidFill>
              <a:schemeClr val="accent5"/>
            </a:solidFill>
            <a:ln>
              <a:noFill/>
            </a:ln>
            <a:effectLst/>
          </c:spPr>
          <c:invertIfNegative val="0"/>
          <c:cat>
            <c:numRef>
              <c:f>Database!$I$356:$AB$356</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Database!$I$361:$AB$361</c:f>
              <c:numCache>
                <c:formatCode>0</c:formatCode>
                <c:ptCount val="20"/>
                <c:pt idx="0">
                  <c:v>0.74475999999999998</c:v>
                </c:pt>
                <c:pt idx="1">
                  <c:v>0.74126999999999998</c:v>
                </c:pt>
                <c:pt idx="2">
                  <c:v>0.72755999999999998</c:v>
                </c:pt>
                <c:pt idx="3">
                  <c:v>0.72672999999999999</c:v>
                </c:pt>
                <c:pt idx="4">
                  <c:v>0.67945</c:v>
                </c:pt>
                <c:pt idx="5">
                  <c:v>0.65101999999999993</c:v>
                </c:pt>
                <c:pt idx="6">
                  <c:v>0.64212999999999998</c:v>
                </c:pt>
                <c:pt idx="7">
                  <c:v>0.6216799999999999</c:v>
                </c:pt>
                <c:pt idx="8">
                  <c:v>0.61541000000000001</c:v>
                </c:pt>
                <c:pt idx="9">
                  <c:v>0.62255999999999989</c:v>
                </c:pt>
                <c:pt idx="10">
                  <c:v>0.63678999999999997</c:v>
                </c:pt>
                <c:pt idx="11">
                  <c:v>0.63997999999999999</c:v>
                </c:pt>
                <c:pt idx="12">
                  <c:v>0.65586999999999995</c:v>
                </c:pt>
                <c:pt idx="13">
                  <c:v>0.67697000000000007</c:v>
                </c:pt>
                <c:pt idx="14">
                  <c:v>0.70335000000000003</c:v>
                </c:pt>
                <c:pt idx="15">
                  <c:v>0.73014000000000001</c:v>
                </c:pt>
                <c:pt idx="16">
                  <c:v>0.75517000000000001</c:v>
                </c:pt>
                <c:pt idx="17">
                  <c:v>0.78613999999999995</c:v>
                </c:pt>
                <c:pt idx="18">
                  <c:v>0.81550999999999996</c:v>
                </c:pt>
                <c:pt idx="19">
                  <c:v>0.85646</c:v>
                </c:pt>
              </c:numCache>
            </c:numRef>
          </c:val>
          <c:extLst>
            <c:ext xmlns:c16="http://schemas.microsoft.com/office/drawing/2014/chart" uri="{C3380CC4-5D6E-409C-BE32-E72D297353CC}">
              <c16:uniqueId val="{00000004-01C0-4505-B2DE-8B3B4C8A97A5}"/>
            </c:ext>
          </c:extLst>
        </c:ser>
        <c:dLbls>
          <c:showLegendKey val="0"/>
          <c:showVal val="0"/>
          <c:showCatName val="0"/>
          <c:showSerName val="0"/>
          <c:showPercent val="0"/>
          <c:showBubbleSize val="0"/>
        </c:dLbls>
        <c:gapWidth val="10"/>
        <c:overlap val="100"/>
        <c:axId val="339285695"/>
        <c:axId val="339269855"/>
      </c:barChart>
      <c:lineChart>
        <c:grouping val="standard"/>
        <c:varyColors val="0"/>
        <c:ser>
          <c:idx val="5"/>
          <c:order val="5"/>
          <c:tx>
            <c:strRef>
              <c:f>Database!$E$362</c:f>
              <c:strCache>
                <c:ptCount val="1"/>
                <c:pt idx="0">
                  <c:v>300Mt L2 S2-P2</c:v>
                </c:pt>
              </c:strCache>
            </c:strRef>
          </c:tx>
          <c:spPr>
            <a:ln w="28575" cap="rnd">
              <a:solidFill>
                <a:srgbClr val="FF0000"/>
              </a:solidFill>
              <a:round/>
            </a:ln>
            <a:effectLst/>
          </c:spPr>
          <c:marker>
            <c:symbol val="none"/>
          </c:marker>
          <c:cat>
            <c:numRef>
              <c:f>Database!$I$356:$AB$356</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Database!$I$362:$AB$362</c:f>
              <c:numCache>
                <c:formatCode>#,##0</c:formatCode>
                <c:ptCount val="20"/>
                <c:pt idx="0">
                  <c:v>65.325712459883491</c:v>
                </c:pt>
                <c:pt idx="1">
                  <c:v>64.177301846010849</c:v>
                </c:pt>
                <c:pt idx="2">
                  <c:v>58.904741865829806</c:v>
                </c:pt>
                <c:pt idx="3">
                  <c:v>57.351574329835856</c:v>
                </c:pt>
                <c:pt idx="4">
                  <c:v>55.961900171600085</c:v>
                </c:pt>
                <c:pt idx="5">
                  <c:v>53.05350356974747</c:v>
                </c:pt>
                <c:pt idx="6">
                  <c:v>50.56532067892806</c:v>
                </c:pt>
                <c:pt idx="7">
                  <c:v>47.416255653824834</c:v>
                </c:pt>
                <c:pt idx="8">
                  <c:v>42.03266261464104</c:v>
                </c:pt>
                <c:pt idx="9">
                  <c:v>36.915155144948002</c:v>
                </c:pt>
                <c:pt idx="10">
                  <c:v>32.75539471161855</c:v>
                </c:pt>
                <c:pt idx="11">
                  <c:v>30.566245904215734</c:v>
                </c:pt>
                <c:pt idx="12">
                  <c:v>28.665506453256995</c:v>
                </c:pt>
                <c:pt idx="13">
                  <c:v>27.184877400932209</c:v>
                </c:pt>
                <c:pt idx="14">
                  <c:v>23.540635403442959</c:v>
                </c:pt>
                <c:pt idx="15">
                  <c:v>22.268750632491059</c:v>
                </c:pt>
                <c:pt idx="16">
                  <c:v>21.477814429974895</c:v>
                </c:pt>
                <c:pt idx="17">
                  <c:v>20.830247506433775</c:v>
                </c:pt>
                <c:pt idx="18">
                  <c:v>20.341328542322429</c:v>
                </c:pt>
                <c:pt idx="19">
                  <c:v>19.946897326698277</c:v>
                </c:pt>
              </c:numCache>
            </c:numRef>
          </c:val>
          <c:smooth val="0"/>
          <c:extLst>
            <c:ext xmlns:c16="http://schemas.microsoft.com/office/drawing/2014/chart" uri="{C3380CC4-5D6E-409C-BE32-E72D297353CC}">
              <c16:uniqueId val="{00000005-01C0-4505-B2DE-8B3B4C8A97A5}"/>
            </c:ext>
          </c:extLst>
        </c:ser>
        <c:dLbls>
          <c:showLegendKey val="0"/>
          <c:showVal val="0"/>
          <c:showCatName val="0"/>
          <c:showSerName val="0"/>
          <c:showPercent val="0"/>
          <c:showBubbleSize val="0"/>
        </c:dLbls>
        <c:marker val="1"/>
        <c:smooth val="0"/>
        <c:axId val="339285695"/>
        <c:axId val="339269855"/>
      </c:lineChart>
      <c:catAx>
        <c:axId val="339285695"/>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39269855"/>
        <c:crosses val="autoZero"/>
        <c:auto val="1"/>
        <c:lblAlgn val="ctr"/>
        <c:lblOffset val="100"/>
        <c:noMultiLvlLbl val="0"/>
      </c:catAx>
      <c:valAx>
        <c:axId val="339269855"/>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GHG emissions (MtCO2eq)</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39285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160" b="0" i="0" u="none" strike="noStrike" kern="1200" spc="0" baseline="0">
                <a:solidFill>
                  <a:schemeClr val="tx1">
                    <a:lumMod val="65000"/>
                    <a:lumOff val="35000"/>
                  </a:schemeClr>
                </a:solidFill>
                <a:latin typeface="+mn-lt"/>
                <a:ea typeface="+mn-ea"/>
                <a:cs typeface="+mn-cs"/>
              </a:defRPr>
            </a:pPr>
            <a:r>
              <a:rPr lang="en-US"/>
              <a:t>Average of 3 Scenarios used for Macroeconmic analysis</a:t>
            </a:r>
          </a:p>
        </c:rich>
      </c:tx>
      <c:overlay val="0"/>
      <c:spPr>
        <a:noFill/>
        <a:ln>
          <a:noFill/>
        </a:ln>
        <a:effectLst/>
      </c:spPr>
      <c:txPr>
        <a:bodyPr rot="0" spcFirstLastPara="1" vertOverflow="ellipsis" vert="horz" wrap="square" anchor="ctr" anchorCtr="1"/>
        <a:lstStyle/>
        <a:p>
          <a:pPr>
            <a:defRPr sz="21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6"/>
          <c:order val="16"/>
          <c:tx>
            <c:strRef>
              <c:f>Database!$J$502</c:f>
              <c:strCache>
                <c:ptCount val="1"/>
                <c:pt idx="0">
                  <c:v>Range</c:v>
                </c:pt>
              </c:strCache>
            </c:strRef>
          </c:tx>
          <c:spPr>
            <a:pattFill prst="dkUpDiag">
              <a:fgClr>
                <a:schemeClr val="bg2">
                  <a:lumMod val="75000"/>
                </a:schemeClr>
              </a:fgClr>
              <a:bgClr>
                <a:schemeClr val="bg1"/>
              </a:bgClr>
            </a:pattFill>
            <a:ln>
              <a:noFill/>
            </a:ln>
            <a:effectLst/>
          </c:spPr>
          <c:invertIfNegative val="0"/>
          <c:cat>
            <c:numRef>
              <c:f>Database!$K$419:$AD$419</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Database!$K$502:$AD$502</c:f>
              <c:numCache>
                <c:formatCode>General</c:formatCode>
                <c:ptCount val="20"/>
                <c:pt idx="10">
                  <c:v>32.338774898633289</c:v>
                </c:pt>
                <c:pt idx="11">
                  <c:v>32.338774898633289</c:v>
                </c:pt>
                <c:pt idx="12">
                  <c:v>32.338774898633289</c:v>
                </c:pt>
                <c:pt idx="13">
                  <c:v>32.338774898633289</c:v>
                </c:pt>
                <c:pt idx="14">
                  <c:v>32.338774898633289</c:v>
                </c:pt>
                <c:pt idx="15">
                  <c:v>25.607331279564089</c:v>
                </c:pt>
                <c:pt idx="16">
                  <c:v>25.607331279564089</c:v>
                </c:pt>
                <c:pt idx="17">
                  <c:v>25.607331279564089</c:v>
                </c:pt>
                <c:pt idx="18">
                  <c:v>25.607331279564089</c:v>
                </c:pt>
                <c:pt idx="19">
                  <c:v>25.607331279564089</c:v>
                </c:pt>
              </c:numCache>
            </c:numRef>
          </c:val>
          <c:extLst>
            <c:ext xmlns:c16="http://schemas.microsoft.com/office/drawing/2014/chart" uri="{C3380CC4-5D6E-409C-BE32-E72D297353CC}">
              <c16:uniqueId val="{00000052-F61C-4835-A101-772601997478}"/>
            </c:ext>
          </c:extLst>
        </c:ser>
        <c:ser>
          <c:idx val="10"/>
          <c:order val="10"/>
          <c:tx>
            <c:strRef>
              <c:f>Database!$J$496</c:f>
              <c:strCache>
                <c:ptCount val="1"/>
                <c:pt idx="0">
                  <c:v>CB1</c:v>
                </c:pt>
              </c:strCache>
            </c:strRef>
          </c:tx>
          <c:spPr>
            <a:solidFill>
              <a:schemeClr val="accent6">
                <a:lumMod val="60000"/>
                <a:lumOff val="40000"/>
              </a:schemeClr>
            </a:solidFill>
            <a:ln>
              <a:noFill/>
            </a:ln>
            <a:effectLst/>
          </c:spPr>
          <c:invertIfNegative val="0"/>
          <c:dLbls>
            <c:dLbl>
              <c:idx val="0"/>
              <c:tx>
                <c:rich>
                  <a:bodyPr/>
                  <a:lstStyle/>
                  <a:p>
                    <a:fld id="{40EB4F49-D9BE-4A07-A98C-63B80306C34E}" type="CELLRANGE">
                      <a:rPr lang="en-US"/>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F61C-4835-A101-772601997478}"/>
                </c:ext>
              </c:extLst>
            </c:dLbl>
            <c:dLbl>
              <c:idx val="1"/>
              <c:tx>
                <c:rich>
                  <a:bodyPr/>
                  <a:lstStyle/>
                  <a:p>
                    <a:fld id="{0AF7BE77-45E4-4590-B1D9-988FD3055154}"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61C-4835-A101-772601997478}"/>
                </c:ext>
              </c:extLst>
            </c:dLbl>
            <c:dLbl>
              <c:idx val="2"/>
              <c:tx>
                <c:rich>
                  <a:bodyPr/>
                  <a:lstStyle/>
                  <a:p>
                    <a:fld id="{EE400196-ED4F-46C5-A69D-3EFC3767F19F}"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61C-4835-A101-772601997478}"/>
                </c:ext>
              </c:extLst>
            </c:dLbl>
            <c:dLbl>
              <c:idx val="3"/>
              <c:tx>
                <c:rich>
                  <a:bodyPr/>
                  <a:lstStyle/>
                  <a:p>
                    <a:fld id="{668AAFD5-57EA-4D54-B796-223558CAC5F1}"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61C-4835-A101-772601997478}"/>
                </c:ext>
              </c:extLst>
            </c:dLbl>
            <c:dLbl>
              <c:idx val="4"/>
              <c:tx>
                <c:rich>
                  <a:bodyPr/>
                  <a:lstStyle/>
                  <a:p>
                    <a:fld id="{F4CF7209-F4D9-4D13-BF13-3C74D26246CD}"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61C-4835-A101-772601997478}"/>
                </c:ext>
              </c:extLst>
            </c:dLbl>
            <c:dLbl>
              <c:idx val="5"/>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F61C-4835-A101-772601997478}"/>
                </c:ext>
              </c:extLst>
            </c:dLbl>
            <c:dLbl>
              <c:idx val="6"/>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F61C-4835-A101-772601997478}"/>
                </c:ext>
              </c:extLst>
            </c:dLbl>
            <c:dLbl>
              <c:idx val="7"/>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F61C-4835-A101-772601997478}"/>
                </c:ext>
              </c:extLst>
            </c:dLbl>
            <c:dLbl>
              <c:idx val="8"/>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F61C-4835-A101-772601997478}"/>
                </c:ext>
              </c:extLst>
            </c:dLbl>
            <c:dLbl>
              <c:idx val="9"/>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F61C-4835-A101-772601997478}"/>
                </c:ext>
              </c:extLst>
            </c:dLbl>
            <c:dLbl>
              <c:idx val="10"/>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F61C-4835-A101-772601997478}"/>
                </c:ext>
              </c:extLst>
            </c:dLbl>
            <c:dLbl>
              <c:idx val="11"/>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F61C-4835-A101-772601997478}"/>
                </c:ext>
              </c:extLst>
            </c:dLbl>
            <c:dLbl>
              <c:idx val="12"/>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F61C-4835-A101-772601997478}"/>
                </c:ext>
              </c:extLst>
            </c:dLbl>
            <c:dLbl>
              <c:idx val="13"/>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F61C-4835-A101-772601997478}"/>
                </c:ext>
              </c:extLst>
            </c:dLbl>
            <c:dLbl>
              <c:idx val="14"/>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F61C-4835-A101-772601997478}"/>
                </c:ext>
              </c:extLst>
            </c:dLbl>
            <c:dLbl>
              <c:idx val="15"/>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F61C-4835-A101-772601997478}"/>
                </c:ext>
              </c:extLst>
            </c:dLbl>
            <c:dLbl>
              <c:idx val="16"/>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F61C-4835-A101-772601997478}"/>
                </c:ext>
              </c:extLst>
            </c:dLbl>
            <c:dLbl>
              <c:idx val="17"/>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F61C-4835-A101-772601997478}"/>
                </c:ext>
              </c:extLst>
            </c:dLbl>
            <c:dLbl>
              <c:idx val="18"/>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F61C-4835-A101-772601997478}"/>
                </c:ext>
              </c:extLst>
            </c:dLbl>
            <c:dLbl>
              <c:idx val="19"/>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F61C-4835-A101-772601997478}"/>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Database!$K$419:$AD$419</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Database!$K$496:$AD$496</c:f>
              <c:numCache>
                <c:formatCode>0.0</c:formatCode>
                <c:ptCount val="20"/>
                <c:pt idx="0">
                  <c:v>59.779824098239928</c:v>
                </c:pt>
                <c:pt idx="1">
                  <c:v>59.779824098239928</c:v>
                </c:pt>
                <c:pt idx="2">
                  <c:v>59.779824098239928</c:v>
                </c:pt>
                <c:pt idx="3">
                  <c:v>59.779824098239928</c:v>
                </c:pt>
                <c:pt idx="4">
                  <c:v>59.779824098239928</c:v>
                </c:pt>
              </c:numCache>
            </c:numRef>
          </c:val>
          <c:extLst>
            <c:ext xmlns:c15="http://schemas.microsoft.com/office/drawing/2012/chart" uri="{02D57815-91ED-43cb-92C2-25804820EDAC}">
              <c15:datalabelsRange>
                <c15:f>Database!$K$500:$AD$500</c15:f>
                <c15:dlblRangeCache>
                  <c:ptCount val="20"/>
                  <c:pt idx="2">
                    <c:v>295</c:v>
                  </c:pt>
                  <c:pt idx="7">
                    <c:v>200</c:v>
                  </c:pt>
                  <c:pt idx="12">
                    <c:v>157</c:v>
                  </c:pt>
                  <c:pt idx="17">
                    <c:v>121</c:v>
                  </c:pt>
                </c15:dlblRangeCache>
              </c15:datalabelsRange>
            </c:ext>
            <c:ext xmlns:c16="http://schemas.microsoft.com/office/drawing/2014/chart" uri="{C3380CC4-5D6E-409C-BE32-E72D297353CC}">
              <c16:uniqueId val="{0000001A-CB6C-4AE8-97C9-B06C155DBB2D}"/>
            </c:ext>
          </c:extLst>
        </c:ser>
        <c:ser>
          <c:idx val="11"/>
          <c:order val="11"/>
          <c:tx>
            <c:strRef>
              <c:f>Database!$J$497</c:f>
              <c:strCache>
                <c:ptCount val="1"/>
                <c:pt idx="0">
                  <c:v>CB2</c:v>
                </c:pt>
              </c:strCache>
            </c:strRef>
          </c:tx>
          <c:spPr>
            <a:solidFill>
              <a:schemeClr val="accent6">
                <a:lumMod val="40000"/>
                <a:lumOff val="60000"/>
              </a:schemeClr>
            </a:solidFill>
            <a:ln>
              <a:noFill/>
            </a:ln>
            <a:effectLst/>
          </c:spPr>
          <c:invertIfNegative val="0"/>
          <c:dLbls>
            <c:dLbl>
              <c:idx val="0"/>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F61C-4835-A101-772601997478}"/>
                </c:ext>
              </c:extLst>
            </c:dLbl>
            <c:dLbl>
              <c:idx val="1"/>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F61C-4835-A101-772601997478}"/>
                </c:ext>
              </c:extLst>
            </c:dLbl>
            <c:dLbl>
              <c:idx val="2"/>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F61C-4835-A101-772601997478}"/>
                </c:ext>
              </c:extLst>
            </c:dLbl>
            <c:dLbl>
              <c:idx val="3"/>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F61C-4835-A101-772601997478}"/>
                </c:ext>
              </c:extLst>
            </c:dLbl>
            <c:dLbl>
              <c:idx val="4"/>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F61C-4835-A101-772601997478}"/>
                </c:ext>
              </c:extLst>
            </c:dLbl>
            <c:dLbl>
              <c:idx val="5"/>
              <c:tx>
                <c:rich>
                  <a:bodyPr/>
                  <a:lstStyle/>
                  <a:p>
                    <a:fld id="{307D718E-9929-42FD-9377-EECE685D57BA}"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61C-4835-A101-772601997478}"/>
                </c:ext>
              </c:extLst>
            </c:dLbl>
            <c:dLbl>
              <c:idx val="6"/>
              <c:tx>
                <c:rich>
                  <a:bodyPr/>
                  <a:lstStyle/>
                  <a:p>
                    <a:fld id="{0BCB442C-BA92-4A25-B8B1-B9B24DCB0D4C}"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61C-4835-A101-772601997478}"/>
                </c:ext>
              </c:extLst>
            </c:dLbl>
            <c:dLbl>
              <c:idx val="7"/>
              <c:tx>
                <c:rich>
                  <a:bodyPr/>
                  <a:lstStyle/>
                  <a:p>
                    <a:fld id="{01E44C0E-C1E5-43D5-BFB1-403591574EA4}"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61C-4835-A101-772601997478}"/>
                </c:ext>
              </c:extLst>
            </c:dLbl>
            <c:dLbl>
              <c:idx val="8"/>
              <c:tx>
                <c:rich>
                  <a:bodyPr/>
                  <a:lstStyle/>
                  <a:p>
                    <a:fld id="{4B85B997-2595-416E-8F84-2F804EDA6604}"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61C-4835-A101-772601997478}"/>
                </c:ext>
              </c:extLst>
            </c:dLbl>
            <c:dLbl>
              <c:idx val="9"/>
              <c:tx>
                <c:rich>
                  <a:bodyPr/>
                  <a:lstStyle/>
                  <a:p>
                    <a:fld id="{93772A10-15E2-496E-B06F-CA6264ED300D}"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61C-4835-A101-772601997478}"/>
                </c:ext>
              </c:extLst>
            </c:dLbl>
            <c:dLbl>
              <c:idx val="10"/>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F61C-4835-A101-772601997478}"/>
                </c:ext>
              </c:extLst>
            </c:dLbl>
            <c:dLbl>
              <c:idx val="11"/>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F61C-4835-A101-772601997478}"/>
                </c:ext>
              </c:extLst>
            </c:dLbl>
            <c:dLbl>
              <c:idx val="12"/>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F61C-4835-A101-772601997478}"/>
                </c:ext>
              </c:extLst>
            </c:dLbl>
            <c:dLbl>
              <c:idx val="13"/>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F61C-4835-A101-772601997478}"/>
                </c:ext>
              </c:extLst>
            </c:dLbl>
            <c:dLbl>
              <c:idx val="14"/>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F61C-4835-A101-772601997478}"/>
                </c:ext>
              </c:extLst>
            </c:dLbl>
            <c:dLbl>
              <c:idx val="15"/>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F61C-4835-A101-772601997478}"/>
                </c:ext>
              </c:extLst>
            </c:dLbl>
            <c:dLbl>
              <c:idx val="16"/>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F61C-4835-A101-772601997478}"/>
                </c:ext>
              </c:extLst>
            </c:dLbl>
            <c:dLbl>
              <c:idx val="17"/>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F61C-4835-A101-772601997478}"/>
                </c:ext>
              </c:extLst>
            </c:dLbl>
            <c:dLbl>
              <c:idx val="18"/>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F61C-4835-A101-772601997478}"/>
                </c:ext>
              </c:extLst>
            </c:dLbl>
            <c:dLbl>
              <c:idx val="19"/>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F61C-4835-A101-772601997478}"/>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Database!$K$419:$AD$419</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Database!$K$497:$AD$497</c:f>
              <c:numCache>
                <c:formatCode>0.0</c:formatCode>
                <c:ptCount val="20"/>
                <c:pt idx="5">
                  <c:v>45.516233922417705</c:v>
                </c:pt>
                <c:pt idx="6">
                  <c:v>45.516233922417705</c:v>
                </c:pt>
                <c:pt idx="7">
                  <c:v>45.516233922417705</c:v>
                </c:pt>
                <c:pt idx="8">
                  <c:v>45.516233922417705</c:v>
                </c:pt>
                <c:pt idx="9">
                  <c:v>45.516233922417705</c:v>
                </c:pt>
              </c:numCache>
            </c:numRef>
          </c:val>
          <c:extLst>
            <c:ext xmlns:c15="http://schemas.microsoft.com/office/drawing/2012/chart" uri="{02D57815-91ED-43cb-92C2-25804820EDAC}">
              <c15:datalabelsRange>
                <c15:f>Database!$K$500:$AD$500</c15:f>
                <c15:dlblRangeCache>
                  <c:ptCount val="20"/>
                  <c:pt idx="2">
                    <c:v>295</c:v>
                  </c:pt>
                  <c:pt idx="7">
                    <c:v>200</c:v>
                  </c:pt>
                  <c:pt idx="12">
                    <c:v>157</c:v>
                  </c:pt>
                  <c:pt idx="17">
                    <c:v>121</c:v>
                  </c:pt>
                </c15:dlblRangeCache>
              </c15:datalabelsRange>
            </c:ext>
            <c:ext xmlns:c16="http://schemas.microsoft.com/office/drawing/2014/chart" uri="{C3380CC4-5D6E-409C-BE32-E72D297353CC}">
              <c16:uniqueId val="{0000001B-CB6C-4AE8-97C9-B06C155DBB2D}"/>
            </c:ext>
          </c:extLst>
        </c:ser>
        <c:ser>
          <c:idx val="12"/>
          <c:order val="12"/>
          <c:tx>
            <c:strRef>
              <c:f>Database!$J$498</c:f>
              <c:strCache>
                <c:ptCount val="1"/>
                <c:pt idx="0">
                  <c:v>CB3</c:v>
                </c:pt>
              </c:strCache>
            </c:strRef>
          </c:tx>
          <c:spPr>
            <a:solidFill>
              <a:schemeClr val="accent2">
                <a:lumMod val="60000"/>
                <a:lumOff val="40000"/>
              </a:schemeClr>
            </a:solidFill>
            <a:ln>
              <a:noFill/>
            </a:ln>
            <a:effectLst/>
          </c:spPr>
          <c:invertIfNegative val="0"/>
          <c:dLbls>
            <c:dLbl>
              <c:idx val="0"/>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F61C-4835-A101-772601997478}"/>
                </c:ext>
              </c:extLst>
            </c:dLbl>
            <c:dLbl>
              <c:idx val="1"/>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F61C-4835-A101-772601997478}"/>
                </c:ext>
              </c:extLst>
            </c:dLbl>
            <c:dLbl>
              <c:idx val="2"/>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F61C-4835-A101-772601997478}"/>
                </c:ext>
              </c:extLst>
            </c:dLbl>
            <c:dLbl>
              <c:idx val="3"/>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F61C-4835-A101-772601997478}"/>
                </c:ext>
              </c:extLst>
            </c:dLbl>
            <c:dLbl>
              <c:idx val="4"/>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F61C-4835-A101-772601997478}"/>
                </c:ext>
              </c:extLst>
            </c:dLbl>
            <c:dLbl>
              <c:idx val="5"/>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F61C-4835-A101-772601997478}"/>
                </c:ext>
              </c:extLst>
            </c:dLbl>
            <c:dLbl>
              <c:idx val="6"/>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F61C-4835-A101-772601997478}"/>
                </c:ext>
              </c:extLst>
            </c:dLbl>
            <c:dLbl>
              <c:idx val="7"/>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F61C-4835-A101-772601997478}"/>
                </c:ext>
              </c:extLst>
            </c:dLbl>
            <c:dLbl>
              <c:idx val="8"/>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F61C-4835-A101-772601997478}"/>
                </c:ext>
              </c:extLst>
            </c:dLbl>
            <c:dLbl>
              <c:idx val="9"/>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F61C-4835-A101-772601997478}"/>
                </c:ext>
              </c:extLst>
            </c:dLbl>
            <c:dLbl>
              <c:idx val="10"/>
              <c:tx>
                <c:rich>
                  <a:bodyPr/>
                  <a:lstStyle/>
                  <a:p>
                    <a:fld id="{7E74FD27-5AB7-4046-9E9C-77597C5F52E9}"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F61C-4835-A101-772601997478}"/>
                </c:ext>
              </c:extLst>
            </c:dLbl>
            <c:dLbl>
              <c:idx val="11"/>
              <c:tx>
                <c:rich>
                  <a:bodyPr/>
                  <a:lstStyle/>
                  <a:p>
                    <a:fld id="{097540ED-A18C-4DDB-8BD4-E84835315903}"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F61C-4835-A101-772601997478}"/>
                </c:ext>
              </c:extLst>
            </c:dLbl>
            <c:dLbl>
              <c:idx val="12"/>
              <c:tx>
                <c:rich>
                  <a:bodyPr/>
                  <a:lstStyle/>
                  <a:p>
                    <a:fld id="{B9C198D5-A1D6-498A-A5BD-39676DF9A5B1}"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F61C-4835-A101-772601997478}"/>
                </c:ext>
              </c:extLst>
            </c:dLbl>
            <c:dLbl>
              <c:idx val="13"/>
              <c:tx>
                <c:rich>
                  <a:bodyPr/>
                  <a:lstStyle/>
                  <a:p>
                    <a:fld id="{D15A6485-CD7F-422E-B159-3186338FA0BA}"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F61C-4835-A101-772601997478}"/>
                </c:ext>
              </c:extLst>
            </c:dLbl>
            <c:dLbl>
              <c:idx val="14"/>
              <c:tx>
                <c:rich>
                  <a:bodyPr/>
                  <a:lstStyle/>
                  <a:p>
                    <a:fld id="{5C2B7025-CBCB-4071-983C-3000DE827A01}"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6-F61C-4835-A101-772601997478}"/>
                </c:ext>
              </c:extLst>
            </c:dLbl>
            <c:dLbl>
              <c:idx val="15"/>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F61C-4835-A101-772601997478}"/>
                </c:ext>
              </c:extLst>
            </c:dLbl>
            <c:dLbl>
              <c:idx val="16"/>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F61C-4835-A101-772601997478}"/>
                </c:ext>
              </c:extLst>
            </c:dLbl>
            <c:dLbl>
              <c:idx val="17"/>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F61C-4835-A101-772601997478}"/>
                </c:ext>
              </c:extLst>
            </c:dLbl>
            <c:dLbl>
              <c:idx val="18"/>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F61C-4835-A101-772601997478}"/>
                </c:ext>
              </c:extLst>
            </c:dLbl>
            <c:dLbl>
              <c:idx val="19"/>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F61C-4835-A101-772601997478}"/>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Database!$K$419:$AD$419</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Database!$K$498:$AD$498</c:f>
              <c:numCache>
                <c:formatCode>0.0</c:formatCode>
                <c:ptCount val="20"/>
                <c:pt idx="10">
                  <c:v>30.238792898633289</c:v>
                </c:pt>
                <c:pt idx="11">
                  <c:v>30.238792898633289</c:v>
                </c:pt>
                <c:pt idx="12">
                  <c:v>30.238792898633289</c:v>
                </c:pt>
                <c:pt idx="13">
                  <c:v>30.238792898633289</c:v>
                </c:pt>
                <c:pt idx="14">
                  <c:v>30.238792898633289</c:v>
                </c:pt>
              </c:numCache>
            </c:numRef>
          </c:val>
          <c:extLst>
            <c:ext xmlns:c15="http://schemas.microsoft.com/office/drawing/2012/chart" uri="{02D57815-91ED-43cb-92C2-25804820EDAC}">
              <c15:datalabelsRange>
                <c15:f>Database!$K$500:$AD$500</c15:f>
                <c15:dlblRangeCache>
                  <c:ptCount val="20"/>
                  <c:pt idx="2">
                    <c:v>295</c:v>
                  </c:pt>
                  <c:pt idx="7">
                    <c:v>200</c:v>
                  </c:pt>
                  <c:pt idx="12">
                    <c:v>157</c:v>
                  </c:pt>
                  <c:pt idx="17">
                    <c:v>121</c:v>
                  </c:pt>
                </c15:dlblRangeCache>
              </c15:datalabelsRange>
            </c:ext>
            <c:ext xmlns:c16="http://schemas.microsoft.com/office/drawing/2014/chart" uri="{C3380CC4-5D6E-409C-BE32-E72D297353CC}">
              <c16:uniqueId val="{0000001C-CB6C-4AE8-97C9-B06C155DBB2D}"/>
            </c:ext>
          </c:extLst>
        </c:ser>
        <c:ser>
          <c:idx val="13"/>
          <c:order val="13"/>
          <c:tx>
            <c:strRef>
              <c:f>Database!$J$499</c:f>
              <c:strCache>
                <c:ptCount val="1"/>
                <c:pt idx="0">
                  <c:v>CB4</c:v>
                </c:pt>
              </c:strCache>
            </c:strRef>
          </c:tx>
          <c:spPr>
            <a:solidFill>
              <a:schemeClr val="accent4">
                <a:lumMod val="60000"/>
                <a:lumOff val="40000"/>
              </a:schemeClr>
            </a:solidFill>
            <a:ln>
              <a:noFill/>
            </a:ln>
            <a:effectLst/>
          </c:spPr>
          <c:invertIfNegative val="0"/>
          <c:dLbls>
            <c:dLbl>
              <c:idx val="0"/>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F61C-4835-A101-772601997478}"/>
                </c:ext>
              </c:extLst>
            </c:dLbl>
            <c:dLbl>
              <c:idx val="1"/>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F61C-4835-A101-772601997478}"/>
                </c:ext>
              </c:extLst>
            </c:dLbl>
            <c:dLbl>
              <c:idx val="2"/>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F61C-4835-A101-772601997478}"/>
                </c:ext>
              </c:extLst>
            </c:dLbl>
            <c:dLbl>
              <c:idx val="3"/>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F61C-4835-A101-772601997478}"/>
                </c:ext>
              </c:extLst>
            </c:dLbl>
            <c:dLbl>
              <c:idx val="4"/>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F61C-4835-A101-772601997478}"/>
                </c:ext>
              </c:extLst>
            </c:dLbl>
            <c:dLbl>
              <c:idx val="5"/>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F61C-4835-A101-772601997478}"/>
                </c:ext>
              </c:extLst>
            </c:dLbl>
            <c:dLbl>
              <c:idx val="6"/>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F61C-4835-A101-772601997478}"/>
                </c:ext>
              </c:extLst>
            </c:dLbl>
            <c:dLbl>
              <c:idx val="7"/>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F61C-4835-A101-772601997478}"/>
                </c:ext>
              </c:extLst>
            </c:dLbl>
            <c:dLbl>
              <c:idx val="8"/>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F61C-4835-A101-772601997478}"/>
                </c:ext>
              </c:extLst>
            </c:dLbl>
            <c:dLbl>
              <c:idx val="9"/>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F61C-4835-A101-772601997478}"/>
                </c:ext>
              </c:extLst>
            </c:dLbl>
            <c:dLbl>
              <c:idx val="10"/>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F61C-4835-A101-772601997478}"/>
                </c:ext>
              </c:extLst>
            </c:dLbl>
            <c:dLbl>
              <c:idx val="11"/>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F61C-4835-A101-772601997478}"/>
                </c:ext>
              </c:extLst>
            </c:dLbl>
            <c:dLbl>
              <c:idx val="12"/>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F61C-4835-A101-772601997478}"/>
                </c:ext>
              </c:extLst>
            </c:dLbl>
            <c:dLbl>
              <c:idx val="13"/>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F61C-4835-A101-772601997478}"/>
                </c:ext>
              </c:extLst>
            </c:dLbl>
            <c:dLbl>
              <c:idx val="14"/>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F61C-4835-A101-772601997478}"/>
                </c:ext>
              </c:extLst>
            </c:dLbl>
            <c:dLbl>
              <c:idx val="15"/>
              <c:tx>
                <c:rich>
                  <a:bodyPr/>
                  <a:lstStyle/>
                  <a:p>
                    <a:fld id="{EB2E7DA9-F518-4A03-B843-C190CCF63146}"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B-F61C-4835-A101-772601997478}"/>
                </c:ext>
              </c:extLst>
            </c:dLbl>
            <c:dLbl>
              <c:idx val="16"/>
              <c:tx>
                <c:rich>
                  <a:bodyPr/>
                  <a:lstStyle/>
                  <a:p>
                    <a:fld id="{3E4C4E5C-F402-4206-AD97-9DA8C81F7592}"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C-F61C-4835-A101-772601997478}"/>
                </c:ext>
              </c:extLst>
            </c:dLbl>
            <c:dLbl>
              <c:idx val="17"/>
              <c:tx>
                <c:rich>
                  <a:bodyPr/>
                  <a:lstStyle/>
                  <a:p>
                    <a:fld id="{681D082A-E0D3-477C-8B6B-9ABA6798168E}"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D-F61C-4835-A101-772601997478}"/>
                </c:ext>
              </c:extLst>
            </c:dLbl>
            <c:dLbl>
              <c:idx val="18"/>
              <c:tx>
                <c:rich>
                  <a:bodyPr/>
                  <a:lstStyle/>
                  <a:p>
                    <a:fld id="{79B1DBAE-AD0F-4622-98FA-3990394C78A7}"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E-F61C-4835-A101-772601997478}"/>
                </c:ext>
              </c:extLst>
            </c:dLbl>
            <c:dLbl>
              <c:idx val="19"/>
              <c:tx>
                <c:rich>
                  <a:bodyPr/>
                  <a:lstStyle/>
                  <a:p>
                    <a:fld id="{F44C90DF-DB31-4BC1-96F9-EA9F51BD305F}"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F-F61C-4835-A101-772601997478}"/>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Database!$K$419:$AD$419</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Database!$K$499:$AD$499</c:f>
              <c:numCache>
                <c:formatCode>0.0</c:formatCode>
                <c:ptCount val="20"/>
                <c:pt idx="15">
                  <c:v>22.232379279564089</c:v>
                </c:pt>
                <c:pt idx="16">
                  <c:v>22.232379279564089</c:v>
                </c:pt>
                <c:pt idx="17">
                  <c:v>22.232379279564089</c:v>
                </c:pt>
                <c:pt idx="18">
                  <c:v>22.232379279564089</c:v>
                </c:pt>
                <c:pt idx="19">
                  <c:v>22.232379279564089</c:v>
                </c:pt>
              </c:numCache>
            </c:numRef>
          </c:val>
          <c:extLst>
            <c:ext xmlns:c15="http://schemas.microsoft.com/office/drawing/2012/chart" uri="{02D57815-91ED-43cb-92C2-25804820EDAC}">
              <c15:datalabelsRange>
                <c15:f>Database!$K$500:$AD$500</c15:f>
                <c15:dlblRangeCache>
                  <c:ptCount val="20"/>
                  <c:pt idx="2">
                    <c:v>295</c:v>
                  </c:pt>
                  <c:pt idx="7">
                    <c:v>200</c:v>
                  </c:pt>
                  <c:pt idx="12">
                    <c:v>157</c:v>
                  </c:pt>
                  <c:pt idx="17">
                    <c:v>121</c:v>
                  </c:pt>
                </c15:dlblRangeCache>
              </c15:datalabelsRange>
            </c:ext>
            <c:ext xmlns:c16="http://schemas.microsoft.com/office/drawing/2014/chart" uri="{C3380CC4-5D6E-409C-BE32-E72D297353CC}">
              <c16:uniqueId val="{0000001D-CB6C-4AE8-97C9-B06C155DBB2D}"/>
            </c:ext>
          </c:extLst>
        </c:ser>
        <c:dLbls>
          <c:showLegendKey val="0"/>
          <c:showVal val="0"/>
          <c:showCatName val="0"/>
          <c:showSerName val="0"/>
          <c:showPercent val="0"/>
          <c:showBubbleSize val="0"/>
        </c:dLbls>
        <c:gapWidth val="10"/>
        <c:overlap val="100"/>
        <c:axId val="1134365471"/>
        <c:axId val="1134352031"/>
        <c:extLst>
          <c:ext xmlns:c15="http://schemas.microsoft.com/office/drawing/2012/chart" uri="{02D57815-91ED-43cb-92C2-25804820EDAC}">
            <c15:filteredBarSeries>
              <c15:ser>
                <c:idx val="0"/>
                <c:order val="0"/>
                <c:tx>
                  <c:strRef>
                    <c:extLst>
                      <c:ext uri="{02D57815-91ED-43cb-92C2-25804820EDAC}">
                        <c15:formulaRef>
                          <c15:sqref>Database!$J$486</c15:sqref>
                        </c15:formulaRef>
                      </c:ext>
                    </c:extLst>
                    <c:strCache>
                      <c:ptCount val="1"/>
                      <c:pt idx="0">
                        <c:v>300Mt L1 S1-P2</c:v>
                      </c:pt>
                    </c:strCache>
                  </c:strRef>
                </c:tx>
                <c:spPr>
                  <a:solidFill>
                    <a:schemeClr val="accent1"/>
                  </a:solidFill>
                  <a:ln>
                    <a:noFill/>
                  </a:ln>
                  <a:effectLst/>
                </c:spPr>
                <c:invertIfNegative val="0"/>
                <c:cat>
                  <c:numRef>
                    <c:extLst>
                      <c:ext uri="{02D57815-91ED-43cb-92C2-25804820EDAC}">
                        <c15:formulaRef>
                          <c15:sqref>Database!$K$419:$AD$419</c15:sqref>
                        </c15:formulaRef>
                      </c:ext>
                    </c:extLst>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extLst>
                      <c:ext uri="{02D57815-91ED-43cb-92C2-25804820EDAC}">
                        <c15:formulaRef>
                          <c15:sqref>Database!$K$486:$AD$486</c15:sqref>
                        </c15:formulaRef>
                      </c:ext>
                    </c:extLst>
                    <c:numCache>
                      <c:formatCode>0.0</c:formatCode>
                      <c:ptCount val="20"/>
                      <c:pt idx="0">
                        <c:v>65.151808139705935</c:v>
                      </c:pt>
                      <c:pt idx="1">
                        <c:v>62.851806955576059</c:v>
                      </c:pt>
                      <c:pt idx="2">
                        <c:v>59.248752032477356</c:v>
                      </c:pt>
                      <c:pt idx="3">
                        <c:v>56.054832850480587</c:v>
                      </c:pt>
                      <c:pt idx="4">
                        <c:v>55.654378498398728</c:v>
                      </c:pt>
                      <c:pt idx="5">
                        <c:v>52.742104573277764</c:v>
                      </c:pt>
                      <c:pt idx="6">
                        <c:v>50.058024112278837</c:v>
                      </c:pt>
                      <c:pt idx="7">
                        <c:v>47.238444414138662</c:v>
                      </c:pt>
                      <c:pt idx="8">
                        <c:v>41.888706781783192</c:v>
                      </c:pt>
                      <c:pt idx="9">
                        <c:v>37.242124129588284</c:v>
                      </c:pt>
                      <c:pt idx="10">
                        <c:v>34.486466465083609</c:v>
                      </c:pt>
                      <c:pt idx="11">
                        <c:v>33.195462778015404</c:v>
                      </c:pt>
                      <c:pt idx="12">
                        <c:v>31.132350090418416</c:v>
                      </c:pt>
                      <c:pt idx="13">
                        <c:v>31.484328031785399</c:v>
                      </c:pt>
                      <c:pt idx="14">
                        <c:v>27.489467710761758</c:v>
                      </c:pt>
                      <c:pt idx="15">
                        <c:v>26.221764903289561</c:v>
                      </c:pt>
                      <c:pt idx="16">
                        <c:v>25.751613987683793</c:v>
                      </c:pt>
                      <c:pt idx="17">
                        <c:v>24.865553250380589</c:v>
                      </c:pt>
                      <c:pt idx="18">
                        <c:v>23.857693796313651</c:v>
                      </c:pt>
                      <c:pt idx="19">
                        <c:v>22.14266849640326</c:v>
                      </c:pt>
                    </c:numCache>
                  </c:numRef>
                </c:val>
                <c:extLst>
                  <c:ext xmlns:c16="http://schemas.microsoft.com/office/drawing/2014/chart" uri="{C3380CC4-5D6E-409C-BE32-E72D297353CC}">
                    <c16:uniqueId val="{00000003-CB6C-4AE8-97C9-B06C155DBB2D}"/>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Database!$J$487</c15:sqref>
                        </c15:formulaRef>
                      </c:ext>
                    </c:extLst>
                    <c:strCache>
                      <c:ptCount val="1"/>
                      <c:pt idx="0">
                        <c:v>300Mt L4 S2-P2</c:v>
                      </c:pt>
                    </c:strCache>
                  </c:strRef>
                </c:tx>
                <c:spPr>
                  <a:solidFill>
                    <a:schemeClr val="accent2"/>
                  </a:solidFill>
                  <a:ln>
                    <a:solidFill>
                      <a:srgbClr val="92D050"/>
                    </a:solidFill>
                  </a:ln>
                  <a:effectLst/>
                </c:spPr>
                <c:invertIfNegative val="0"/>
                <c:cat>
                  <c:numRef>
                    <c:extLst xmlns:c15="http://schemas.microsoft.com/office/drawing/2012/chart">
                      <c:ext xmlns:c15="http://schemas.microsoft.com/office/drawing/2012/chart" uri="{02D57815-91ED-43cb-92C2-25804820EDAC}">
                        <c15:formulaRef>
                          <c15:sqref>Database!$K$419:$AD$419</c15:sqref>
                        </c15:formulaRef>
                      </c:ext>
                    </c:extLst>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extLst xmlns:c15="http://schemas.microsoft.com/office/drawing/2012/chart">
                      <c:ext xmlns:c15="http://schemas.microsoft.com/office/drawing/2012/chart" uri="{02D57815-91ED-43cb-92C2-25804820EDAC}">
                        <c15:formulaRef>
                          <c15:sqref>Database!$K$487:$AD$487</c15:sqref>
                        </c15:formulaRef>
                      </c:ext>
                    </c:extLst>
                    <c:numCache>
                      <c:formatCode>0.0</c:formatCode>
                      <c:ptCount val="20"/>
                      <c:pt idx="0">
                        <c:v>65.152280797983494</c:v>
                      </c:pt>
                      <c:pt idx="1">
                        <c:v>62.851250184110853</c:v>
                      </c:pt>
                      <c:pt idx="2">
                        <c:v>59.259069532029812</c:v>
                      </c:pt>
                      <c:pt idx="3">
                        <c:v>56.053927839035865</c:v>
                      </c:pt>
                      <c:pt idx="4">
                        <c:v>55.541953145320086</c:v>
                      </c:pt>
                      <c:pt idx="5">
                        <c:v>52.54630231576747</c:v>
                      </c:pt>
                      <c:pt idx="6">
                        <c:v>49.74419430062806</c:v>
                      </c:pt>
                      <c:pt idx="7">
                        <c:v>46.759600270624837</c:v>
                      </c:pt>
                      <c:pt idx="8">
                        <c:v>41.248432985241053</c:v>
                      </c:pt>
                      <c:pt idx="9">
                        <c:v>36.484882540337999</c:v>
                      </c:pt>
                      <c:pt idx="10">
                        <c:v>33.547227196718552</c:v>
                      </c:pt>
                      <c:pt idx="11">
                        <c:v>32.03010216281573</c:v>
                      </c:pt>
                      <c:pt idx="12">
                        <c:v>29.819946067356994</c:v>
                      </c:pt>
                      <c:pt idx="13">
                        <c:v>29.996837147632213</c:v>
                      </c:pt>
                      <c:pt idx="14">
                        <c:v>25.799851918642958</c:v>
                      </c:pt>
                      <c:pt idx="15">
                        <c:v>24.322896635191061</c:v>
                      </c:pt>
                      <c:pt idx="16">
                        <c:v>23.638991679174897</c:v>
                      </c:pt>
                      <c:pt idx="17">
                        <c:v>22.544995863133774</c:v>
                      </c:pt>
                      <c:pt idx="18">
                        <c:v>21.307176388522429</c:v>
                      </c:pt>
                      <c:pt idx="19">
                        <c:v>19.347835831798278</c:v>
                      </c:pt>
                    </c:numCache>
                  </c:numRef>
                </c:val>
                <c:extLst xmlns:c15="http://schemas.microsoft.com/office/drawing/2012/chart">
                  <c:ext xmlns:c16="http://schemas.microsoft.com/office/drawing/2014/chart" uri="{C3380CC4-5D6E-409C-BE32-E72D297353CC}">
                    <c16:uniqueId val="{00000004-CB6C-4AE8-97C9-B06C155DBB2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Database!$J$488</c15:sqref>
                        </c15:formulaRef>
                      </c:ext>
                    </c:extLst>
                    <c:strCache>
                      <c:ptCount val="1"/>
                      <c:pt idx="0">
                        <c:v>350Mt L4 S2-P2</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Database!$K$419:$AD$419</c15:sqref>
                        </c15:formulaRef>
                      </c:ext>
                    </c:extLst>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extLst xmlns:c15="http://schemas.microsoft.com/office/drawing/2012/chart">
                      <c:ext xmlns:c15="http://schemas.microsoft.com/office/drawing/2012/chart" uri="{02D57815-91ED-43cb-92C2-25804820EDAC}">
                        <c15:formulaRef>
                          <c15:sqref>Database!$K$488:$AD$488</c15:sqref>
                        </c15:formulaRef>
                      </c:ext>
                    </c:extLst>
                    <c:numCache>
                      <c:formatCode>0.0</c:formatCode>
                      <c:ptCount val="20"/>
                      <c:pt idx="0">
                        <c:v>65.152280797983494</c:v>
                      </c:pt>
                      <c:pt idx="1">
                        <c:v>62.851250184110853</c:v>
                      </c:pt>
                      <c:pt idx="2">
                        <c:v>59.259069532029812</c:v>
                      </c:pt>
                      <c:pt idx="3">
                        <c:v>56.063097839035862</c:v>
                      </c:pt>
                      <c:pt idx="4">
                        <c:v>55.551603145320094</c:v>
                      </c:pt>
                      <c:pt idx="5">
                        <c:v>52.511772315767466</c:v>
                      </c:pt>
                      <c:pt idx="6">
                        <c:v>49.714604300628068</c:v>
                      </c:pt>
                      <c:pt idx="7">
                        <c:v>46.793060270624835</c:v>
                      </c:pt>
                      <c:pt idx="8">
                        <c:v>41.273532985241047</c:v>
                      </c:pt>
                      <c:pt idx="9">
                        <c:v>36.497722540338003</c:v>
                      </c:pt>
                      <c:pt idx="10">
                        <c:v>34.514887196718547</c:v>
                      </c:pt>
                      <c:pt idx="11">
                        <c:v>33.63681216281573</c:v>
                      </c:pt>
                      <c:pt idx="12">
                        <c:v>32.130446067356992</c:v>
                      </c:pt>
                      <c:pt idx="13">
                        <c:v>31.749107147632209</c:v>
                      </c:pt>
                      <c:pt idx="14">
                        <c:v>29.662621918642959</c:v>
                      </c:pt>
                      <c:pt idx="15">
                        <c:v>28.151466635191063</c:v>
                      </c:pt>
                      <c:pt idx="16">
                        <c:v>27.163571679174897</c:v>
                      </c:pt>
                      <c:pt idx="17">
                        <c:v>25.816565863133775</c:v>
                      </c:pt>
                      <c:pt idx="18">
                        <c:v>24.434356388522428</c:v>
                      </c:pt>
                      <c:pt idx="19">
                        <c:v>22.470695831798281</c:v>
                      </c:pt>
                    </c:numCache>
                  </c:numRef>
                </c:val>
                <c:extLst xmlns:c15="http://schemas.microsoft.com/office/drawing/2012/chart">
                  <c:ext xmlns:c16="http://schemas.microsoft.com/office/drawing/2014/chart" uri="{C3380CC4-5D6E-409C-BE32-E72D297353CC}">
                    <c16:uniqueId val="{00000005-CB6C-4AE8-97C9-B06C155DBB2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Database!$J$489</c15:sqref>
                        </c15:formulaRef>
                      </c:ext>
                    </c:extLst>
                    <c:strCache>
                      <c:ptCount val="1"/>
                      <c:pt idx="0">
                        <c:v>300Mt L4 S1-P2</c:v>
                      </c:pt>
                    </c:strCache>
                  </c:strRef>
                </c:tx>
                <c:spPr>
                  <a:solidFill>
                    <a:schemeClr val="accent4"/>
                  </a:solidFill>
                  <a:ln>
                    <a:noFill/>
                  </a:ln>
                  <a:effectLst/>
                </c:spPr>
                <c:invertIfNegative val="0"/>
                <c:cat>
                  <c:numRef>
                    <c:extLst xmlns:c15="http://schemas.microsoft.com/office/drawing/2012/chart">
                      <c:ext xmlns:c15="http://schemas.microsoft.com/office/drawing/2012/chart" uri="{02D57815-91ED-43cb-92C2-25804820EDAC}">
                        <c15:formulaRef>
                          <c15:sqref>Database!$K$419:$AD$419</c15:sqref>
                        </c15:formulaRef>
                      </c:ext>
                    </c:extLst>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extLst xmlns:c15="http://schemas.microsoft.com/office/drawing/2012/chart">
                      <c:ext xmlns:c15="http://schemas.microsoft.com/office/drawing/2012/chart" uri="{02D57815-91ED-43cb-92C2-25804820EDAC}">
                        <c15:formulaRef>
                          <c15:sqref>Database!$K$489:$AD$489</c15:sqref>
                        </c15:formulaRef>
                      </c:ext>
                    </c:extLst>
                    <c:numCache>
                      <c:formatCode>0</c:formatCode>
                      <c:ptCount val="20"/>
                      <c:pt idx="0">
                        <c:v>65.151808139705935</c:v>
                      </c:pt>
                      <c:pt idx="1">
                        <c:v>62.851806955576059</c:v>
                      </c:pt>
                      <c:pt idx="2">
                        <c:v>59.248752032477356</c:v>
                      </c:pt>
                      <c:pt idx="3">
                        <c:v>56.056541202480581</c:v>
                      </c:pt>
                      <c:pt idx="4">
                        <c:v>55.65650377081873</c:v>
                      </c:pt>
                      <c:pt idx="5">
                        <c:v>52.739397197417766</c:v>
                      </c:pt>
                      <c:pt idx="6">
                        <c:v>50.044863252178835</c:v>
                      </c:pt>
                      <c:pt idx="7">
                        <c:v>47.208383436538661</c:v>
                      </c:pt>
                      <c:pt idx="8">
                        <c:v>41.835138537483196</c:v>
                      </c:pt>
                      <c:pt idx="9">
                        <c:v>37.158420152768279</c:v>
                      </c:pt>
                      <c:pt idx="10">
                        <c:v>34.357539559083612</c:v>
                      </c:pt>
                      <c:pt idx="11">
                        <c:v>33.00596497701541</c:v>
                      </c:pt>
                      <c:pt idx="12">
                        <c:v>30.873073100418413</c:v>
                      </c:pt>
                      <c:pt idx="13">
                        <c:v>31.141596814785398</c:v>
                      </c:pt>
                      <c:pt idx="14">
                        <c:v>27.034615090761758</c:v>
                      </c:pt>
                      <c:pt idx="15">
                        <c:v>25.645807939289561</c:v>
                      </c:pt>
                      <c:pt idx="16">
                        <c:v>25.045343649683794</c:v>
                      </c:pt>
                      <c:pt idx="17">
                        <c:v>24.025609599380591</c:v>
                      </c:pt>
                      <c:pt idx="18">
                        <c:v>22.860035340313651</c:v>
                      </c:pt>
                      <c:pt idx="19">
                        <c:v>20.969547209703261</c:v>
                      </c:pt>
                    </c:numCache>
                  </c:numRef>
                </c:val>
                <c:extLst xmlns:c15="http://schemas.microsoft.com/office/drawing/2012/chart">
                  <c:ext xmlns:c16="http://schemas.microsoft.com/office/drawing/2014/chart" uri="{C3380CC4-5D6E-409C-BE32-E72D297353CC}">
                    <c16:uniqueId val="{00000006-CB6C-4AE8-97C9-B06C155DBB2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Database!$J$490</c15:sqref>
                        </c15:formulaRef>
                      </c:ext>
                    </c:extLst>
                    <c:strCache>
                      <c:ptCount val="1"/>
                      <c:pt idx="0">
                        <c:v>Year</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Database!$K$419:$AD$419</c15:sqref>
                        </c15:formulaRef>
                      </c:ext>
                    </c:extLst>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extLst xmlns:c15="http://schemas.microsoft.com/office/drawing/2012/chart">
                      <c:ext xmlns:c15="http://schemas.microsoft.com/office/drawing/2012/chart" uri="{02D57815-91ED-43cb-92C2-25804820EDAC}">
                        <c15:formulaRef>
                          <c15:sqref>Database!$K$490:$AD$490</c15:sqref>
                        </c15:formulaRef>
                      </c:ext>
                    </c:extLst>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val>
                <c:extLst xmlns:c15="http://schemas.microsoft.com/office/drawing/2012/chart">
                  <c:ext xmlns:c16="http://schemas.microsoft.com/office/drawing/2014/chart" uri="{C3380CC4-5D6E-409C-BE32-E72D297353CC}">
                    <c16:uniqueId val="{00000014-CB6C-4AE8-97C9-B06C155DBB2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Database!$J$491</c15:sqref>
                        </c15:formulaRef>
                      </c:ext>
                    </c:extLst>
                    <c:strCache>
                      <c:ptCount val="1"/>
                      <c:pt idx="0">
                        <c:v>Average</c:v>
                      </c:pt>
                    </c:strCache>
                  </c:strRef>
                </c:tx>
                <c:spPr>
                  <a:solidFill>
                    <a:schemeClr val="accent6"/>
                  </a:solidFill>
                  <a:ln w="25400">
                    <a:solidFill>
                      <a:srgbClr val="FF0000"/>
                    </a:solidFill>
                  </a:ln>
                  <a:effectLst/>
                </c:spPr>
                <c:invertIfNegative val="0"/>
                <c:cat>
                  <c:numRef>
                    <c:extLst xmlns:c15="http://schemas.microsoft.com/office/drawing/2012/chart">
                      <c:ext xmlns:c15="http://schemas.microsoft.com/office/drawing/2012/chart" uri="{02D57815-91ED-43cb-92C2-25804820EDAC}">
                        <c15:formulaRef>
                          <c15:sqref>Database!$K$419:$AD$419</c15:sqref>
                        </c15:formulaRef>
                      </c:ext>
                    </c:extLst>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extLst xmlns:c15="http://schemas.microsoft.com/office/drawing/2012/chart">
                      <c:ext xmlns:c15="http://schemas.microsoft.com/office/drawing/2012/chart" uri="{02D57815-91ED-43cb-92C2-25804820EDAC}">
                        <c15:formulaRef>
                          <c15:sqref>Database!$K$491:$AD$491</c15:sqref>
                        </c15:formulaRef>
                      </c:ext>
                    </c:extLst>
                    <c:numCache>
                      <c:formatCode>0.0</c:formatCode>
                      <c:ptCount val="20"/>
                      <c:pt idx="0">
                        <c:v>65.152123245224303</c:v>
                      </c:pt>
                      <c:pt idx="1">
                        <c:v>62.851435774599253</c:v>
                      </c:pt>
                      <c:pt idx="2">
                        <c:v>59.255630365512332</c:v>
                      </c:pt>
                      <c:pt idx="3">
                        <c:v>56.057286176184107</c:v>
                      </c:pt>
                      <c:pt idx="4">
                        <c:v>55.582644929679638</c:v>
                      </c:pt>
                      <c:pt idx="5">
                        <c:v>52.600059734937567</c:v>
                      </c:pt>
                      <c:pt idx="6">
                        <c:v>49.838940904511652</c:v>
                      </c:pt>
                      <c:pt idx="7">
                        <c:v>46.930368318462776</c:v>
                      </c:pt>
                      <c:pt idx="8">
                        <c:v>41.470224250755102</c:v>
                      </c:pt>
                      <c:pt idx="9">
                        <c:v>36.741576403421426</c:v>
                      </c:pt>
                      <c:pt idx="10">
                        <c:v>34.182860286173572</c:v>
                      </c:pt>
                      <c:pt idx="11">
                        <c:v>32.954125701215624</c:v>
                      </c:pt>
                      <c:pt idx="12">
                        <c:v>31.027580741710796</c:v>
                      </c:pt>
                      <c:pt idx="13">
                        <c:v>31.07675744234994</c:v>
                      </c:pt>
                      <c:pt idx="14">
                        <c:v>27.650647182682558</c:v>
                      </c:pt>
                      <c:pt idx="15">
                        <c:v>26.232042724557232</c:v>
                      </c:pt>
                      <c:pt idx="16">
                        <c:v>25.518059115344528</c:v>
                      </c:pt>
                      <c:pt idx="17">
                        <c:v>24.409038325549378</c:v>
                      </c:pt>
                      <c:pt idx="18">
                        <c:v>23.199742191119501</c:v>
                      </c:pt>
                      <c:pt idx="19">
                        <c:v>21.320400053333273</c:v>
                      </c:pt>
                    </c:numCache>
                  </c:numRef>
                </c:val>
                <c:extLst xmlns:c15="http://schemas.microsoft.com/office/drawing/2012/chart">
                  <c:ext xmlns:c16="http://schemas.microsoft.com/office/drawing/2014/chart" uri="{C3380CC4-5D6E-409C-BE32-E72D297353CC}">
                    <c16:uniqueId val="{00000015-CB6C-4AE8-97C9-B06C155DBB2D}"/>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Database!$J$492</c15:sqref>
                        </c15:formulaRef>
                      </c:ext>
                    </c:extLst>
                    <c:strCache>
                      <c:ptCount val="1"/>
                      <c:pt idx="0">
                        <c:v>Min</c:v>
                      </c:pt>
                    </c:strCache>
                  </c:strRef>
                </c:tx>
                <c:spPr>
                  <a:solidFill>
                    <a:schemeClr val="accent1">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Database!$K$419:$AD$419</c15:sqref>
                        </c15:formulaRef>
                      </c:ext>
                    </c:extLst>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extLst xmlns:c15="http://schemas.microsoft.com/office/drawing/2012/chart">
                      <c:ext xmlns:c15="http://schemas.microsoft.com/office/drawing/2012/chart" uri="{02D57815-91ED-43cb-92C2-25804820EDAC}">
                        <c15:formulaRef>
                          <c15:sqref>Database!$K$492:$AD$492</c15:sqref>
                        </c15:formulaRef>
                      </c:ext>
                    </c:extLst>
                    <c:numCache>
                      <c:formatCode>0.0</c:formatCode>
                      <c:ptCount val="20"/>
                      <c:pt idx="0">
                        <c:v>65.151808139705935</c:v>
                      </c:pt>
                      <c:pt idx="1">
                        <c:v>62.851250184110853</c:v>
                      </c:pt>
                      <c:pt idx="2">
                        <c:v>59.248752032477356</c:v>
                      </c:pt>
                      <c:pt idx="3">
                        <c:v>56.053927839035865</c:v>
                      </c:pt>
                      <c:pt idx="4">
                        <c:v>55.541953145320086</c:v>
                      </c:pt>
                      <c:pt idx="5">
                        <c:v>52.511772315767466</c:v>
                      </c:pt>
                      <c:pt idx="6">
                        <c:v>49.714604300628068</c:v>
                      </c:pt>
                      <c:pt idx="7">
                        <c:v>46.759600270624837</c:v>
                      </c:pt>
                      <c:pt idx="8">
                        <c:v>41.248432985241053</c:v>
                      </c:pt>
                      <c:pt idx="9">
                        <c:v>36.484882540337999</c:v>
                      </c:pt>
                      <c:pt idx="10">
                        <c:v>33.547227196718552</c:v>
                      </c:pt>
                      <c:pt idx="11">
                        <c:v>32.03010216281573</c:v>
                      </c:pt>
                      <c:pt idx="12">
                        <c:v>29.819946067356994</c:v>
                      </c:pt>
                      <c:pt idx="13">
                        <c:v>29.996837147632213</c:v>
                      </c:pt>
                      <c:pt idx="14">
                        <c:v>25.799851918642958</c:v>
                      </c:pt>
                      <c:pt idx="15">
                        <c:v>24.322896635191061</c:v>
                      </c:pt>
                      <c:pt idx="16">
                        <c:v>23.638991679174897</c:v>
                      </c:pt>
                      <c:pt idx="17">
                        <c:v>22.544995863133774</c:v>
                      </c:pt>
                      <c:pt idx="18">
                        <c:v>21.307176388522429</c:v>
                      </c:pt>
                      <c:pt idx="19">
                        <c:v>19.347835831798278</c:v>
                      </c:pt>
                    </c:numCache>
                  </c:numRef>
                </c:val>
                <c:extLst xmlns:c15="http://schemas.microsoft.com/office/drawing/2012/chart">
                  <c:ext xmlns:c16="http://schemas.microsoft.com/office/drawing/2014/chart" uri="{C3380CC4-5D6E-409C-BE32-E72D297353CC}">
                    <c16:uniqueId val="{00000016-CB6C-4AE8-97C9-B06C155DBB2D}"/>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Database!$J$493</c15:sqref>
                        </c15:formulaRef>
                      </c:ext>
                    </c:extLst>
                    <c:strCache>
                      <c:ptCount val="1"/>
                      <c:pt idx="0">
                        <c:v>Max</c:v>
                      </c:pt>
                    </c:strCache>
                  </c:strRef>
                </c:tx>
                <c:spPr>
                  <a:solidFill>
                    <a:schemeClr val="accent2">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Database!$K$419:$AD$419</c15:sqref>
                        </c15:formulaRef>
                      </c:ext>
                    </c:extLst>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extLst xmlns:c15="http://schemas.microsoft.com/office/drawing/2012/chart">
                      <c:ext xmlns:c15="http://schemas.microsoft.com/office/drawing/2012/chart" uri="{02D57815-91ED-43cb-92C2-25804820EDAC}">
                        <c15:formulaRef>
                          <c15:sqref>Database!$K$493:$AD$493</c15:sqref>
                        </c15:formulaRef>
                      </c:ext>
                    </c:extLst>
                    <c:numCache>
                      <c:formatCode>0.0</c:formatCode>
                      <c:ptCount val="20"/>
                      <c:pt idx="0">
                        <c:v>65.152280797983494</c:v>
                      </c:pt>
                      <c:pt idx="1">
                        <c:v>62.851806955576059</c:v>
                      </c:pt>
                      <c:pt idx="2">
                        <c:v>59.259069532029812</c:v>
                      </c:pt>
                      <c:pt idx="3">
                        <c:v>56.063097839035862</c:v>
                      </c:pt>
                      <c:pt idx="4">
                        <c:v>55.654378498398728</c:v>
                      </c:pt>
                      <c:pt idx="5">
                        <c:v>52.742104573277764</c:v>
                      </c:pt>
                      <c:pt idx="6">
                        <c:v>50.058024112278837</c:v>
                      </c:pt>
                      <c:pt idx="7">
                        <c:v>47.238444414138662</c:v>
                      </c:pt>
                      <c:pt idx="8">
                        <c:v>41.888706781783192</c:v>
                      </c:pt>
                      <c:pt idx="9">
                        <c:v>37.242124129588284</c:v>
                      </c:pt>
                      <c:pt idx="10">
                        <c:v>34.514887196718547</c:v>
                      </c:pt>
                      <c:pt idx="11">
                        <c:v>33.63681216281573</c:v>
                      </c:pt>
                      <c:pt idx="12">
                        <c:v>32.130446067356992</c:v>
                      </c:pt>
                      <c:pt idx="13">
                        <c:v>31.749107147632209</c:v>
                      </c:pt>
                      <c:pt idx="14">
                        <c:v>29.662621918642959</c:v>
                      </c:pt>
                      <c:pt idx="15">
                        <c:v>28.151466635191063</c:v>
                      </c:pt>
                      <c:pt idx="16">
                        <c:v>27.163571679174897</c:v>
                      </c:pt>
                      <c:pt idx="17">
                        <c:v>25.816565863133775</c:v>
                      </c:pt>
                      <c:pt idx="18">
                        <c:v>24.434356388522428</c:v>
                      </c:pt>
                      <c:pt idx="19">
                        <c:v>22.470695831798281</c:v>
                      </c:pt>
                    </c:numCache>
                  </c:numRef>
                </c:val>
                <c:extLst xmlns:c15="http://schemas.microsoft.com/office/drawing/2012/chart">
                  <c:ext xmlns:c16="http://schemas.microsoft.com/office/drawing/2014/chart" uri="{C3380CC4-5D6E-409C-BE32-E72D297353CC}">
                    <c16:uniqueId val="{00000017-CB6C-4AE8-97C9-B06C155DBB2D}"/>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Database!$J$494</c15:sqref>
                        </c15:formulaRef>
                      </c:ext>
                    </c:extLst>
                    <c:strCache>
                      <c:ptCount val="1"/>
                    </c:strCache>
                  </c:strRef>
                </c:tx>
                <c:spPr>
                  <a:solidFill>
                    <a:schemeClr val="accent3">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Database!$K$419:$AD$419</c15:sqref>
                        </c15:formulaRef>
                      </c:ext>
                    </c:extLst>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extLst xmlns:c15="http://schemas.microsoft.com/office/drawing/2012/chart">
                      <c:ext xmlns:c15="http://schemas.microsoft.com/office/drawing/2012/chart" uri="{02D57815-91ED-43cb-92C2-25804820EDAC}">
                        <c15:formulaRef>
                          <c15:sqref>Database!$K$494:$AD$494</c15:sqref>
                        </c15:formulaRef>
                      </c:ext>
                    </c:extLst>
                    <c:numCache>
                      <c:formatCode>General</c:formatCode>
                      <c:ptCount val="20"/>
                    </c:numCache>
                  </c:numRef>
                </c:val>
                <c:extLst xmlns:c15="http://schemas.microsoft.com/office/drawing/2012/chart">
                  <c:ext xmlns:c16="http://schemas.microsoft.com/office/drawing/2014/chart" uri="{C3380CC4-5D6E-409C-BE32-E72D297353CC}">
                    <c16:uniqueId val="{00000018-CB6C-4AE8-97C9-B06C155DBB2D}"/>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Database!$J$495</c15:sqref>
                        </c15:formulaRef>
                      </c:ext>
                    </c:extLst>
                    <c:strCache>
                      <c:ptCount val="1"/>
                      <c:pt idx="0">
                        <c:v>Year</c:v>
                      </c:pt>
                    </c:strCache>
                  </c:strRef>
                </c:tx>
                <c:spPr>
                  <a:solidFill>
                    <a:schemeClr val="accent4">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Database!$K$419:$AD$419</c15:sqref>
                        </c15:formulaRef>
                      </c:ext>
                    </c:extLst>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extLst xmlns:c15="http://schemas.microsoft.com/office/drawing/2012/chart">
                      <c:ext xmlns:c15="http://schemas.microsoft.com/office/drawing/2012/chart" uri="{02D57815-91ED-43cb-92C2-25804820EDAC}">
                        <c15:formulaRef>
                          <c15:sqref>Database!$K$495:$AD$495</c15:sqref>
                        </c15:formulaRef>
                      </c:ext>
                    </c:extLst>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val>
                <c:extLst xmlns:c15="http://schemas.microsoft.com/office/drawing/2012/chart">
                  <c:ext xmlns:c16="http://schemas.microsoft.com/office/drawing/2014/chart" uri="{C3380CC4-5D6E-409C-BE32-E72D297353CC}">
                    <c16:uniqueId val="{00000019-CB6C-4AE8-97C9-B06C155DBB2D}"/>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Database!$J$500</c15:sqref>
                        </c15:formulaRef>
                      </c:ext>
                    </c:extLst>
                    <c:strCache>
                      <c:ptCount val="1"/>
                      <c:pt idx="0">
                        <c:v>Carbon Budget label</c:v>
                      </c:pt>
                    </c:strCache>
                  </c:strRef>
                </c:tx>
                <c:spPr>
                  <a:solidFill>
                    <a:schemeClr val="accent3">
                      <a:lumMod val="80000"/>
                      <a:lumOff val="20000"/>
                    </a:schemeClr>
                  </a:solidFill>
                  <a:ln>
                    <a:noFill/>
                  </a:ln>
                  <a:effectLst/>
                </c:spPr>
                <c:invertIfNegative val="0"/>
                <c:cat>
                  <c:numRef>
                    <c:extLst xmlns:c15="http://schemas.microsoft.com/office/drawing/2012/chart">
                      <c:ext xmlns:c15="http://schemas.microsoft.com/office/drawing/2012/chart" uri="{02D57815-91ED-43cb-92C2-25804820EDAC}">
                        <c15:formulaRef>
                          <c15:sqref>Database!$K$419:$AD$419</c15:sqref>
                        </c15:formulaRef>
                      </c:ext>
                    </c:extLst>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extLst xmlns:c15="http://schemas.microsoft.com/office/drawing/2012/chart">
                      <c:ext xmlns:c15="http://schemas.microsoft.com/office/drawing/2012/chart" uri="{02D57815-91ED-43cb-92C2-25804820EDAC}">
                        <c15:formulaRef>
                          <c15:sqref>Database!$K$500:$AD$500</c15:sqref>
                        </c15:formulaRef>
                      </c:ext>
                    </c:extLst>
                    <c:numCache>
                      <c:formatCode>General</c:formatCode>
                      <c:ptCount val="20"/>
                      <c:pt idx="2" formatCode="0">
                        <c:v>295</c:v>
                      </c:pt>
                      <c:pt idx="7" formatCode="0">
                        <c:v>200</c:v>
                      </c:pt>
                      <c:pt idx="12" formatCode="0">
                        <c:v>156.89197135413249</c:v>
                      </c:pt>
                      <c:pt idx="17" formatCode="0">
                        <c:v>120.67928240990391</c:v>
                      </c:pt>
                    </c:numCache>
                  </c:numRef>
                </c:val>
                <c:extLst xmlns:c15="http://schemas.microsoft.com/office/drawing/2012/chart">
                  <c:ext xmlns:c16="http://schemas.microsoft.com/office/drawing/2014/chart" uri="{C3380CC4-5D6E-409C-BE32-E72D297353CC}">
                    <c16:uniqueId val="{00000050-F61C-4835-A101-772601997478}"/>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Database!$J$501</c15:sqref>
                        </c15:formulaRef>
                      </c:ext>
                    </c:extLst>
                    <c:strCache>
                      <c:ptCount val="1"/>
                      <c:pt idx="0">
                        <c:v>Min</c:v>
                      </c:pt>
                    </c:strCache>
                  </c:strRef>
                </c:tx>
                <c:spPr>
                  <a:solidFill>
                    <a:schemeClr val="accent4">
                      <a:lumMod val="80000"/>
                      <a:lumOff val="20000"/>
                    </a:schemeClr>
                  </a:solidFill>
                  <a:ln>
                    <a:noFill/>
                  </a:ln>
                  <a:effectLst/>
                </c:spPr>
                <c:invertIfNegative val="0"/>
                <c:cat>
                  <c:numRef>
                    <c:extLst xmlns:c15="http://schemas.microsoft.com/office/drawing/2012/chart">
                      <c:ext xmlns:c15="http://schemas.microsoft.com/office/drawing/2012/chart" uri="{02D57815-91ED-43cb-92C2-25804820EDAC}">
                        <c15:formulaRef>
                          <c15:sqref>Database!$K$419:$AD$419</c15:sqref>
                        </c15:formulaRef>
                      </c:ext>
                    </c:extLst>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extLst xmlns:c15="http://schemas.microsoft.com/office/drawing/2012/chart">
                      <c:ext xmlns:c15="http://schemas.microsoft.com/office/drawing/2012/chart" uri="{02D57815-91ED-43cb-92C2-25804820EDAC}">
                        <c15:formulaRef>
                          <c15:sqref>Database!$K$501:$AD$501</c15:sqref>
                        </c15:formulaRef>
                      </c:ext>
                    </c:extLst>
                    <c:numCache>
                      <c:formatCode>General</c:formatCode>
                      <c:ptCount val="20"/>
                      <c:pt idx="10">
                        <c:v>30.238792898633289</c:v>
                      </c:pt>
                      <c:pt idx="11">
                        <c:v>30.238792898633289</c:v>
                      </c:pt>
                      <c:pt idx="12">
                        <c:v>30.238792898633289</c:v>
                      </c:pt>
                      <c:pt idx="13">
                        <c:v>30.238792898633289</c:v>
                      </c:pt>
                      <c:pt idx="14">
                        <c:v>30.238792898633289</c:v>
                      </c:pt>
                      <c:pt idx="15">
                        <c:v>22.232379279564089</c:v>
                      </c:pt>
                      <c:pt idx="16">
                        <c:v>22.232379279564089</c:v>
                      </c:pt>
                      <c:pt idx="17">
                        <c:v>22.232379279564089</c:v>
                      </c:pt>
                      <c:pt idx="18">
                        <c:v>22.232379279564089</c:v>
                      </c:pt>
                      <c:pt idx="19">
                        <c:v>22.232379279564089</c:v>
                      </c:pt>
                    </c:numCache>
                  </c:numRef>
                </c:val>
                <c:extLst xmlns:c15="http://schemas.microsoft.com/office/drawing/2012/chart">
                  <c:ext xmlns:c16="http://schemas.microsoft.com/office/drawing/2014/chart" uri="{C3380CC4-5D6E-409C-BE32-E72D297353CC}">
                    <c16:uniqueId val="{00000051-F61C-4835-A101-772601997478}"/>
                  </c:ext>
                </c:extLst>
              </c15:ser>
            </c15:filteredBarSeries>
          </c:ext>
        </c:extLst>
      </c:barChart>
      <c:catAx>
        <c:axId val="113436547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134352031"/>
        <c:crosses val="autoZero"/>
        <c:auto val="1"/>
        <c:lblAlgn val="ctr"/>
        <c:lblOffset val="100"/>
        <c:tickMarkSkip val="1"/>
        <c:noMultiLvlLbl val="0"/>
      </c:catAx>
      <c:valAx>
        <c:axId val="11343520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11343654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160" b="0" i="0" u="none" strike="noStrike" kern="1200" spc="0" baseline="0">
                <a:solidFill>
                  <a:schemeClr val="tx1">
                    <a:lumMod val="65000"/>
                    <a:lumOff val="35000"/>
                  </a:schemeClr>
                </a:solidFill>
                <a:latin typeface="+mn-lt"/>
                <a:ea typeface="+mn-ea"/>
                <a:cs typeface="+mn-cs"/>
              </a:defRPr>
            </a:pPr>
            <a:r>
              <a:rPr lang="en-US" sz="2160" b="0" i="0" u="none" strike="noStrike" kern="1200" spc="0" baseline="0">
                <a:solidFill>
                  <a:sysClr val="windowText" lastClr="000000">
                    <a:lumMod val="65000"/>
                    <a:lumOff val="35000"/>
                  </a:sysClr>
                </a:solidFill>
              </a:rPr>
              <a:t>3 scenarios considered in Macroeconomic analysis</a:t>
            </a:r>
          </a:p>
        </c:rich>
      </c:tx>
      <c:overlay val="0"/>
      <c:spPr>
        <a:noFill/>
        <a:ln>
          <a:noFill/>
        </a:ln>
        <a:effectLst/>
      </c:spPr>
      <c:txPr>
        <a:bodyPr rot="0" spcFirstLastPara="1" vertOverflow="ellipsis" vert="horz" wrap="square" anchor="ctr" anchorCtr="1"/>
        <a:lstStyle/>
        <a:p>
          <a:pPr>
            <a:defRPr sz="21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Database!$J$486</c:f>
              <c:strCache>
                <c:ptCount val="1"/>
                <c:pt idx="0">
                  <c:v>300Mt L1 S1-P2</c:v>
                </c:pt>
              </c:strCache>
            </c:strRef>
          </c:tx>
          <c:spPr>
            <a:ln w="19050" cap="rnd">
              <a:solidFill>
                <a:schemeClr val="accent1"/>
              </a:solidFill>
              <a:round/>
            </a:ln>
            <a:effectLst/>
          </c:spPr>
          <c:marker>
            <c:symbol val="none"/>
          </c:marker>
          <c:cat>
            <c:numRef>
              <c:f>Database!$K$419:$AD$419</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Database!$K$486:$AD$486</c:f>
              <c:numCache>
                <c:formatCode>0.0</c:formatCode>
                <c:ptCount val="20"/>
                <c:pt idx="0">
                  <c:v>65.151808139705935</c:v>
                </c:pt>
                <c:pt idx="1">
                  <c:v>62.851806955576059</c:v>
                </c:pt>
                <c:pt idx="2">
                  <c:v>59.248752032477356</c:v>
                </c:pt>
                <c:pt idx="3">
                  <c:v>56.054832850480587</c:v>
                </c:pt>
                <c:pt idx="4">
                  <c:v>55.654378498398728</c:v>
                </c:pt>
                <c:pt idx="5">
                  <c:v>52.742104573277764</c:v>
                </c:pt>
                <c:pt idx="6">
                  <c:v>50.058024112278837</c:v>
                </c:pt>
                <c:pt idx="7">
                  <c:v>47.238444414138662</c:v>
                </c:pt>
                <c:pt idx="8">
                  <c:v>41.888706781783192</c:v>
                </c:pt>
                <c:pt idx="9">
                  <c:v>37.242124129588284</c:v>
                </c:pt>
                <c:pt idx="10">
                  <c:v>34.486466465083609</c:v>
                </c:pt>
                <c:pt idx="11">
                  <c:v>33.195462778015404</c:v>
                </c:pt>
                <c:pt idx="12">
                  <c:v>31.132350090418416</c:v>
                </c:pt>
                <c:pt idx="13">
                  <c:v>31.484328031785399</c:v>
                </c:pt>
                <c:pt idx="14">
                  <c:v>27.489467710761758</c:v>
                </c:pt>
                <c:pt idx="15">
                  <c:v>26.221764903289561</c:v>
                </c:pt>
                <c:pt idx="16">
                  <c:v>25.751613987683793</c:v>
                </c:pt>
                <c:pt idx="17">
                  <c:v>24.865553250380589</c:v>
                </c:pt>
                <c:pt idx="18">
                  <c:v>23.857693796313651</c:v>
                </c:pt>
                <c:pt idx="19">
                  <c:v>22.14266849640326</c:v>
                </c:pt>
              </c:numCache>
            </c:numRef>
          </c:val>
          <c:smooth val="0"/>
          <c:extLst xmlns:c15="http://schemas.microsoft.com/office/drawing/2012/chart">
            <c:ext xmlns:c16="http://schemas.microsoft.com/office/drawing/2014/chart" uri="{C3380CC4-5D6E-409C-BE32-E72D297353CC}">
              <c16:uniqueId val="{00000004-8A69-41CE-8ABF-34A9DB222EF2}"/>
            </c:ext>
          </c:extLst>
        </c:ser>
        <c:ser>
          <c:idx val="1"/>
          <c:order val="1"/>
          <c:tx>
            <c:strRef>
              <c:f>Database!$J$487</c:f>
              <c:strCache>
                <c:ptCount val="1"/>
                <c:pt idx="0">
                  <c:v>300Mt L4 S2-P2</c:v>
                </c:pt>
              </c:strCache>
            </c:strRef>
          </c:tx>
          <c:spPr>
            <a:ln w="19050" cap="rnd">
              <a:solidFill>
                <a:srgbClr val="92D050"/>
              </a:solidFill>
              <a:round/>
            </a:ln>
            <a:effectLst/>
          </c:spPr>
          <c:marker>
            <c:symbol val="none"/>
          </c:marker>
          <c:cat>
            <c:numRef>
              <c:f>Database!$K$419:$AD$419</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Database!$K$487:$AD$487</c:f>
              <c:numCache>
                <c:formatCode>0.0</c:formatCode>
                <c:ptCount val="20"/>
                <c:pt idx="0">
                  <c:v>65.152280797983494</c:v>
                </c:pt>
                <c:pt idx="1">
                  <c:v>62.851250184110853</c:v>
                </c:pt>
                <c:pt idx="2">
                  <c:v>59.259069532029812</c:v>
                </c:pt>
                <c:pt idx="3">
                  <c:v>56.053927839035865</c:v>
                </c:pt>
                <c:pt idx="4">
                  <c:v>55.541953145320086</c:v>
                </c:pt>
                <c:pt idx="5">
                  <c:v>52.54630231576747</c:v>
                </c:pt>
                <c:pt idx="6">
                  <c:v>49.74419430062806</c:v>
                </c:pt>
                <c:pt idx="7">
                  <c:v>46.759600270624837</c:v>
                </c:pt>
                <c:pt idx="8">
                  <c:v>41.248432985241053</c:v>
                </c:pt>
                <c:pt idx="9">
                  <c:v>36.484882540337999</c:v>
                </c:pt>
                <c:pt idx="10">
                  <c:v>33.547227196718552</c:v>
                </c:pt>
                <c:pt idx="11">
                  <c:v>32.03010216281573</c:v>
                </c:pt>
                <c:pt idx="12">
                  <c:v>29.819946067356994</c:v>
                </c:pt>
                <c:pt idx="13">
                  <c:v>29.996837147632213</c:v>
                </c:pt>
                <c:pt idx="14">
                  <c:v>25.799851918642958</c:v>
                </c:pt>
                <c:pt idx="15">
                  <c:v>24.322896635191061</c:v>
                </c:pt>
                <c:pt idx="16">
                  <c:v>23.638991679174897</c:v>
                </c:pt>
                <c:pt idx="17">
                  <c:v>22.544995863133774</c:v>
                </c:pt>
                <c:pt idx="18">
                  <c:v>21.307176388522429</c:v>
                </c:pt>
                <c:pt idx="19">
                  <c:v>19.347835831798278</c:v>
                </c:pt>
              </c:numCache>
            </c:numRef>
          </c:val>
          <c:smooth val="0"/>
          <c:extLst xmlns:c15="http://schemas.microsoft.com/office/drawing/2012/chart">
            <c:ext xmlns:c16="http://schemas.microsoft.com/office/drawing/2014/chart" uri="{C3380CC4-5D6E-409C-BE32-E72D297353CC}">
              <c16:uniqueId val="{00000005-8A69-41CE-8ABF-34A9DB222EF2}"/>
            </c:ext>
          </c:extLst>
        </c:ser>
        <c:ser>
          <c:idx val="2"/>
          <c:order val="2"/>
          <c:tx>
            <c:strRef>
              <c:f>Database!$J$488</c:f>
              <c:strCache>
                <c:ptCount val="1"/>
                <c:pt idx="0">
                  <c:v>350Mt L4 S2-P2</c:v>
                </c:pt>
              </c:strCache>
            </c:strRef>
          </c:tx>
          <c:spPr>
            <a:ln w="19050" cap="rnd">
              <a:solidFill>
                <a:schemeClr val="accent3"/>
              </a:solidFill>
              <a:round/>
            </a:ln>
            <a:effectLst/>
          </c:spPr>
          <c:marker>
            <c:symbol val="none"/>
          </c:marker>
          <c:cat>
            <c:numRef>
              <c:f>Database!$K$419:$AD$419</c:f>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f>Database!$K$488:$AD$488</c:f>
              <c:numCache>
                <c:formatCode>0.0</c:formatCode>
                <c:ptCount val="20"/>
                <c:pt idx="0">
                  <c:v>65.152280797983494</c:v>
                </c:pt>
                <c:pt idx="1">
                  <c:v>62.851250184110853</c:v>
                </c:pt>
                <c:pt idx="2">
                  <c:v>59.259069532029812</c:v>
                </c:pt>
                <c:pt idx="3">
                  <c:v>56.063097839035862</c:v>
                </c:pt>
                <c:pt idx="4">
                  <c:v>55.551603145320094</c:v>
                </c:pt>
                <c:pt idx="5">
                  <c:v>52.511772315767466</c:v>
                </c:pt>
                <c:pt idx="6">
                  <c:v>49.714604300628068</c:v>
                </c:pt>
                <c:pt idx="7">
                  <c:v>46.793060270624835</c:v>
                </c:pt>
                <c:pt idx="8">
                  <c:v>41.273532985241047</c:v>
                </c:pt>
                <c:pt idx="9">
                  <c:v>36.497722540338003</c:v>
                </c:pt>
                <c:pt idx="10">
                  <c:v>34.514887196718547</c:v>
                </c:pt>
                <c:pt idx="11">
                  <c:v>33.63681216281573</c:v>
                </c:pt>
                <c:pt idx="12">
                  <c:v>32.130446067356992</c:v>
                </c:pt>
                <c:pt idx="13">
                  <c:v>31.749107147632209</c:v>
                </c:pt>
                <c:pt idx="14">
                  <c:v>29.662621918642959</c:v>
                </c:pt>
                <c:pt idx="15">
                  <c:v>28.151466635191063</c:v>
                </c:pt>
                <c:pt idx="16">
                  <c:v>27.163571679174897</c:v>
                </c:pt>
                <c:pt idx="17">
                  <c:v>25.816565863133775</c:v>
                </c:pt>
                <c:pt idx="18">
                  <c:v>24.434356388522428</c:v>
                </c:pt>
                <c:pt idx="19">
                  <c:v>22.470695831798281</c:v>
                </c:pt>
              </c:numCache>
            </c:numRef>
          </c:val>
          <c:smooth val="0"/>
          <c:extLst xmlns:c15="http://schemas.microsoft.com/office/drawing/2012/chart">
            <c:ext xmlns:c16="http://schemas.microsoft.com/office/drawing/2014/chart" uri="{C3380CC4-5D6E-409C-BE32-E72D297353CC}">
              <c16:uniqueId val="{00000006-8A69-41CE-8ABF-34A9DB222EF2}"/>
            </c:ext>
          </c:extLst>
        </c:ser>
        <c:dLbls>
          <c:showLegendKey val="0"/>
          <c:showVal val="0"/>
          <c:showCatName val="0"/>
          <c:showSerName val="0"/>
          <c:showPercent val="0"/>
          <c:showBubbleSize val="0"/>
        </c:dLbls>
        <c:smooth val="0"/>
        <c:axId val="1134365471"/>
        <c:axId val="1134352031"/>
        <c:extLst>
          <c:ext xmlns:c15="http://schemas.microsoft.com/office/drawing/2012/chart" uri="{02D57815-91ED-43cb-92C2-25804820EDAC}">
            <c15:filteredLineSeries>
              <c15:ser>
                <c:idx val="3"/>
                <c:order val="3"/>
                <c:tx>
                  <c:strRef>
                    <c:extLst>
                      <c:ext uri="{02D57815-91ED-43cb-92C2-25804820EDAC}">
                        <c15:formulaRef>
                          <c15:sqref>Database!$J$489</c15:sqref>
                        </c15:formulaRef>
                      </c:ext>
                    </c:extLst>
                    <c:strCache>
                      <c:ptCount val="1"/>
                      <c:pt idx="0">
                        <c:v>300Mt L4 S1-P2</c:v>
                      </c:pt>
                    </c:strCache>
                  </c:strRef>
                </c:tx>
                <c:spPr>
                  <a:ln w="19050" cap="rnd">
                    <a:solidFill>
                      <a:schemeClr val="accent4"/>
                    </a:solidFill>
                    <a:round/>
                  </a:ln>
                  <a:effectLst/>
                </c:spPr>
                <c:marker>
                  <c:symbol val="none"/>
                </c:marker>
                <c:cat>
                  <c:numRef>
                    <c:extLst>
                      <c:ext uri="{02D57815-91ED-43cb-92C2-25804820EDAC}">
                        <c15:formulaRef>
                          <c15:sqref>Database!$K$419:$AD$419</c15:sqref>
                        </c15:formulaRef>
                      </c:ext>
                    </c:extLst>
                    <c:numCache>
                      <c:formatCode>General</c:formatCode>
                      <c:ptCount val="2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numCache>
                  </c:numRef>
                </c:cat>
                <c:val>
                  <c:numRef>
                    <c:extLst>
                      <c:ext uri="{02D57815-91ED-43cb-92C2-25804820EDAC}">
                        <c15:formulaRef>
                          <c15:sqref>Database!$K$489:$AD$489</c15:sqref>
                        </c15:formulaRef>
                      </c:ext>
                    </c:extLst>
                    <c:numCache>
                      <c:formatCode>0</c:formatCode>
                      <c:ptCount val="20"/>
                      <c:pt idx="0">
                        <c:v>65.151808139705935</c:v>
                      </c:pt>
                      <c:pt idx="1">
                        <c:v>62.851806955576059</c:v>
                      </c:pt>
                      <c:pt idx="2">
                        <c:v>59.248752032477356</c:v>
                      </c:pt>
                      <c:pt idx="3">
                        <c:v>56.056541202480581</c:v>
                      </c:pt>
                      <c:pt idx="4">
                        <c:v>55.65650377081873</c:v>
                      </c:pt>
                      <c:pt idx="5">
                        <c:v>52.739397197417766</c:v>
                      </c:pt>
                      <c:pt idx="6">
                        <c:v>50.044863252178835</c:v>
                      </c:pt>
                      <c:pt idx="7">
                        <c:v>47.208383436538661</c:v>
                      </c:pt>
                      <c:pt idx="8">
                        <c:v>41.835138537483196</c:v>
                      </c:pt>
                      <c:pt idx="9">
                        <c:v>37.158420152768279</c:v>
                      </c:pt>
                      <c:pt idx="10">
                        <c:v>34.357539559083612</c:v>
                      </c:pt>
                      <c:pt idx="11">
                        <c:v>33.00596497701541</c:v>
                      </c:pt>
                      <c:pt idx="12">
                        <c:v>30.873073100418413</c:v>
                      </c:pt>
                      <c:pt idx="13">
                        <c:v>31.141596814785398</c:v>
                      </c:pt>
                      <c:pt idx="14">
                        <c:v>27.034615090761758</c:v>
                      </c:pt>
                      <c:pt idx="15">
                        <c:v>25.645807939289561</c:v>
                      </c:pt>
                      <c:pt idx="16">
                        <c:v>25.045343649683794</c:v>
                      </c:pt>
                      <c:pt idx="17">
                        <c:v>24.025609599380591</c:v>
                      </c:pt>
                      <c:pt idx="18">
                        <c:v>22.860035340313651</c:v>
                      </c:pt>
                      <c:pt idx="19">
                        <c:v>20.969547209703261</c:v>
                      </c:pt>
                    </c:numCache>
                  </c:numRef>
                </c:val>
                <c:smooth val="0"/>
                <c:extLst>
                  <c:ext xmlns:c16="http://schemas.microsoft.com/office/drawing/2014/chart" uri="{C3380CC4-5D6E-409C-BE32-E72D297353CC}">
                    <c16:uniqueId val="{00000000-23CA-4C1F-9113-1E8A5857C478}"/>
                  </c:ext>
                </c:extLst>
              </c15:ser>
            </c15:filteredLineSeries>
          </c:ext>
        </c:extLst>
      </c:lineChart>
      <c:catAx>
        <c:axId val="1134365471"/>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1134352031"/>
        <c:crosses val="autoZero"/>
        <c:auto val="1"/>
        <c:lblAlgn val="ctr"/>
        <c:lblOffset val="100"/>
        <c:tickMarkSkip val="1"/>
        <c:noMultiLvlLbl val="0"/>
      </c:catAx>
      <c:valAx>
        <c:axId val="1134352031"/>
        <c:scaling>
          <c:orientation val="minMax"/>
        </c:scaling>
        <c:delete val="0"/>
        <c:axPos val="l"/>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11343654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160" b="0" i="0" u="none" strike="noStrike" kern="1200" spc="0" baseline="0">
                <a:solidFill>
                  <a:schemeClr val="tx1">
                    <a:lumMod val="65000"/>
                    <a:lumOff val="35000"/>
                  </a:schemeClr>
                </a:solidFill>
                <a:latin typeface="+mn-lt"/>
                <a:ea typeface="+mn-ea"/>
                <a:cs typeface="+mn-cs"/>
              </a:defRPr>
            </a:pPr>
            <a:r>
              <a:rPr lang="en-US"/>
              <a:t>15 Scenario shortlist Implied Carbon Budgets </a:t>
            </a:r>
          </a:p>
        </c:rich>
      </c:tx>
      <c:overlay val="0"/>
      <c:spPr>
        <a:noFill/>
        <a:ln>
          <a:noFill/>
        </a:ln>
        <a:effectLst/>
      </c:spPr>
      <c:txPr>
        <a:bodyPr rot="0" spcFirstLastPara="1" vertOverflow="ellipsis" vert="horz" wrap="square" anchor="ctr" anchorCtr="1"/>
        <a:lstStyle/>
        <a:p>
          <a:pPr>
            <a:defRPr sz="21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1192838838981868E-2"/>
          <c:y val="3.2109976442126986E-2"/>
          <c:w val="0.92633627917736949"/>
          <c:h val="0.64258987062030015"/>
        </c:manualLayout>
      </c:layout>
      <c:barChart>
        <c:barDir val="col"/>
        <c:grouping val="clustered"/>
        <c:varyColors val="0"/>
        <c:ser>
          <c:idx val="6"/>
          <c:order val="0"/>
          <c:tx>
            <c:strRef>
              <c:f>Database!$J$479</c:f>
              <c:strCache>
                <c:ptCount val="1"/>
                <c:pt idx="0">
                  <c:v>Max</c:v>
                </c:pt>
              </c:strCache>
            </c:strRef>
          </c:tx>
          <c:spPr>
            <a:pattFill prst="dkUpDiag">
              <a:fgClr>
                <a:schemeClr val="bg2">
                  <a:lumMod val="50000"/>
                </a:schemeClr>
              </a:fgClr>
              <a:bgClr>
                <a:schemeClr val="bg1"/>
              </a:bgClr>
            </a:pattFill>
            <a:ln>
              <a:noFill/>
            </a:ln>
            <a:effectLst/>
          </c:spPr>
          <c:invertIfNegative val="0"/>
          <c:cat>
            <c:numRef>
              <c:f>Database!$K$419:$AN$419</c:f>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cat>
          <c:val>
            <c:numRef>
              <c:f>Database!$K$479:$AD$479</c:f>
              <c:numCache>
                <c:formatCode>General</c:formatCode>
                <c:ptCount val="20"/>
                <c:pt idx="10" formatCode="0">
                  <c:v>34.260772005433296</c:v>
                </c:pt>
                <c:pt idx="11" formatCode="0">
                  <c:v>34.260772005433296</c:v>
                </c:pt>
                <c:pt idx="12" formatCode="0">
                  <c:v>34.260772005433296</c:v>
                </c:pt>
                <c:pt idx="13" formatCode="0">
                  <c:v>34.260772005433296</c:v>
                </c:pt>
                <c:pt idx="14" formatCode="0">
                  <c:v>34.260772005433296</c:v>
                </c:pt>
                <c:pt idx="15" formatCode="0">
                  <c:v>26.760687418704087</c:v>
                </c:pt>
                <c:pt idx="16" formatCode="0">
                  <c:v>26.760687418704087</c:v>
                </c:pt>
                <c:pt idx="17" formatCode="0">
                  <c:v>26.760687418704087</c:v>
                </c:pt>
                <c:pt idx="18" formatCode="0">
                  <c:v>26.760687418704087</c:v>
                </c:pt>
                <c:pt idx="19" formatCode="0">
                  <c:v>26.760687418704087</c:v>
                </c:pt>
              </c:numCache>
            </c:numRef>
          </c:val>
          <c:extLst>
            <c:ext xmlns:c16="http://schemas.microsoft.com/office/drawing/2014/chart" uri="{C3380CC4-5D6E-409C-BE32-E72D297353CC}">
              <c16:uniqueId val="{00000000-F005-49D3-B77A-0D1CE647E16A}"/>
            </c:ext>
          </c:extLst>
        </c:ser>
        <c:ser>
          <c:idx val="0"/>
          <c:order val="1"/>
          <c:tx>
            <c:strRef>
              <c:f>Database!$J$473</c:f>
              <c:strCache>
                <c:ptCount val="1"/>
                <c:pt idx="0">
                  <c:v>Carbon Budget 1</c:v>
                </c:pt>
              </c:strCache>
            </c:strRef>
          </c:tx>
          <c:spPr>
            <a:solidFill>
              <a:schemeClr val="accent6">
                <a:lumMod val="60000"/>
                <a:lumOff val="40000"/>
              </a:schemeClr>
            </a:solidFill>
            <a:ln>
              <a:noFill/>
            </a:ln>
            <a:effectLst/>
          </c:spPr>
          <c:invertIfNegative val="0"/>
          <c:dLbls>
            <c:dLbl>
              <c:idx val="0"/>
              <c:tx>
                <c:rich>
                  <a:bodyPr/>
                  <a:lstStyle/>
                  <a:p>
                    <a:fld id="{9146ACE1-C4E9-4587-ADCC-747E81DE276D}" type="CELLRANGE">
                      <a:rPr lang="en-US"/>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F005-49D3-B77A-0D1CE647E16A}"/>
                </c:ext>
              </c:extLst>
            </c:dLbl>
            <c:dLbl>
              <c:idx val="1"/>
              <c:tx>
                <c:rich>
                  <a:bodyPr/>
                  <a:lstStyle/>
                  <a:p>
                    <a:fld id="{44C4ECF1-E22D-48A5-8D82-70DBD43A5874}"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005-49D3-B77A-0D1CE647E16A}"/>
                </c:ext>
              </c:extLst>
            </c:dLbl>
            <c:dLbl>
              <c:idx val="2"/>
              <c:tx>
                <c:rich>
                  <a:bodyPr/>
                  <a:lstStyle/>
                  <a:p>
                    <a:fld id="{9E899B8C-0F8C-4135-ABEC-ED8690A5EC61}"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005-49D3-B77A-0D1CE647E16A}"/>
                </c:ext>
              </c:extLst>
            </c:dLbl>
            <c:dLbl>
              <c:idx val="3"/>
              <c:tx>
                <c:rich>
                  <a:bodyPr/>
                  <a:lstStyle/>
                  <a:p>
                    <a:fld id="{B8CF6709-32C3-4D87-86A2-C55814783A22}"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005-49D3-B77A-0D1CE647E16A}"/>
                </c:ext>
              </c:extLst>
            </c:dLbl>
            <c:dLbl>
              <c:idx val="4"/>
              <c:tx>
                <c:rich>
                  <a:bodyPr/>
                  <a:lstStyle/>
                  <a:p>
                    <a:fld id="{7341AF33-6E46-4288-9958-3D1FFFA7330A}"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005-49D3-B77A-0D1CE647E16A}"/>
                </c:ext>
              </c:extLst>
            </c:dLbl>
            <c:dLbl>
              <c:idx val="5"/>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F005-49D3-B77A-0D1CE647E16A}"/>
                </c:ext>
              </c:extLst>
            </c:dLbl>
            <c:dLbl>
              <c:idx val="6"/>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F005-49D3-B77A-0D1CE647E16A}"/>
                </c:ext>
              </c:extLst>
            </c:dLbl>
            <c:dLbl>
              <c:idx val="7"/>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F005-49D3-B77A-0D1CE647E16A}"/>
                </c:ext>
              </c:extLst>
            </c:dLbl>
            <c:dLbl>
              <c:idx val="8"/>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F005-49D3-B77A-0D1CE647E16A}"/>
                </c:ext>
              </c:extLst>
            </c:dLbl>
            <c:dLbl>
              <c:idx val="9"/>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F005-49D3-B77A-0D1CE647E16A}"/>
                </c:ext>
              </c:extLst>
            </c:dLbl>
            <c:dLbl>
              <c:idx val="10"/>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F005-49D3-B77A-0D1CE647E16A}"/>
                </c:ext>
              </c:extLst>
            </c:dLbl>
            <c:dLbl>
              <c:idx val="11"/>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F005-49D3-B77A-0D1CE647E16A}"/>
                </c:ext>
              </c:extLst>
            </c:dLbl>
            <c:dLbl>
              <c:idx val="12"/>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F005-49D3-B77A-0D1CE647E16A}"/>
                </c:ext>
              </c:extLst>
            </c:dLbl>
            <c:dLbl>
              <c:idx val="13"/>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F005-49D3-B77A-0D1CE647E16A}"/>
                </c:ext>
              </c:extLst>
            </c:dLbl>
            <c:dLbl>
              <c:idx val="14"/>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F005-49D3-B77A-0D1CE647E16A}"/>
                </c:ext>
              </c:extLst>
            </c:dLbl>
            <c:dLbl>
              <c:idx val="15"/>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F005-49D3-B77A-0D1CE647E16A}"/>
                </c:ext>
              </c:extLst>
            </c:dLbl>
            <c:dLbl>
              <c:idx val="16"/>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F005-49D3-B77A-0D1CE647E16A}"/>
                </c:ext>
              </c:extLst>
            </c:dLbl>
            <c:dLbl>
              <c:idx val="17"/>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F005-49D3-B77A-0D1CE647E16A}"/>
                </c:ext>
              </c:extLst>
            </c:dLbl>
            <c:dLbl>
              <c:idx val="18"/>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F005-49D3-B77A-0D1CE647E16A}"/>
                </c:ext>
              </c:extLst>
            </c:dLbl>
            <c:dLbl>
              <c:idx val="19"/>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F005-49D3-B77A-0D1CE647E16A}"/>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Database!$K$419:$AN$419</c:f>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cat>
          <c:val>
            <c:numRef>
              <c:f>Database!$K$473:$AD$473</c:f>
              <c:numCache>
                <c:formatCode>0.0</c:formatCode>
                <c:ptCount val="20"/>
                <c:pt idx="0">
                  <c:v>59.531236567178894</c:v>
                </c:pt>
                <c:pt idx="1">
                  <c:v>59.531236567178894</c:v>
                </c:pt>
                <c:pt idx="2">
                  <c:v>59.531236567178894</c:v>
                </c:pt>
                <c:pt idx="3">
                  <c:v>59.531236567178894</c:v>
                </c:pt>
                <c:pt idx="4">
                  <c:v>59.531236567178894</c:v>
                </c:pt>
              </c:numCache>
            </c:numRef>
          </c:val>
          <c:extLst xmlns:c15="http://schemas.microsoft.com/office/drawing/2012/chart">
            <c:ext xmlns:c15="http://schemas.microsoft.com/office/drawing/2012/chart" uri="{02D57815-91ED-43cb-92C2-25804820EDAC}">
              <c15:datalabelsRange>
                <c15:f>Database!$K$477:$AD$477</c15:f>
                <c15:dlblRangeCache>
                  <c:ptCount val="20"/>
                  <c:pt idx="2">
                    <c:v>295</c:v>
                  </c:pt>
                  <c:pt idx="7">
                    <c:v>200</c:v>
                  </c:pt>
                  <c:pt idx="12">
                    <c:v>159</c:v>
                  </c:pt>
                  <c:pt idx="17">
                    <c:v>123</c:v>
                  </c:pt>
                </c15:dlblRangeCache>
              </c15:datalabelsRange>
            </c:ext>
            <c:ext xmlns:c16="http://schemas.microsoft.com/office/drawing/2014/chart" uri="{C3380CC4-5D6E-409C-BE32-E72D297353CC}">
              <c16:uniqueId val="{0000001F-F005-49D3-B77A-0D1CE647E16A}"/>
            </c:ext>
          </c:extLst>
        </c:ser>
        <c:ser>
          <c:idx val="1"/>
          <c:order val="2"/>
          <c:tx>
            <c:strRef>
              <c:f>Database!$J$474</c:f>
              <c:strCache>
                <c:ptCount val="1"/>
                <c:pt idx="0">
                  <c:v>Carbon Budget 2</c:v>
                </c:pt>
              </c:strCache>
            </c:strRef>
          </c:tx>
          <c:spPr>
            <a:solidFill>
              <a:schemeClr val="accent6">
                <a:lumMod val="40000"/>
                <a:lumOff val="60000"/>
              </a:schemeClr>
            </a:solidFill>
            <a:ln>
              <a:noFill/>
            </a:ln>
            <a:effectLst/>
          </c:spPr>
          <c:invertIfNegative val="0"/>
          <c:dLbls>
            <c:dLbl>
              <c:idx val="0"/>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F005-49D3-B77A-0D1CE647E16A}"/>
                </c:ext>
              </c:extLst>
            </c:dLbl>
            <c:dLbl>
              <c:idx val="1"/>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F005-49D3-B77A-0D1CE647E16A}"/>
                </c:ext>
              </c:extLst>
            </c:dLbl>
            <c:dLbl>
              <c:idx val="2"/>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F005-49D3-B77A-0D1CE647E16A}"/>
                </c:ext>
              </c:extLst>
            </c:dLbl>
            <c:dLbl>
              <c:idx val="3"/>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F005-49D3-B77A-0D1CE647E16A}"/>
                </c:ext>
              </c:extLst>
            </c:dLbl>
            <c:dLbl>
              <c:idx val="4"/>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F005-49D3-B77A-0D1CE647E16A}"/>
                </c:ext>
              </c:extLst>
            </c:dLbl>
            <c:dLbl>
              <c:idx val="5"/>
              <c:tx>
                <c:rich>
                  <a:bodyPr/>
                  <a:lstStyle/>
                  <a:p>
                    <a:fld id="{E9916A2A-20E0-4FA3-B1B0-D4520DD3515D}"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005-49D3-B77A-0D1CE647E16A}"/>
                </c:ext>
              </c:extLst>
            </c:dLbl>
            <c:dLbl>
              <c:idx val="6"/>
              <c:tx>
                <c:rich>
                  <a:bodyPr/>
                  <a:lstStyle/>
                  <a:p>
                    <a:fld id="{CA371FA5-2FD9-48C7-BF42-8ADB88448AC0}"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F005-49D3-B77A-0D1CE647E16A}"/>
                </c:ext>
              </c:extLst>
            </c:dLbl>
            <c:dLbl>
              <c:idx val="7"/>
              <c:tx>
                <c:rich>
                  <a:bodyPr/>
                  <a:lstStyle/>
                  <a:p>
                    <a:fld id="{0DFD2B72-C161-48A2-BBAC-C0DA72D770FF}"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F005-49D3-B77A-0D1CE647E16A}"/>
                </c:ext>
              </c:extLst>
            </c:dLbl>
            <c:dLbl>
              <c:idx val="8"/>
              <c:tx>
                <c:rich>
                  <a:bodyPr/>
                  <a:lstStyle/>
                  <a:p>
                    <a:fld id="{C39A6FC8-8704-46DA-8586-83D8EE9DC8B8}"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F005-49D3-B77A-0D1CE647E16A}"/>
                </c:ext>
              </c:extLst>
            </c:dLbl>
            <c:dLbl>
              <c:idx val="9"/>
              <c:tx>
                <c:rich>
                  <a:bodyPr/>
                  <a:lstStyle/>
                  <a:p>
                    <a:fld id="{C52B57CB-BFBF-40D6-8965-EA54D9CAF124}"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F005-49D3-B77A-0D1CE647E16A}"/>
                </c:ext>
              </c:extLst>
            </c:dLbl>
            <c:dLbl>
              <c:idx val="10"/>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F005-49D3-B77A-0D1CE647E16A}"/>
                </c:ext>
              </c:extLst>
            </c:dLbl>
            <c:dLbl>
              <c:idx val="11"/>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F005-49D3-B77A-0D1CE647E16A}"/>
                </c:ext>
              </c:extLst>
            </c:dLbl>
            <c:dLbl>
              <c:idx val="12"/>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F005-49D3-B77A-0D1CE647E16A}"/>
                </c:ext>
              </c:extLst>
            </c:dLbl>
            <c:dLbl>
              <c:idx val="13"/>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F005-49D3-B77A-0D1CE647E16A}"/>
                </c:ext>
              </c:extLst>
            </c:dLbl>
            <c:dLbl>
              <c:idx val="14"/>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F005-49D3-B77A-0D1CE647E16A}"/>
                </c:ext>
              </c:extLst>
            </c:dLbl>
            <c:dLbl>
              <c:idx val="15"/>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F005-49D3-B77A-0D1CE647E16A}"/>
                </c:ext>
              </c:extLst>
            </c:dLbl>
            <c:dLbl>
              <c:idx val="16"/>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F005-49D3-B77A-0D1CE647E16A}"/>
                </c:ext>
              </c:extLst>
            </c:dLbl>
            <c:dLbl>
              <c:idx val="17"/>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F005-49D3-B77A-0D1CE647E16A}"/>
                </c:ext>
              </c:extLst>
            </c:dLbl>
            <c:dLbl>
              <c:idx val="18"/>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F005-49D3-B77A-0D1CE647E16A}"/>
                </c:ext>
              </c:extLst>
            </c:dLbl>
            <c:dLbl>
              <c:idx val="19"/>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F005-49D3-B77A-0D1CE647E16A}"/>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Database!$K$419:$AN$419</c:f>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cat>
          <c:val>
            <c:numRef>
              <c:f>Database!$K$474:$AD$474</c:f>
              <c:numCache>
                <c:formatCode>General</c:formatCode>
                <c:ptCount val="20"/>
                <c:pt idx="5" formatCode="0.0">
                  <c:v>45.531820737179103</c:v>
                </c:pt>
                <c:pt idx="6" formatCode="0.0">
                  <c:v>45.531820737179103</c:v>
                </c:pt>
                <c:pt idx="7" formatCode="0.0">
                  <c:v>45.531820737179103</c:v>
                </c:pt>
                <c:pt idx="8" formatCode="0.0">
                  <c:v>45.531820737179103</c:v>
                </c:pt>
                <c:pt idx="9" formatCode="0.0">
                  <c:v>45.531820737179103</c:v>
                </c:pt>
              </c:numCache>
            </c:numRef>
          </c:val>
          <c:extLst xmlns:c15="http://schemas.microsoft.com/office/drawing/2012/chart">
            <c:ext xmlns:c15="http://schemas.microsoft.com/office/drawing/2012/chart" uri="{02D57815-91ED-43cb-92C2-25804820EDAC}">
              <c15:datalabelsRange>
                <c15:f>Database!$K$477:$AD$477</c15:f>
                <c15:dlblRangeCache>
                  <c:ptCount val="20"/>
                  <c:pt idx="2">
                    <c:v>295</c:v>
                  </c:pt>
                  <c:pt idx="7">
                    <c:v>200</c:v>
                  </c:pt>
                  <c:pt idx="12">
                    <c:v>159</c:v>
                  </c:pt>
                  <c:pt idx="17">
                    <c:v>123</c:v>
                  </c:pt>
                </c15:dlblRangeCache>
              </c15:datalabelsRange>
            </c:ext>
            <c:ext xmlns:c16="http://schemas.microsoft.com/office/drawing/2014/chart" uri="{C3380CC4-5D6E-409C-BE32-E72D297353CC}">
              <c16:uniqueId val="{0000003E-F005-49D3-B77A-0D1CE647E16A}"/>
            </c:ext>
          </c:extLst>
        </c:ser>
        <c:ser>
          <c:idx val="2"/>
          <c:order val="3"/>
          <c:tx>
            <c:strRef>
              <c:f>Database!$J$475</c:f>
              <c:strCache>
                <c:ptCount val="1"/>
                <c:pt idx="0">
                  <c:v>Carbon Budget 3</c:v>
                </c:pt>
              </c:strCache>
            </c:strRef>
          </c:tx>
          <c:spPr>
            <a:solidFill>
              <a:schemeClr val="accent2">
                <a:lumMod val="60000"/>
                <a:lumOff val="40000"/>
              </a:schemeClr>
            </a:solidFill>
            <a:ln>
              <a:noFill/>
            </a:ln>
            <a:effectLst/>
          </c:spPr>
          <c:invertIfNegative val="0"/>
          <c:dLbls>
            <c:dLbl>
              <c:idx val="0"/>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F005-49D3-B77A-0D1CE647E16A}"/>
                </c:ext>
              </c:extLst>
            </c:dLbl>
            <c:dLbl>
              <c:idx val="1"/>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F005-49D3-B77A-0D1CE647E16A}"/>
                </c:ext>
              </c:extLst>
            </c:dLbl>
            <c:dLbl>
              <c:idx val="2"/>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F005-49D3-B77A-0D1CE647E16A}"/>
                </c:ext>
              </c:extLst>
            </c:dLbl>
            <c:dLbl>
              <c:idx val="3"/>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F005-49D3-B77A-0D1CE647E16A}"/>
                </c:ext>
              </c:extLst>
            </c:dLbl>
            <c:dLbl>
              <c:idx val="4"/>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F005-49D3-B77A-0D1CE647E16A}"/>
                </c:ext>
              </c:extLst>
            </c:dLbl>
            <c:dLbl>
              <c:idx val="5"/>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F005-49D3-B77A-0D1CE647E16A}"/>
                </c:ext>
              </c:extLst>
            </c:dLbl>
            <c:dLbl>
              <c:idx val="6"/>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F005-49D3-B77A-0D1CE647E16A}"/>
                </c:ext>
              </c:extLst>
            </c:dLbl>
            <c:dLbl>
              <c:idx val="7"/>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F005-49D3-B77A-0D1CE647E16A}"/>
                </c:ext>
              </c:extLst>
            </c:dLbl>
            <c:dLbl>
              <c:idx val="8"/>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F005-49D3-B77A-0D1CE647E16A}"/>
                </c:ext>
              </c:extLst>
            </c:dLbl>
            <c:dLbl>
              <c:idx val="9"/>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F005-49D3-B77A-0D1CE647E16A}"/>
                </c:ext>
              </c:extLst>
            </c:dLbl>
            <c:dLbl>
              <c:idx val="10"/>
              <c:tx>
                <c:rich>
                  <a:bodyPr/>
                  <a:lstStyle/>
                  <a:p>
                    <a:fld id="{C8772BA0-D955-4A5D-A6A1-EF83F1AF743A}"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D-F005-49D3-B77A-0D1CE647E16A}"/>
                </c:ext>
              </c:extLst>
            </c:dLbl>
            <c:dLbl>
              <c:idx val="11"/>
              <c:tx>
                <c:rich>
                  <a:bodyPr/>
                  <a:lstStyle/>
                  <a:p>
                    <a:fld id="{944A7B4F-360B-49EA-89ED-619E0B109094}"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E-F005-49D3-B77A-0D1CE647E16A}"/>
                </c:ext>
              </c:extLst>
            </c:dLbl>
            <c:dLbl>
              <c:idx val="12"/>
              <c:tx>
                <c:rich>
                  <a:bodyPr/>
                  <a:lstStyle/>
                  <a:p>
                    <a:fld id="{1C429869-52C9-4FDC-B4C4-4D0F7664DC16}"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F-F005-49D3-B77A-0D1CE647E16A}"/>
                </c:ext>
              </c:extLst>
            </c:dLbl>
            <c:dLbl>
              <c:idx val="13"/>
              <c:tx>
                <c:rich>
                  <a:bodyPr/>
                  <a:lstStyle/>
                  <a:p>
                    <a:fld id="{84CBEB63-4955-49CE-B4FC-17030327F257}"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0-F005-49D3-B77A-0D1CE647E16A}"/>
                </c:ext>
              </c:extLst>
            </c:dLbl>
            <c:dLbl>
              <c:idx val="14"/>
              <c:tx>
                <c:rich>
                  <a:bodyPr/>
                  <a:lstStyle/>
                  <a:p>
                    <a:fld id="{C44BF8C3-249C-417F-9EDD-E0B198B28A3C}"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1-F005-49D3-B77A-0D1CE647E16A}"/>
                </c:ext>
              </c:extLst>
            </c:dLbl>
            <c:dLbl>
              <c:idx val="15"/>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F005-49D3-B77A-0D1CE647E16A}"/>
                </c:ext>
              </c:extLst>
            </c:dLbl>
            <c:dLbl>
              <c:idx val="16"/>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F005-49D3-B77A-0D1CE647E16A}"/>
                </c:ext>
              </c:extLst>
            </c:dLbl>
            <c:dLbl>
              <c:idx val="17"/>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F005-49D3-B77A-0D1CE647E16A}"/>
                </c:ext>
              </c:extLst>
            </c:dLbl>
            <c:dLbl>
              <c:idx val="18"/>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F005-49D3-B77A-0D1CE647E16A}"/>
                </c:ext>
              </c:extLst>
            </c:dLbl>
            <c:dLbl>
              <c:idx val="19"/>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F005-49D3-B77A-0D1CE647E16A}"/>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Database!$K$419:$AN$419</c:f>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cat>
          <c:val>
            <c:numRef>
              <c:f>Database!$K$475:$AD$475</c:f>
              <c:numCache>
                <c:formatCode>General</c:formatCode>
                <c:ptCount val="20"/>
                <c:pt idx="10" formatCode="0.0">
                  <c:v>31.813640609975874</c:v>
                </c:pt>
                <c:pt idx="11" formatCode="0.0">
                  <c:v>31.813640609975874</c:v>
                </c:pt>
                <c:pt idx="12" formatCode="0.0">
                  <c:v>31.813640609975874</c:v>
                </c:pt>
                <c:pt idx="13" formatCode="0.0">
                  <c:v>31.813640609975874</c:v>
                </c:pt>
                <c:pt idx="14" formatCode="0.0">
                  <c:v>31.813640609975874</c:v>
                </c:pt>
              </c:numCache>
            </c:numRef>
          </c:val>
          <c:extLst xmlns:c15="http://schemas.microsoft.com/office/drawing/2012/chart">
            <c:ext xmlns:c15="http://schemas.microsoft.com/office/drawing/2012/chart" uri="{02D57815-91ED-43cb-92C2-25804820EDAC}">
              <c15:datalabelsRange>
                <c15:f>Database!$K$477:$AD$477</c15:f>
                <c15:dlblRangeCache>
                  <c:ptCount val="20"/>
                  <c:pt idx="2">
                    <c:v>295</c:v>
                  </c:pt>
                  <c:pt idx="7">
                    <c:v>200</c:v>
                  </c:pt>
                  <c:pt idx="12">
                    <c:v>159</c:v>
                  </c:pt>
                  <c:pt idx="17">
                    <c:v>123</c:v>
                  </c:pt>
                </c15:dlblRangeCache>
              </c15:datalabelsRange>
            </c:ext>
            <c:ext xmlns:c16="http://schemas.microsoft.com/office/drawing/2014/chart" uri="{C3380CC4-5D6E-409C-BE32-E72D297353CC}">
              <c16:uniqueId val="{0000003F-F005-49D3-B77A-0D1CE647E16A}"/>
            </c:ext>
          </c:extLst>
        </c:ser>
        <c:ser>
          <c:idx val="3"/>
          <c:order val="4"/>
          <c:tx>
            <c:strRef>
              <c:f>Database!$J$476</c:f>
              <c:strCache>
                <c:ptCount val="1"/>
                <c:pt idx="0">
                  <c:v>Provisional CB4</c:v>
                </c:pt>
              </c:strCache>
            </c:strRef>
          </c:tx>
          <c:spPr>
            <a:solidFill>
              <a:schemeClr val="accent4"/>
            </a:solidFill>
            <a:ln>
              <a:noFill/>
            </a:ln>
            <a:effectLst/>
          </c:spPr>
          <c:invertIfNegative val="0"/>
          <c:dLbls>
            <c:dLbl>
              <c:idx val="0"/>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F005-49D3-B77A-0D1CE647E16A}"/>
                </c:ext>
              </c:extLst>
            </c:dLbl>
            <c:dLbl>
              <c:idx val="1"/>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F005-49D3-B77A-0D1CE647E16A}"/>
                </c:ext>
              </c:extLst>
            </c:dLbl>
            <c:dLbl>
              <c:idx val="2"/>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F005-49D3-B77A-0D1CE647E16A}"/>
                </c:ext>
              </c:extLst>
            </c:dLbl>
            <c:dLbl>
              <c:idx val="3"/>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F005-49D3-B77A-0D1CE647E16A}"/>
                </c:ext>
              </c:extLst>
            </c:dLbl>
            <c:dLbl>
              <c:idx val="4"/>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F005-49D3-B77A-0D1CE647E16A}"/>
                </c:ext>
              </c:extLst>
            </c:dLbl>
            <c:dLbl>
              <c:idx val="5"/>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F005-49D3-B77A-0D1CE647E16A}"/>
                </c:ext>
              </c:extLst>
            </c:dLbl>
            <c:dLbl>
              <c:idx val="6"/>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F005-49D3-B77A-0D1CE647E16A}"/>
                </c:ext>
              </c:extLst>
            </c:dLbl>
            <c:dLbl>
              <c:idx val="7"/>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F005-49D3-B77A-0D1CE647E16A}"/>
                </c:ext>
              </c:extLst>
            </c:dLbl>
            <c:dLbl>
              <c:idx val="8"/>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F005-49D3-B77A-0D1CE647E16A}"/>
                </c:ext>
              </c:extLst>
            </c:dLbl>
            <c:dLbl>
              <c:idx val="9"/>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F005-49D3-B77A-0D1CE647E16A}"/>
                </c:ext>
              </c:extLst>
            </c:dLbl>
            <c:dLbl>
              <c:idx val="10"/>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F005-49D3-B77A-0D1CE647E16A}"/>
                </c:ext>
              </c:extLst>
            </c:dLbl>
            <c:dLbl>
              <c:idx val="11"/>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F005-49D3-B77A-0D1CE647E16A}"/>
                </c:ext>
              </c:extLst>
            </c:dLbl>
            <c:dLbl>
              <c:idx val="12"/>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F005-49D3-B77A-0D1CE647E16A}"/>
                </c:ext>
              </c:extLst>
            </c:dLbl>
            <c:dLbl>
              <c:idx val="13"/>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F005-49D3-B77A-0D1CE647E16A}"/>
                </c:ext>
              </c:extLst>
            </c:dLbl>
            <c:dLbl>
              <c:idx val="14"/>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F005-49D3-B77A-0D1CE647E16A}"/>
                </c:ext>
              </c:extLst>
            </c:dLbl>
            <c:dLbl>
              <c:idx val="15"/>
              <c:tx>
                <c:rich>
                  <a:bodyPr/>
                  <a:lstStyle/>
                  <a:p>
                    <a:fld id="{2F32CA29-51BB-41B7-B329-FA8F3EA75F28}"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6-F005-49D3-B77A-0D1CE647E16A}"/>
                </c:ext>
              </c:extLst>
            </c:dLbl>
            <c:dLbl>
              <c:idx val="16"/>
              <c:tx>
                <c:rich>
                  <a:bodyPr/>
                  <a:lstStyle/>
                  <a:p>
                    <a:fld id="{2D8BB5BD-5C51-4B87-B1E0-0BFD2186B406}"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7-F005-49D3-B77A-0D1CE647E16A}"/>
                </c:ext>
              </c:extLst>
            </c:dLbl>
            <c:dLbl>
              <c:idx val="17"/>
              <c:tx>
                <c:rich>
                  <a:bodyPr/>
                  <a:lstStyle/>
                  <a:p>
                    <a:fld id="{97223091-BF41-458B-94AA-A3453FEDF75F}"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8-F005-49D3-B77A-0D1CE647E16A}"/>
                </c:ext>
              </c:extLst>
            </c:dLbl>
            <c:dLbl>
              <c:idx val="18"/>
              <c:tx>
                <c:rich>
                  <a:bodyPr/>
                  <a:lstStyle/>
                  <a:p>
                    <a:fld id="{D9D66D36-6EF2-470C-B353-C285D56D0F83}"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9-F005-49D3-B77A-0D1CE647E16A}"/>
                </c:ext>
              </c:extLst>
            </c:dLbl>
            <c:dLbl>
              <c:idx val="19"/>
              <c:tx>
                <c:rich>
                  <a:bodyPr/>
                  <a:lstStyle/>
                  <a:p>
                    <a:fld id="{C40CE053-387C-4655-B9A1-F2E9CC8BCD50}"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A-F005-49D3-B77A-0D1CE647E16A}"/>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Database!$K$419:$AN$419</c:f>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cat>
          <c:val>
            <c:numRef>
              <c:f>Database!$K$476:$AD$476</c:f>
              <c:numCache>
                <c:formatCode>General</c:formatCode>
                <c:ptCount val="20"/>
                <c:pt idx="15" formatCode="0.0">
                  <c:v>24.646300162175439</c:v>
                </c:pt>
                <c:pt idx="16" formatCode="0.0">
                  <c:v>24.646300162175439</c:v>
                </c:pt>
                <c:pt idx="17" formatCode="0.0">
                  <c:v>24.646300162175439</c:v>
                </c:pt>
                <c:pt idx="18" formatCode="0.0">
                  <c:v>24.646300162175439</c:v>
                </c:pt>
                <c:pt idx="19" formatCode="0.0">
                  <c:v>24.646300162175439</c:v>
                </c:pt>
              </c:numCache>
            </c:numRef>
          </c:val>
          <c:extLst xmlns:c15="http://schemas.microsoft.com/office/drawing/2012/chart">
            <c:ext xmlns:c15="http://schemas.microsoft.com/office/drawing/2012/chart" uri="{02D57815-91ED-43cb-92C2-25804820EDAC}">
              <c15:datalabelsRange>
                <c15:f>Database!$K$477:$AF$477</c15:f>
                <c15:dlblRangeCache>
                  <c:ptCount val="22"/>
                  <c:pt idx="2">
                    <c:v>295</c:v>
                  </c:pt>
                  <c:pt idx="7">
                    <c:v>200</c:v>
                  </c:pt>
                  <c:pt idx="12">
                    <c:v>159</c:v>
                  </c:pt>
                  <c:pt idx="17">
                    <c:v>123</c:v>
                  </c:pt>
                </c15:dlblRangeCache>
              </c15:datalabelsRange>
            </c:ext>
            <c:ext xmlns:c16="http://schemas.microsoft.com/office/drawing/2014/chart" uri="{C3380CC4-5D6E-409C-BE32-E72D297353CC}">
              <c16:uniqueId val="{00000040-F005-49D3-B77A-0D1CE647E16A}"/>
            </c:ext>
          </c:extLst>
        </c:ser>
        <c:ser>
          <c:idx val="5"/>
          <c:order val="6"/>
          <c:tx>
            <c:strRef>
              <c:f>Database!$J$478</c:f>
              <c:strCache>
                <c:ptCount val="1"/>
                <c:pt idx="0">
                  <c:v>Min</c:v>
                </c:pt>
              </c:strCache>
            </c:strRef>
          </c:tx>
          <c:spPr>
            <a:solidFill>
              <a:schemeClr val="accent3">
                <a:lumMod val="40000"/>
                <a:lumOff val="60000"/>
                <a:alpha val="66000"/>
              </a:schemeClr>
            </a:solidFill>
            <a:ln>
              <a:noFill/>
            </a:ln>
            <a:effectLst/>
          </c:spPr>
          <c:invertIfNegative val="0"/>
          <c:cat>
            <c:numRef>
              <c:f>Database!$K$419:$AN$419</c:f>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extLst xmlns:c15="http://schemas.microsoft.com/office/drawing/2012/chart"/>
            </c:numRef>
          </c:cat>
          <c:val>
            <c:numRef>
              <c:f>Database!$K$478:$AD$478</c:f>
              <c:numCache>
                <c:formatCode>General</c:formatCode>
                <c:ptCount val="20"/>
                <c:pt idx="10" formatCode="0">
                  <c:v>29.787952898633289</c:v>
                </c:pt>
                <c:pt idx="11" formatCode="0">
                  <c:v>29.787952898633289</c:v>
                </c:pt>
                <c:pt idx="12" formatCode="0">
                  <c:v>29.787952898633289</c:v>
                </c:pt>
                <c:pt idx="13" formatCode="0">
                  <c:v>29.787952898633289</c:v>
                </c:pt>
                <c:pt idx="14" formatCode="0">
                  <c:v>29.787952898633289</c:v>
                </c:pt>
                <c:pt idx="15" formatCode="0">
                  <c:v>22.232379279564089</c:v>
                </c:pt>
                <c:pt idx="16" formatCode="0">
                  <c:v>22.232379279564089</c:v>
                </c:pt>
                <c:pt idx="17" formatCode="0">
                  <c:v>22.232379279564089</c:v>
                </c:pt>
                <c:pt idx="18" formatCode="0">
                  <c:v>22.232379279564089</c:v>
                </c:pt>
                <c:pt idx="19" formatCode="0">
                  <c:v>22.232379279564089</c:v>
                </c:pt>
              </c:numCache>
            </c:numRef>
          </c:val>
          <c:extLst xmlns:c15="http://schemas.microsoft.com/office/drawing/2012/chart">
            <c:ext xmlns:c16="http://schemas.microsoft.com/office/drawing/2014/chart" uri="{C3380CC4-5D6E-409C-BE32-E72D297353CC}">
              <c16:uniqueId val="{00000042-F005-49D3-B77A-0D1CE647E16A}"/>
            </c:ext>
          </c:extLst>
        </c:ser>
        <c:dLbls>
          <c:showLegendKey val="0"/>
          <c:showVal val="0"/>
          <c:showCatName val="0"/>
          <c:showSerName val="0"/>
          <c:showPercent val="0"/>
          <c:showBubbleSize val="0"/>
        </c:dLbls>
        <c:gapWidth val="10"/>
        <c:overlap val="100"/>
        <c:axId val="1134365471"/>
        <c:axId val="1134352031"/>
        <c:extLst>
          <c:ext xmlns:c15="http://schemas.microsoft.com/office/drawing/2012/chart" uri="{02D57815-91ED-43cb-92C2-25804820EDAC}">
            <c15:filteredBarSeries>
              <c15:ser>
                <c:idx val="4"/>
                <c:order val="5"/>
                <c:tx>
                  <c:strRef>
                    <c:extLst>
                      <c:ext uri="{02D57815-91ED-43cb-92C2-25804820EDAC}">
                        <c15:formulaRef>
                          <c15:sqref>Database!$J$477</c15:sqref>
                        </c15:formulaRef>
                      </c:ext>
                    </c:extLst>
                    <c:strCache>
                      <c:ptCount val="1"/>
                      <c:pt idx="0">
                        <c:v>Carbon Budget</c:v>
                      </c:pt>
                    </c:strCache>
                  </c:strRef>
                </c:tx>
                <c:spPr>
                  <a:solidFill>
                    <a:schemeClr val="accent5"/>
                  </a:solidFill>
                  <a:ln>
                    <a:noFill/>
                  </a:ln>
                  <a:effectLst/>
                </c:spPr>
                <c:invertIfNegative val="0"/>
                <c:cat>
                  <c:numRef>
                    <c:extLst>
                      <c:ex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cat>
                <c:val>
                  <c:numRef>
                    <c:extLst>
                      <c:ext uri="{02D57815-91ED-43cb-92C2-25804820EDAC}">
                        <c15:formulaRef>
                          <c15:sqref>Database!$K$477:$AN$477</c15:sqref>
                        </c15:formulaRef>
                      </c:ext>
                    </c:extLst>
                    <c:numCache>
                      <c:formatCode>General</c:formatCode>
                      <c:ptCount val="30"/>
                      <c:pt idx="2" formatCode="0">
                        <c:v>295</c:v>
                      </c:pt>
                      <c:pt idx="7" formatCode="0">
                        <c:v>200</c:v>
                      </c:pt>
                      <c:pt idx="12" formatCode="0">
                        <c:v>159.06820304987937</c:v>
                      </c:pt>
                      <c:pt idx="17" formatCode="0">
                        <c:v>123.23150081087719</c:v>
                      </c:pt>
                    </c:numCache>
                  </c:numRef>
                </c:val>
                <c:extLst>
                  <c:ext xmlns:c16="http://schemas.microsoft.com/office/drawing/2014/chart" uri="{C3380CC4-5D6E-409C-BE32-E72D297353CC}">
                    <c16:uniqueId val="{00000041-F005-49D3-B77A-0D1CE647E16A}"/>
                  </c:ext>
                </c:extLst>
              </c15:ser>
            </c15:filteredBarSeries>
          </c:ext>
        </c:extLst>
      </c:barChart>
      <c:catAx>
        <c:axId val="1134365471"/>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1134352031"/>
        <c:crosses val="autoZero"/>
        <c:auto val="1"/>
        <c:lblAlgn val="ctr"/>
        <c:lblOffset val="100"/>
        <c:noMultiLvlLbl val="0"/>
      </c:catAx>
      <c:valAx>
        <c:axId val="1134352031"/>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11343654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160" b="0" i="0" u="none" strike="noStrike" kern="1200" spc="0" baseline="0">
                <a:solidFill>
                  <a:schemeClr val="tx1">
                    <a:lumMod val="65000"/>
                    <a:lumOff val="35000"/>
                  </a:schemeClr>
                </a:solidFill>
                <a:latin typeface="+mn-lt"/>
                <a:ea typeface="+mn-ea"/>
                <a:cs typeface="+mn-cs"/>
              </a:defRPr>
            </a:pPr>
            <a:r>
              <a:rPr lang="en-US"/>
              <a:t>Energy Sector Emissions/Removal Pathways</a:t>
            </a:r>
          </a:p>
        </c:rich>
      </c:tx>
      <c:overlay val="0"/>
      <c:spPr>
        <a:noFill/>
        <a:ln>
          <a:noFill/>
        </a:ln>
        <a:effectLst/>
      </c:spPr>
      <c:txPr>
        <a:bodyPr rot="0" spcFirstLastPara="1" vertOverflow="ellipsis" vert="horz" wrap="square" anchor="ctr" anchorCtr="1"/>
        <a:lstStyle/>
        <a:p>
          <a:pPr>
            <a:defRPr sz="21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Database!$O$543</c:f>
              <c:strCache>
                <c:ptCount val="1"/>
                <c:pt idx="0">
                  <c:v>250Mt</c:v>
                </c:pt>
              </c:strCache>
            </c:strRef>
          </c:tx>
          <c:spPr>
            <a:ln w="19050" cap="rnd">
              <a:solidFill>
                <a:schemeClr val="accent1"/>
              </a:solidFill>
              <a:round/>
            </a:ln>
            <a:effectLst/>
          </c:spPr>
          <c:marker>
            <c:symbol val="none"/>
          </c:marker>
          <c:xVal>
            <c:numRef>
              <c:f>Database!$P$542:$AV$542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f>Database!$P$543:$AV$543</c:f>
              <c:numCache>
                <c:formatCode>General</c:formatCode>
                <c:ptCount val="33"/>
                <c:pt idx="3" formatCode="0.0">
                  <c:v>36.915620000000004</c:v>
                </c:pt>
                <c:pt idx="4" formatCode="0.0">
                  <c:v>36.242260000000002</c:v>
                </c:pt>
                <c:pt idx="5" formatCode="0.0">
                  <c:v>31.655860000000001</c:v>
                </c:pt>
                <c:pt idx="6" formatCode="0.0">
                  <c:v>29.805049999999998</c:v>
                </c:pt>
                <c:pt idx="7" formatCode="0.0">
                  <c:v>28.769929999999999</c:v>
                </c:pt>
                <c:pt idx="8" formatCode="0.0">
                  <c:v>27.145289999999999</c:v>
                </c:pt>
                <c:pt idx="9" formatCode="0.0">
                  <c:v>25.503979999999999</c:v>
                </c:pt>
                <c:pt idx="10" formatCode="0.0">
                  <c:v>23.103900000000003</c:v>
                </c:pt>
                <c:pt idx="11" formatCode="0.0">
                  <c:v>18.81231</c:v>
                </c:pt>
                <c:pt idx="12" formatCode="0.0">
                  <c:v>14.466530000000001</c:v>
                </c:pt>
                <c:pt idx="13" formatCode="0.0">
                  <c:v>9.6173899999999986</c:v>
                </c:pt>
                <c:pt idx="14" formatCode="0.0">
                  <c:v>6.8307200000000003</c:v>
                </c:pt>
                <c:pt idx="15" formatCode="0.0">
                  <c:v>5.5327200000000003</c:v>
                </c:pt>
                <c:pt idx="16" formatCode="0.0">
                  <c:v>4.5121700000000002</c:v>
                </c:pt>
                <c:pt idx="17" formatCode="0.0">
                  <c:v>1.2983099999999999</c:v>
                </c:pt>
                <c:pt idx="18" formatCode="0.0">
                  <c:v>0.58889000000000002</c:v>
                </c:pt>
                <c:pt idx="19" formatCode="0.0">
                  <c:v>-3.8900000000000002E-3</c:v>
                </c:pt>
                <c:pt idx="20" formatCode="0.0">
                  <c:v>-0.17346</c:v>
                </c:pt>
                <c:pt idx="21" formatCode="0.0">
                  <c:v>-0.55832999999999999</c:v>
                </c:pt>
                <c:pt idx="22" formatCode="0.0">
                  <c:v>-0.76717999999999997</c:v>
                </c:pt>
                <c:pt idx="23" formatCode="0.0">
                  <c:v>-0.96809000000000001</c:v>
                </c:pt>
                <c:pt idx="24" formatCode="0.0">
                  <c:v>-1.1894899999999999</c:v>
                </c:pt>
                <c:pt idx="25" formatCode="0.0">
                  <c:v>-1.36205</c:v>
                </c:pt>
                <c:pt idx="26" formatCode="0.0">
                  <c:v>-1.3964400000000001</c:v>
                </c:pt>
                <c:pt idx="27" formatCode="0.0">
                  <c:v>-1.5125999999999999</c:v>
                </c:pt>
                <c:pt idx="28" formatCode="0.0">
                  <c:v>-1.4674100000000001</c:v>
                </c:pt>
                <c:pt idx="29" formatCode="0.0">
                  <c:v>-1.4944500000000001</c:v>
                </c:pt>
                <c:pt idx="30" formatCode="0.0">
                  <c:v>-1.5336099999999999</c:v>
                </c:pt>
                <c:pt idx="31" formatCode="0.0">
                  <c:v>-1.5329000000000002</c:v>
                </c:pt>
                <c:pt idx="32" formatCode="0.0">
                  <c:v>-1.5331600000000001</c:v>
                </c:pt>
              </c:numCache>
            </c:numRef>
          </c:yVal>
          <c:smooth val="0"/>
          <c:extLst>
            <c:ext xmlns:c16="http://schemas.microsoft.com/office/drawing/2014/chart" uri="{C3380CC4-5D6E-409C-BE32-E72D297353CC}">
              <c16:uniqueId val="{00000000-07E2-4BB1-A464-15D5D8F9DFF3}"/>
            </c:ext>
          </c:extLst>
        </c:ser>
        <c:ser>
          <c:idx val="5"/>
          <c:order val="5"/>
          <c:tx>
            <c:strRef>
              <c:f>Database!$O$548</c:f>
              <c:strCache>
                <c:ptCount val="1"/>
                <c:pt idx="0">
                  <c:v>300Mt</c:v>
                </c:pt>
              </c:strCache>
            </c:strRef>
          </c:tx>
          <c:spPr>
            <a:ln w="19050" cap="rnd">
              <a:solidFill>
                <a:schemeClr val="accent6"/>
              </a:solidFill>
              <a:round/>
            </a:ln>
            <a:effectLst/>
          </c:spPr>
          <c:marker>
            <c:symbol val="none"/>
          </c:marker>
          <c:xVal>
            <c:numRef>
              <c:f>Database!$P$542:$AV$542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f>Database!$P$548:$AV$548</c:f>
              <c:numCache>
                <c:formatCode>General</c:formatCode>
                <c:ptCount val="33"/>
                <c:pt idx="3" formatCode="0.0">
                  <c:v>36.915620000000004</c:v>
                </c:pt>
                <c:pt idx="4" formatCode="0.0">
                  <c:v>36.242260000000002</c:v>
                </c:pt>
                <c:pt idx="5" formatCode="0.0">
                  <c:v>31.655860000000001</c:v>
                </c:pt>
                <c:pt idx="6" formatCode="0.0">
                  <c:v>30.807599999999997</c:v>
                </c:pt>
                <c:pt idx="7" formatCode="0.0">
                  <c:v>29.580279999999998</c:v>
                </c:pt>
                <c:pt idx="8" formatCode="0.0">
                  <c:v>27.150369999999999</c:v>
                </c:pt>
                <c:pt idx="9" formatCode="0.0">
                  <c:v>25.425419999999999</c:v>
                </c:pt>
                <c:pt idx="10" formatCode="0.0">
                  <c:v>23.058439999999997</c:v>
                </c:pt>
                <c:pt idx="11" formatCode="0.0">
                  <c:v>18.813740000000003</c:v>
                </c:pt>
                <c:pt idx="12" formatCode="0.0">
                  <c:v>14.545360000000001</c:v>
                </c:pt>
                <c:pt idx="13" formatCode="0.0">
                  <c:v>10.797559999999999</c:v>
                </c:pt>
                <c:pt idx="14" formatCode="0.0">
                  <c:v>9.0383999999999993</c:v>
                </c:pt>
                <c:pt idx="15" formatCode="0.0">
                  <c:v>7.3440000000000003</c:v>
                </c:pt>
                <c:pt idx="16" formatCode="0.0">
                  <c:v>6.0814200000000005</c:v>
                </c:pt>
                <c:pt idx="17" formatCode="0.0">
                  <c:v>2.6217800000000002</c:v>
                </c:pt>
                <c:pt idx="18" formatCode="0.0">
                  <c:v>1.48377</c:v>
                </c:pt>
                <c:pt idx="19" formatCode="0.0">
                  <c:v>0.82247999999999999</c:v>
                </c:pt>
                <c:pt idx="20" formatCode="0.0">
                  <c:v>0.30980000000000002</c:v>
                </c:pt>
                <c:pt idx="21" formatCode="0.0">
                  <c:v>-3.7609999999999998E-2</c:v>
                </c:pt>
                <c:pt idx="22" formatCode="0.0">
                  <c:v>-0.30035000000000001</c:v>
                </c:pt>
                <c:pt idx="23" formatCode="0.0">
                  <c:v>-0.59648000000000001</c:v>
                </c:pt>
                <c:pt idx="24" formatCode="0.0">
                  <c:v>-0.87234</c:v>
                </c:pt>
                <c:pt idx="25" formatCode="0.0">
                  <c:v>-1.1428900000000002</c:v>
                </c:pt>
                <c:pt idx="26" formatCode="0.0">
                  <c:v>-1.2188399999999999</c:v>
                </c:pt>
                <c:pt idx="27" formatCode="0.0">
                  <c:v>-1.3206300000000002</c:v>
                </c:pt>
                <c:pt idx="28" formatCode="0.0">
                  <c:v>-1.3732800000000001</c:v>
                </c:pt>
                <c:pt idx="29" formatCode="0.0">
                  <c:v>-1.4111500000000001</c:v>
                </c:pt>
                <c:pt idx="30" formatCode="0.0">
                  <c:v>-1.41675</c:v>
                </c:pt>
                <c:pt idx="31" formatCode="0.0">
                  <c:v>-1.4761</c:v>
                </c:pt>
                <c:pt idx="32" formatCode="0.0">
                  <c:v>-1.49882</c:v>
                </c:pt>
              </c:numCache>
            </c:numRef>
          </c:yVal>
          <c:smooth val="0"/>
          <c:extLst>
            <c:ext xmlns:c16="http://schemas.microsoft.com/office/drawing/2014/chart" uri="{C3380CC4-5D6E-409C-BE32-E72D297353CC}">
              <c16:uniqueId val="{00000005-07E2-4BB1-A464-15D5D8F9DFF3}"/>
            </c:ext>
          </c:extLst>
        </c:ser>
        <c:ser>
          <c:idx val="10"/>
          <c:order val="10"/>
          <c:tx>
            <c:strRef>
              <c:f>Database!$O$553</c:f>
              <c:strCache>
                <c:ptCount val="1"/>
                <c:pt idx="0">
                  <c:v>350Mt</c:v>
                </c:pt>
              </c:strCache>
            </c:strRef>
          </c:tx>
          <c:spPr>
            <a:ln w="19050" cap="rnd">
              <a:solidFill>
                <a:schemeClr val="accent5">
                  <a:lumMod val="60000"/>
                </a:schemeClr>
              </a:solidFill>
              <a:round/>
            </a:ln>
            <a:effectLst/>
          </c:spPr>
          <c:marker>
            <c:symbol val="none"/>
          </c:marker>
          <c:xVal>
            <c:numRef>
              <c:f>Database!$P$542:$AV$542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f>Database!$P$553:$AV$553</c:f>
              <c:numCache>
                <c:formatCode>General</c:formatCode>
                <c:ptCount val="33"/>
                <c:pt idx="3" formatCode="0.0">
                  <c:v>36.915620000000004</c:v>
                </c:pt>
                <c:pt idx="4" formatCode="0.0">
                  <c:v>36.242260000000002</c:v>
                </c:pt>
                <c:pt idx="5" formatCode="0.0">
                  <c:v>31.655860000000001</c:v>
                </c:pt>
                <c:pt idx="6" formatCode="0.0">
                  <c:v>30.816770000000002</c:v>
                </c:pt>
                <c:pt idx="7" formatCode="0.0">
                  <c:v>29.589929999999999</c:v>
                </c:pt>
                <c:pt idx="8" formatCode="0.0">
                  <c:v>27.115839999999999</c:v>
                </c:pt>
                <c:pt idx="9" formatCode="0.0">
                  <c:v>25.39583</c:v>
                </c:pt>
                <c:pt idx="10" formatCode="0.0">
                  <c:v>23.091900000000003</c:v>
                </c:pt>
                <c:pt idx="11" formatCode="0.0">
                  <c:v>18.838840000000001</c:v>
                </c:pt>
                <c:pt idx="12" formatCode="0.0">
                  <c:v>14.558200000000001</c:v>
                </c:pt>
                <c:pt idx="13" formatCode="0.0">
                  <c:v>11.765219999999999</c:v>
                </c:pt>
                <c:pt idx="14" formatCode="0.0">
                  <c:v>10.645110000000001</c:v>
                </c:pt>
                <c:pt idx="15" formatCode="0.0">
                  <c:v>9.6545000000000005</c:v>
                </c:pt>
                <c:pt idx="16" formatCode="0.0">
                  <c:v>7.8336899999999998</c:v>
                </c:pt>
                <c:pt idx="17" formatCode="0.0">
                  <c:v>6.4845500000000005</c:v>
                </c:pt>
                <c:pt idx="18" formatCode="0.0">
                  <c:v>5.3123399999999998</c:v>
                </c:pt>
                <c:pt idx="19" formatCode="0.0">
                  <c:v>4.3470600000000008</c:v>
                </c:pt>
                <c:pt idx="20" formatCode="0.0">
                  <c:v>3.5813699999999997</c:v>
                </c:pt>
                <c:pt idx="21" formatCode="0.0">
                  <c:v>3.0895700000000001</c:v>
                </c:pt>
                <c:pt idx="22" formatCode="0.0">
                  <c:v>2.8225100000000003</c:v>
                </c:pt>
                <c:pt idx="23" formatCode="0.0">
                  <c:v>2.4632199999999997</c:v>
                </c:pt>
                <c:pt idx="24" formatCode="0.0">
                  <c:v>2.1238000000000001</c:v>
                </c:pt>
                <c:pt idx="25" formatCode="0.0">
                  <c:v>1.8275999999999999</c:v>
                </c:pt>
                <c:pt idx="26" formatCode="0.0">
                  <c:v>1.6342000000000001</c:v>
                </c:pt>
                <c:pt idx="27" formatCode="0.0">
                  <c:v>1.55718</c:v>
                </c:pt>
                <c:pt idx="28" formatCode="0.0">
                  <c:v>1.1289200000000001</c:v>
                </c:pt>
                <c:pt idx="29" formatCode="0.0">
                  <c:v>0.82513999999999998</c:v>
                </c:pt>
                <c:pt idx="30" formatCode="0.0">
                  <c:v>-0.35267999999999999</c:v>
                </c:pt>
                <c:pt idx="31" formatCode="0.0">
                  <c:v>-0.45465</c:v>
                </c:pt>
                <c:pt idx="32" formatCode="0.0">
                  <c:v>-0.48366999999999999</c:v>
                </c:pt>
              </c:numCache>
            </c:numRef>
          </c:yVal>
          <c:smooth val="0"/>
          <c:extLst>
            <c:ext xmlns:c16="http://schemas.microsoft.com/office/drawing/2014/chart" uri="{C3380CC4-5D6E-409C-BE32-E72D297353CC}">
              <c16:uniqueId val="{0000000A-07E2-4BB1-A464-15D5D8F9DFF3}"/>
            </c:ext>
          </c:extLst>
        </c:ser>
        <c:ser>
          <c:idx val="15"/>
          <c:order val="15"/>
          <c:tx>
            <c:strRef>
              <c:f>Database!$O$558</c:f>
              <c:strCache>
                <c:ptCount val="1"/>
                <c:pt idx="0">
                  <c:v>400Mt</c:v>
                </c:pt>
              </c:strCache>
            </c:strRef>
          </c:tx>
          <c:spPr>
            <a:ln w="19050" cap="rnd">
              <a:solidFill>
                <a:schemeClr val="accent4">
                  <a:lumMod val="80000"/>
                  <a:lumOff val="20000"/>
                </a:schemeClr>
              </a:solidFill>
              <a:round/>
            </a:ln>
            <a:effectLst/>
          </c:spPr>
          <c:marker>
            <c:symbol val="none"/>
          </c:marker>
          <c:xVal>
            <c:numRef>
              <c:f>Database!$P$542:$AV$542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f>Database!$P$558:$AV$558</c:f>
              <c:numCache>
                <c:formatCode>General</c:formatCode>
                <c:ptCount val="33"/>
                <c:pt idx="3" formatCode="0.0">
                  <c:v>36.915620000000004</c:v>
                </c:pt>
                <c:pt idx="4" formatCode="0.0">
                  <c:v>36.242260000000002</c:v>
                </c:pt>
                <c:pt idx="5" formatCode="0.0">
                  <c:v>31.655860000000001</c:v>
                </c:pt>
                <c:pt idx="6" formatCode="0.0">
                  <c:v>30.82339</c:v>
                </c:pt>
                <c:pt idx="7" formatCode="0.0">
                  <c:v>29.600950000000001</c:v>
                </c:pt>
                <c:pt idx="8" formatCode="0.0">
                  <c:v>27.019860000000001</c:v>
                </c:pt>
                <c:pt idx="9" formatCode="0.0">
                  <c:v>25.401119999999999</c:v>
                </c:pt>
                <c:pt idx="10" formatCode="0.0">
                  <c:v>23.095509999999997</c:v>
                </c:pt>
                <c:pt idx="11" formatCode="0.0">
                  <c:v>18.85136</c:v>
                </c:pt>
                <c:pt idx="12" formatCode="0.0">
                  <c:v>14.82565</c:v>
                </c:pt>
                <c:pt idx="13" formatCode="0.0">
                  <c:v>15.438450000000001</c:v>
                </c:pt>
                <c:pt idx="14" formatCode="0.0">
                  <c:v>14.1968</c:v>
                </c:pt>
                <c:pt idx="15" formatCode="0.0">
                  <c:v>12.81621</c:v>
                </c:pt>
                <c:pt idx="16" formatCode="0.0">
                  <c:v>11.299950000000001</c:v>
                </c:pt>
                <c:pt idx="17" formatCode="0.0">
                  <c:v>9.7769999999999992</c:v>
                </c:pt>
                <c:pt idx="18" formatCode="0.0">
                  <c:v>8.2110599999999998</c:v>
                </c:pt>
                <c:pt idx="19" formatCode="0.0">
                  <c:v>7.0706999999999995</c:v>
                </c:pt>
                <c:pt idx="20" formatCode="0.0">
                  <c:v>6.4735100000000001</c:v>
                </c:pt>
                <c:pt idx="21" formatCode="0.0">
                  <c:v>6.0115200000000009</c:v>
                </c:pt>
                <c:pt idx="22" formatCode="0.0">
                  <c:v>5.4513999999999996</c:v>
                </c:pt>
                <c:pt idx="23" formatCode="0.0">
                  <c:v>5.01647</c:v>
                </c:pt>
                <c:pt idx="24" formatCode="0.0">
                  <c:v>4.4836099999999997</c:v>
                </c:pt>
                <c:pt idx="25" formatCode="0.0">
                  <c:v>4.1702399999999997</c:v>
                </c:pt>
                <c:pt idx="26" formatCode="0.0">
                  <c:v>2.5786700000000002</c:v>
                </c:pt>
                <c:pt idx="27" formatCode="0.0">
                  <c:v>2.4515799999999999</c:v>
                </c:pt>
                <c:pt idx="28" formatCode="0.0">
                  <c:v>2.3263000000000003</c:v>
                </c:pt>
                <c:pt idx="29" formatCode="0.0">
                  <c:v>2.1399599999999999</c:v>
                </c:pt>
                <c:pt idx="30" formatCode="0.0">
                  <c:v>2.0828800000000003</c:v>
                </c:pt>
                <c:pt idx="31" formatCode="0.0">
                  <c:v>1.9599500000000001</c:v>
                </c:pt>
                <c:pt idx="32" formatCode="0.0">
                  <c:v>1.8474999999999999</c:v>
                </c:pt>
              </c:numCache>
            </c:numRef>
          </c:yVal>
          <c:smooth val="0"/>
          <c:extLst>
            <c:ext xmlns:c16="http://schemas.microsoft.com/office/drawing/2014/chart" uri="{C3380CC4-5D6E-409C-BE32-E72D297353CC}">
              <c16:uniqueId val="{0000000F-07E2-4BB1-A464-15D5D8F9DFF3}"/>
            </c:ext>
          </c:extLst>
        </c:ser>
        <c:ser>
          <c:idx val="20"/>
          <c:order val="20"/>
          <c:tx>
            <c:strRef>
              <c:f>Database!$O$563</c:f>
              <c:strCache>
                <c:ptCount val="1"/>
                <c:pt idx="0">
                  <c:v>450Mt</c:v>
                </c:pt>
              </c:strCache>
            </c:strRef>
          </c:tx>
          <c:spPr>
            <a:ln w="19050" cap="rnd">
              <a:solidFill>
                <a:schemeClr val="accent3">
                  <a:lumMod val="80000"/>
                </a:schemeClr>
              </a:solidFill>
              <a:round/>
            </a:ln>
            <a:effectLst/>
          </c:spPr>
          <c:marker>
            <c:symbol val="none"/>
          </c:marker>
          <c:xVal>
            <c:numRef>
              <c:f>Database!$P$542:$AV$542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f>Database!$P$563:$AV$563</c:f>
              <c:numCache>
                <c:formatCode>General</c:formatCode>
                <c:ptCount val="33"/>
                <c:pt idx="3" formatCode="0.0">
                  <c:v>36.915620000000004</c:v>
                </c:pt>
                <c:pt idx="4" formatCode="0.0">
                  <c:v>36.242260000000002</c:v>
                </c:pt>
                <c:pt idx="5" formatCode="0.0">
                  <c:v>31.655860000000001</c:v>
                </c:pt>
                <c:pt idx="6" formatCode="0.0">
                  <c:v>30.825970000000002</c:v>
                </c:pt>
                <c:pt idx="7" formatCode="0.0">
                  <c:v>29.588519999999999</c:v>
                </c:pt>
                <c:pt idx="8" formatCode="0.0">
                  <c:v>27.010840000000002</c:v>
                </c:pt>
                <c:pt idx="9" formatCode="0.0">
                  <c:v>25.393900000000002</c:v>
                </c:pt>
                <c:pt idx="10" formatCode="0.0">
                  <c:v>23.103930000000002</c:v>
                </c:pt>
                <c:pt idx="11" formatCode="0.0">
                  <c:v>18.886050000000001</c:v>
                </c:pt>
                <c:pt idx="12" formatCode="0.0">
                  <c:v>14.88062</c:v>
                </c:pt>
                <c:pt idx="13" formatCode="0.0">
                  <c:v>16.834900000000001</c:v>
                </c:pt>
                <c:pt idx="14" formatCode="0.0">
                  <c:v>15.848450000000001</c:v>
                </c:pt>
                <c:pt idx="15" formatCode="0.0">
                  <c:v>15.145709999999999</c:v>
                </c:pt>
                <c:pt idx="16" formatCode="0.0">
                  <c:v>13.92928</c:v>
                </c:pt>
                <c:pt idx="17" formatCode="0.0">
                  <c:v>12.561290000000001</c:v>
                </c:pt>
                <c:pt idx="18" formatCode="0.0">
                  <c:v>11.15</c:v>
                </c:pt>
                <c:pt idx="19" formatCode="0.0">
                  <c:v>10.189020000000001</c:v>
                </c:pt>
                <c:pt idx="20" formatCode="0.0">
                  <c:v>9.0255299999999998</c:v>
                </c:pt>
                <c:pt idx="21" formatCode="0.0">
                  <c:v>8.2472600000000007</c:v>
                </c:pt>
                <c:pt idx="22" formatCode="0.0">
                  <c:v>7.7114399999999996</c:v>
                </c:pt>
                <c:pt idx="23" formatCode="0.0">
                  <c:v>7.2877000000000001</c:v>
                </c:pt>
                <c:pt idx="24" formatCode="0.0">
                  <c:v>6.8991099999999994</c:v>
                </c:pt>
                <c:pt idx="25" formatCode="0.0">
                  <c:v>6.2204300000000003</c:v>
                </c:pt>
                <c:pt idx="26" formatCode="0.0">
                  <c:v>5.8519300000000003</c:v>
                </c:pt>
                <c:pt idx="27" formatCode="0.0">
                  <c:v>5.50671</c:v>
                </c:pt>
                <c:pt idx="28" formatCode="0.0">
                  <c:v>5.1742400000000002</c:v>
                </c:pt>
                <c:pt idx="29" formatCode="0.0">
                  <c:v>4.7995200000000002</c:v>
                </c:pt>
                <c:pt idx="30" formatCode="0.0">
                  <c:v>4.7583900000000003</c:v>
                </c:pt>
                <c:pt idx="31" formatCode="0.0">
                  <c:v>4.4741299999999997</c:v>
                </c:pt>
                <c:pt idx="32" formatCode="0.0">
                  <c:v>4.1793100000000001</c:v>
                </c:pt>
              </c:numCache>
            </c:numRef>
          </c:yVal>
          <c:smooth val="0"/>
          <c:extLst>
            <c:ext xmlns:c16="http://schemas.microsoft.com/office/drawing/2014/chart" uri="{C3380CC4-5D6E-409C-BE32-E72D297353CC}">
              <c16:uniqueId val="{00000014-07E2-4BB1-A464-15D5D8F9DFF3}"/>
            </c:ext>
          </c:extLst>
        </c:ser>
        <c:dLbls>
          <c:showLegendKey val="0"/>
          <c:showVal val="0"/>
          <c:showCatName val="0"/>
          <c:showSerName val="0"/>
          <c:showPercent val="0"/>
          <c:showBubbleSize val="0"/>
        </c:dLbls>
        <c:axId val="1926196735"/>
        <c:axId val="1926198175"/>
        <c:extLst>
          <c:ext xmlns:c15="http://schemas.microsoft.com/office/drawing/2012/chart" uri="{02D57815-91ED-43cb-92C2-25804820EDAC}">
            <c15:filteredScatterSeries>
              <c15:ser>
                <c:idx val="1"/>
                <c:order val="1"/>
                <c:tx>
                  <c:strRef>
                    <c:extLst>
                      <c:ext uri="{02D57815-91ED-43cb-92C2-25804820EDAC}">
                        <c15:formulaRef>
                          <c15:sqref>Database!$O$544</c15:sqref>
                        </c15:formulaRef>
                      </c:ext>
                    </c:extLst>
                    <c:strCache>
                      <c:ptCount val="1"/>
                      <c:pt idx="0">
                        <c:v>250Mt-led</c:v>
                      </c:pt>
                    </c:strCache>
                  </c:strRef>
                </c:tx>
                <c:spPr>
                  <a:ln w="19050" cap="rnd">
                    <a:solidFill>
                      <a:schemeClr val="accent2"/>
                    </a:solidFill>
                    <a:round/>
                  </a:ln>
                  <a:effectLst/>
                </c:spPr>
                <c:marker>
                  <c:symbol val="none"/>
                </c:marker>
                <c:xVal>
                  <c:numRef>
                    <c:extLst>
                      <c:ext uri="{02D57815-91ED-43cb-92C2-25804820EDAC}">
                        <c15:formulaRef>
                          <c15:sqref>Database!$P$542:$AV$542</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c:ext uri="{02D57815-91ED-43cb-92C2-25804820EDAC}">
                        <c15:formulaRef>
                          <c15:sqref>Database!$P$544:$AV$544</c15:sqref>
                        </c15:formulaRef>
                      </c:ext>
                    </c:extLst>
                    <c:numCache>
                      <c:formatCode>General</c:formatCode>
                      <c:ptCount val="33"/>
                      <c:pt idx="3" formatCode="0.0">
                        <c:v>36.915620000000004</c:v>
                      </c:pt>
                      <c:pt idx="4" formatCode="0.0">
                        <c:v>36.242260000000002</c:v>
                      </c:pt>
                      <c:pt idx="5" formatCode="0.0">
                        <c:v>31.655860000000001</c:v>
                      </c:pt>
                      <c:pt idx="6" formatCode="0.0">
                        <c:v>26.823240000000002</c:v>
                      </c:pt>
                      <c:pt idx="7" formatCode="0.0">
                        <c:v>25.0227</c:v>
                      </c:pt>
                      <c:pt idx="8" formatCode="0.0">
                        <c:v>23.067830000000001</c:v>
                      </c:pt>
                      <c:pt idx="9" formatCode="0.0">
                        <c:v>21.34806</c:v>
                      </c:pt>
                      <c:pt idx="10" formatCode="0.0">
                        <c:v>18.987020000000001</c:v>
                      </c:pt>
                      <c:pt idx="11" formatCode="0.0">
                        <c:v>14.860709999999999</c:v>
                      </c:pt>
                      <c:pt idx="12" formatCode="0.0">
                        <c:v>10.968719999999999</c:v>
                      </c:pt>
                      <c:pt idx="13" formatCode="0.0">
                        <c:v>7.7076400000000005</c:v>
                      </c:pt>
                      <c:pt idx="14" formatCode="0.0">
                        <c:v>6.8393000000000006</c:v>
                      </c:pt>
                      <c:pt idx="15" formatCode="0.0">
                        <c:v>5.7735200000000004</c:v>
                      </c:pt>
                      <c:pt idx="16" formatCode="0.0">
                        <c:v>4.6993900000000002</c:v>
                      </c:pt>
                      <c:pt idx="17" formatCode="0.0">
                        <c:v>1.23698</c:v>
                      </c:pt>
                      <c:pt idx="18" formatCode="0.0">
                        <c:v>0.41667000000000004</c:v>
                      </c:pt>
                      <c:pt idx="19" formatCode="0.0">
                        <c:v>6.565E-2</c:v>
                      </c:pt>
                      <c:pt idx="20" formatCode="0.0">
                        <c:v>-0.24446999999999999</c:v>
                      </c:pt>
                      <c:pt idx="21" formatCode="0.0">
                        <c:v>-0.55295000000000005</c:v>
                      </c:pt>
                      <c:pt idx="22" formatCode="0.0">
                        <c:v>-0.81249000000000005</c:v>
                      </c:pt>
                      <c:pt idx="23" formatCode="0.0">
                        <c:v>-1.14829</c:v>
                      </c:pt>
                      <c:pt idx="24" formatCode="0.0">
                        <c:v>-1.3787499999999999</c:v>
                      </c:pt>
                      <c:pt idx="25" formatCode="0.0">
                        <c:v>-1.57056</c:v>
                      </c:pt>
                      <c:pt idx="26" formatCode="0.0">
                        <c:v>-1.5935299999999999</c:v>
                      </c:pt>
                      <c:pt idx="27" formatCode="0.0">
                        <c:v>-1.61435</c:v>
                      </c:pt>
                      <c:pt idx="28" formatCode="0.0">
                        <c:v>-1.6297999999999999</c:v>
                      </c:pt>
                      <c:pt idx="29" formatCode="0.0">
                        <c:v>-1.6392</c:v>
                      </c:pt>
                      <c:pt idx="30" formatCode="0.0">
                        <c:v>-1.64191</c:v>
                      </c:pt>
                      <c:pt idx="31" formatCode="0.0">
                        <c:v>-1.6432599999999999</c:v>
                      </c:pt>
                      <c:pt idx="32" formatCode="0.0">
                        <c:v>-1.64432</c:v>
                      </c:pt>
                    </c:numCache>
                  </c:numRef>
                </c:yVal>
                <c:smooth val="0"/>
                <c:extLst>
                  <c:ext xmlns:c16="http://schemas.microsoft.com/office/drawing/2014/chart" uri="{C3380CC4-5D6E-409C-BE32-E72D297353CC}">
                    <c16:uniqueId val="{00000001-07E2-4BB1-A464-15D5D8F9DFF3}"/>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Database!$O$545</c15:sqref>
                        </c15:formulaRef>
                      </c:ext>
                    </c:extLst>
                    <c:strCache>
                      <c:ptCount val="1"/>
                      <c:pt idx="0">
                        <c:v>250Mt-lowbio</c:v>
                      </c:pt>
                    </c:strCache>
                  </c:strRef>
                </c:tx>
                <c:spPr>
                  <a:ln w="19050" cap="rnd">
                    <a:solidFill>
                      <a:schemeClr val="accent3"/>
                    </a:solidFill>
                    <a:round/>
                  </a:ln>
                  <a:effectLst/>
                </c:spPr>
                <c:marker>
                  <c:symbol val="none"/>
                </c:marker>
                <c:xVal>
                  <c:numRef>
                    <c:extLst xmlns:c15="http://schemas.microsoft.com/office/drawing/2012/chart">
                      <c:ext xmlns:c15="http://schemas.microsoft.com/office/drawing/2012/chart" uri="{02D57815-91ED-43cb-92C2-25804820EDAC}">
                        <c15:formulaRef>
                          <c15:sqref>Database!$P$542:$AV$542</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Database!$P$545:$AV$545</c15:sqref>
                        </c15:formulaRef>
                      </c:ext>
                    </c:extLst>
                    <c:numCache>
                      <c:formatCode>General</c:formatCode>
                      <c:ptCount val="33"/>
                      <c:pt idx="3" formatCode="0.0">
                        <c:v>36.915620000000004</c:v>
                      </c:pt>
                      <c:pt idx="4" formatCode="0.0">
                        <c:v>36.242260000000002</c:v>
                      </c:pt>
                      <c:pt idx="5" formatCode="0.0">
                        <c:v>31.655860000000001</c:v>
                      </c:pt>
                      <c:pt idx="6" formatCode="0.0">
                        <c:v>29.71425</c:v>
                      </c:pt>
                      <c:pt idx="7" formatCode="0.0">
                        <c:v>28.678330000000003</c:v>
                      </c:pt>
                      <c:pt idx="8" formatCode="0.0">
                        <c:v>27.279499999999999</c:v>
                      </c:pt>
                      <c:pt idx="9" formatCode="0.0">
                        <c:v>25.899750000000001</c:v>
                      </c:pt>
                      <c:pt idx="10" formatCode="0.0">
                        <c:v>23.70909</c:v>
                      </c:pt>
                      <c:pt idx="11" formatCode="0.0">
                        <c:v>19.475560000000002</c:v>
                      </c:pt>
                      <c:pt idx="12" formatCode="0.0">
                        <c:v>15.13946</c:v>
                      </c:pt>
                      <c:pt idx="13" formatCode="0.0">
                        <c:v>9.9810200000000009</c:v>
                      </c:pt>
                      <c:pt idx="14" formatCode="0.0">
                        <c:v>6.9876400000000007</c:v>
                      </c:pt>
                      <c:pt idx="15" formatCode="0.0">
                        <c:v>5.6893400000000005</c:v>
                      </c:pt>
                      <c:pt idx="16" formatCode="0.0">
                        <c:v>4.63164</c:v>
                      </c:pt>
                      <c:pt idx="17" formatCode="0.0">
                        <c:v>2.4700500000000001</c:v>
                      </c:pt>
                      <c:pt idx="18" formatCode="0.0">
                        <c:v>1.45085</c:v>
                      </c:pt>
                      <c:pt idx="19" formatCode="0.0">
                        <c:v>0.74944000000000011</c:v>
                      </c:pt>
                      <c:pt idx="20" formatCode="0.0">
                        <c:v>0.53794000000000008</c:v>
                      </c:pt>
                      <c:pt idx="21" formatCode="0.0">
                        <c:v>0.11084000000000001</c:v>
                      </c:pt>
                      <c:pt idx="22" formatCode="0.0">
                        <c:v>-0.21661000000000002</c:v>
                      </c:pt>
                      <c:pt idx="23" formatCode="0.0">
                        <c:v>-0.47914000000000001</c:v>
                      </c:pt>
                      <c:pt idx="24" formatCode="0.0">
                        <c:v>-0.73187000000000002</c:v>
                      </c:pt>
                      <c:pt idx="25" formatCode="0.0">
                        <c:v>-0.97763999999999995</c:v>
                      </c:pt>
                      <c:pt idx="26" formatCode="0.0">
                        <c:v>-1.0827899999999999</c:v>
                      </c:pt>
                      <c:pt idx="27" formatCode="0.0">
                        <c:v>-1.2645899999999999</c:v>
                      </c:pt>
                      <c:pt idx="28" formatCode="0.0">
                        <c:v>-1.2302200000000001</c:v>
                      </c:pt>
                      <c:pt idx="29" formatCode="0.0">
                        <c:v>-1.2775999999999998</c:v>
                      </c:pt>
                      <c:pt idx="30" formatCode="0.0">
                        <c:v>-1.3491</c:v>
                      </c:pt>
                      <c:pt idx="31" formatCode="0.0">
                        <c:v>-1.37456</c:v>
                      </c:pt>
                      <c:pt idx="32" formatCode="0.0">
                        <c:v>-1.4000299999999999</c:v>
                      </c:pt>
                    </c:numCache>
                  </c:numRef>
                </c:yVal>
                <c:smooth val="0"/>
                <c:extLst xmlns:c15="http://schemas.microsoft.com/office/drawing/2012/chart">
                  <c:ext xmlns:c16="http://schemas.microsoft.com/office/drawing/2014/chart" uri="{C3380CC4-5D6E-409C-BE32-E72D297353CC}">
                    <c16:uniqueId val="{00000002-07E2-4BB1-A464-15D5D8F9DFF3}"/>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Database!$O$546</c15:sqref>
                        </c15:formulaRef>
                      </c:ext>
                    </c:extLst>
                    <c:strCache>
                      <c:ptCount val="1"/>
                      <c:pt idx="0">
                        <c:v>250Mt-wam</c:v>
                      </c:pt>
                    </c:strCache>
                  </c:strRef>
                </c:tx>
                <c:spPr>
                  <a:ln w="19050" cap="rnd">
                    <a:solidFill>
                      <a:schemeClr val="accent4"/>
                    </a:solidFill>
                    <a:round/>
                  </a:ln>
                  <a:effectLst/>
                </c:spPr>
                <c:marker>
                  <c:symbol val="none"/>
                </c:marker>
                <c:xVal>
                  <c:numRef>
                    <c:extLst xmlns:c15="http://schemas.microsoft.com/office/drawing/2012/chart">
                      <c:ext xmlns:c15="http://schemas.microsoft.com/office/drawing/2012/chart" uri="{02D57815-91ED-43cb-92C2-25804820EDAC}">
                        <c15:formulaRef>
                          <c15:sqref>Database!$P$542:$AV$542</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Database!$P$546:$AV$546</c15:sqref>
                        </c15:formulaRef>
                      </c:ext>
                    </c:extLst>
                    <c:numCache>
                      <c:formatCode>General</c:formatCode>
                      <c:ptCount val="33"/>
                      <c:pt idx="3" formatCode="0.0">
                        <c:v>36.915620000000004</c:v>
                      </c:pt>
                      <c:pt idx="4" formatCode="0.0">
                        <c:v>36.242260000000002</c:v>
                      </c:pt>
                      <c:pt idx="5" formatCode="0.0">
                        <c:v>31.655860000000001</c:v>
                      </c:pt>
                      <c:pt idx="6" formatCode="0.0">
                        <c:v>33.183980000000005</c:v>
                      </c:pt>
                      <c:pt idx="7" formatCode="0.0">
                        <c:v>32.441110000000002</c:v>
                      </c:pt>
                      <c:pt idx="8" formatCode="0.0">
                        <c:v>31.416730000000001</c:v>
                      </c:pt>
                      <c:pt idx="9" formatCode="0.0">
                        <c:v>29.441230000000001</c:v>
                      </c:pt>
                      <c:pt idx="10" formatCode="0.0">
                        <c:v>27.503790000000002</c:v>
                      </c:pt>
                      <c:pt idx="11" formatCode="0.0">
                        <c:v>25.700950000000002</c:v>
                      </c:pt>
                      <c:pt idx="12" formatCode="0.0">
                        <c:v>23.316869999999998</c:v>
                      </c:pt>
                      <c:pt idx="13" formatCode="0.0">
                        <c:v>10.31467</c:v>
                      </c:pt>
                      <c:pt idx="14" formatCode="0.0">
                        <c:v>7.5317400000000001</c:v>
                      </c:pt>
                      <c:pt idx="15" formatCode="0.0">
                        <c:v>5.8679300000000003</c:v>
                      </c:pt>
                      <c:pt idx="16" formatCode="0.0">
                        <c:v>4.6613899999999999</c:v>
                      </c:pt>
                      <c:pt idx="17" formatCode="0.0">
                        <c:v>1.30582</c:v>
                      </c:pt>
                      <c:pt idx="18" formatCode="0.0">
                        <c:v>0.45077</c:v>
                      </c:pt>
                      <c:pt idx="19" formatCode="0.0">
                        <c:v>-0.15318000000000001</c:v>
                      </c:pt>
                      <c:pt idx="20" formatCode="0.0">
                        <c:v>-0.49154000000000003</c:v>
                      </c:pt>
                      <c:pt idx="21" formatCode="0.0">
                        <c:v>-0.56798999999999999</c:v>
                      </c:pt>
                      <c:pt idx="22" formatCode="0.0">
                        <c:v>-0.73851</c:v>
                      </c:pt>
                      <c:pt idx="23" formatCode="0.0">
                        <c:v>-0.98360999999999998</c:v>
                      </c:pt>
                      <c:pt idx="24" formatCode="0.0">
                        <c:v>-1.1605699999999999</c:v>
                      </c:pt>
                      <c:pt idx="25" formatCode="0.0">
                        <c:v>-1.3337999999999999</c:v>
                      </c:pt>
                      <c:pt idx="26" formatCode="0.0">
                        <c:v>-1.3668399999999998</c:v>
                      </c:pt>
                      <c:pt idx="27" formatCode="0.0">
                        <c:v>-1.4820599999999999</c:v>
                      </c:pt>
                      <c:pt idx="28" formatCode="0.0">
                        <c:v>-1.43607</c:v>
                      </c:pt>
                      <c:pt idx="29" formatCode="0.0">
                        <c:v>-1.4640199999999999</c:v>
                      </c:pt>
                      <c:pt idx="30" formatCode="0.0">
                        <c:v>-1.5033099999999999</c:v>
                      </c:pt>
                      <c:pt idx="31" formatCode="0.0">
                        <c:v>-1.5023900000000001</c:v>
                      </c:pt>
                      <c:pt idx="32" formatCode="0.0">
                        <c:v>-1.5015699999999998</c:v>
                      </c:pt>
                    </c:numCache>
                  </c:numRef>
                </c:yVal>
                <c:smooth val="0"/>
                <c:extLst xmlns:c15="http://schemas.microsoft.com/office/drawing/2012/chart">
                  <c:ext xmlns:c16="http://schemas.microsoft.com/office/drawing/2014/chart" uri="{C3380CC4-5D6E-409C-BE32-E72D297353CC}">
                    <c16:uniqueId val="{00000003-07E2-4BB1-A464-15D5D8F9DFF3}"/>
                  </c:ext>
                </c:extLst>
              </c15:ser>
            </c15:filteredScatterSeries>
            <c15:filteredScatterSeries>
              <c15:ser>
                <c:idx val="4"/>
                <c:order val="4"/>
                <c:tx>
                  <c:strRef>
                    <c:extLst xmlns:c15="http://schemas.microsoft.com/office/drawing/2012/chart">
                      <c:ext xmlns:c15="http://schemas.microsoft.com/office/drawing/2012/chart" uri="{02D57815-91ED-43cb-92C2-25804820EDAC}">
                        <c15:formulaRef>
                          <c15:sqref>Database!$O$547</c15:sqref>
                        </c15:formulaRef>
                      </c:ext>
                    </c:extLst>
                    <c:strCache>
                      <c:ptCount val="1"/>
                      <c:pt idx="0">
                        <c:v>250Mt-wem</c:v>
                      </c:pt>
                    </c:strCache>
                  </c:strRef>
                </c:tx>
                <c:spPr>
                  <a:ln w="19050" cap="rnd">
                    <a:solidFill>
                      <a:schemeClr val="accent5"/>
                    </a:solidFill>
                    <a:round/>
                  </a:ln>
                  <a:effectLst/>
                </c:spPr>
                <c:marker>
                  <c:symbol val="none"/>
                </c:marker>
                <c:xVal>
                  <c:numRef>
                    <c:extLst xmlns:c15="http://schemas.microsoft.com/office/drawing/2012/chart">
                      <c:ext xmlns:c15="http://schemas.microsoft.com/office/drawing/2012/chart" uri="{02D57815-91ED-43cb-92C2-25804820EDAC}">
                        <c15:formulaRef>
                          <c15:sqref>Database!$P$542:$AV$542</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Database!$P$547:$AV$547</c15:sqref>
                        </c15:formulaRef>
                      </c:ext>
                    </c:extLst>
                    <c:numCache>
                      <c:formatCode>General</c:formatCode>
                      <c:ptCount val="33"/>
                      <c:pt idx="3" formatCode="0.0">
                        <c:v>36.915620000000004</c:v>
                      </c:pt>
                      <c:pt idx="4" formatCode="0.0">
                        <c:v>36.242260000000002</c:v>
                      </c:pt>
                      <c:pt idx="5" formatCode="0.0">
                        <c:v>31.655860000000001</c:v>
                      </c:pt>
                      <c:pt idx="6" formatCode="0.0">
                        <c:v>33.230449999999998</c:v>
                      </c:pt>
                      <c:pt idx="7" formatCode="0.0">
                        <c:v>32.539990000000003</c:v>
                      </c:pt>
                      <c:pt idx="8" formatCode="0.0">
                        <c:v>32.241660000000003</c:v>
                      </c:pt>
                      <c:pt idx="9" formatCode="0.0">
                        <c:v>30.946009999999998</c:v>
                      </c:pt>
                      <c:pt idx="10" formatCode="0.0">
                        <c:v>29.909179999999999</c:v>
                      </c:pt>
                      <c:pt idx="11" formatCode="0.0">
                        <c:v>29.49822</c:v>
                      </c:pt>
                      <c:pt idx="12" formatCode="0.0">
                        <c:v>28.377839999999999</c:v>
                      </c:pt>
                      <c:pt idx="13" formatCode="0.0">
                        <c:v>10.389340000000001</c:v>
                      </c:pt>
                      <c:pt idx="14" formatCode="0.0">
                        <c:v>7.5321800000000003</c:v>
                      </c:pt>
                      <c:pt idx="15" formatCode="0.0">
                        <c:v>5.9966599999999994</c:v>
                      </c:pt>
                      <c:pt idx="16" formatCode="0.0">
                        <c:v>4.7955899999999998</c:v>
                      </c:pt>
                      <c:pt idx="17" formatCode="0.0">
                        <c:v>1.4414200000000001</c:v>
                      </c:pt>
                      <c:pt idx="18" formatCode="0.0">
                        <c:v>0.53337999999999997</c:v>
                      </c:pt>
                      <c:pt idx="19" formatCode="0.0">
                        <c:v>-6.9900000000000004E-2</c:v>
                      </c:pt>
                      <c:pt idx="20" formatCode="0.0">
                        <c:v>-0.40595999999999999</c:v>
                      </c:pt>
                      <c:pt idx="21" formatCode="0.0">
                        <c:v>-0.48405999999999999</c:v>
                      </c:pt>
                      <c:pt idx="22" formatCode="0.0">
                        <c:v>-0.65498000000000001</c:v>
                      </c:pt>
                      <c:pt idx="23" formatCode="0.0">
                        <c:v>-0.87251000000000001</c:v>
                      </c:pt>
                      <c:pt idx="24" formatCode="0.0">
                        <c:v>-1.0803199999999999</c:v>
                      </c:pt>
                      <c:pt idx="25" formatCode="0.0">
                        <c:v>-1.2535499999999999</c:v>
                      </c:pt>
                      <c:pt idx="26" formatCode="0.0">
                        <c:v>-1.2865799999999998</c:v>
                      </c:pt>
                      <c:pt idx="27" formatCode="0.0">
                        <c:v>-1.3991900000000002</c:v>
                      </c:pt>
                      <c:pt idx="28" formatCode="0.0">
                        <c:v>-1.3532500000000001</c:v>
                      </c:pt>
                      <c:pt idx="29" formatCode="0.0">
                        <c:v>-1.3811800000000001</c:v>
                      </c:pt>
                      <c:pt idx="30" formatCode="0.0">
                        <c:v>-1.42049</c:v>
                      </c:pt>
                      <c:pt idx="31" formatCode="0.0">
                        <c:v>-1.4195499999999999</c:v>
                      </c:pt>
                      <c:pt idx="32" formatCode="0.0">
                        <c:v>-1.4187400000000001</c:v>
                      </c:pt>
                    </c:numCache>
                  </c:numRef>
                </c:yVal>
                <c:smooth val="0"/>
                <c:extLst xmlns:c15="http://schemas.microsoft.com/office/drawing/2012/chart">
                  <c:ext xmlns:c16="http://schemas.microsoft.com/office/drawing/2014/chart" uri="{C3380CC4-5D6E-409C-BE32-E72D297353CC}">
                    <c16:uniqueId val="{00000004-07E2-4BB1-A464-15D5D8F9DFF3}"/>
                  </c:ext>
                </c:extLst>
              </c15:ser>
            </c15:filteredScatterSeries>
            <c15:filteredScatterSeries>
              <c15:ser>
                <c:idx val="6"/>
                <c:order val="6"/>
                <c:tx>
                  <c:strRef>
                    <c:extLst xmlns:c15="http://schemas.microsoft.com/office/drawing/2012/chart">
                      <c:ext xmlns:c15="http://schemas.microsoft.com/office/drawing/2012/chart" uri="{02D57815-91ED-43cb-92C2-25804820EDAC}">
                        <c15:formulaRef>
                          <c15:sqref>Database!$O$549</c15:sqref>
                        </c15:formulaRef>
                      </c:ext>
                    </c:extLst>
                    <c:strCache>
                      <c:ptCount val="1"/>
                      <c:pt idx="0">
                        <c:v>300Mt-led</c:v>
                      </c:pt>
                    </c:strCache>
                  </c:strRef>
                </c:tx>
                <c:spPr>
                  <a:ln w="19050" cap="rnd">
                    <a:solidFill>
                      <a:schemeClr val="accent1">
                        <a:lumMod val="6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Database!$P$542:$AV$542</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Database!$P$549:$AV$549</c15:sqref>
                        </c15:formulaRef>
                      </c:ext>
                    </c:extLst>
                    <c:numCache>
                      <c:formatCode>General</c:formatCode>
                      <c:ptCount val="33"/>
                      <c:pt idx="3" formatCode="0.0">
                        <c:v>36.915620000000004</c:v>
                      </c:pt>
                      <c:pt idx="4" formatCode="0.0">
                        <c:v>36.242260000000002</c:v>
                      </c:pt>
                      <c:pt idx="5" formatCode="0.0">
                        <c:v>31.655860000000001</c:v>
                      </c:pt>
                      <c:pt idx="6" formatCode="0.0">
                        <c:v>28.73151</c:v>
                      </c:pt>
                      <c:pt idx="7" formatCode="0.0">
                        <c:v>27.306650000000001</c:v>
                      </c:pt>
                      <c:pt idx="8" formatCode="0.0">
                        <c:v>25.784470000000002</c:v>
                      </c:pt>
                      <c:pt idx="9" formatCode="0.0">
                        <c:v>24.331679999999999</c:v>
                      </c:pt>
                      <c:pt idx="10" formatCode="0.0">
                        <c:v>22.251090000000001</c:v>
                      </c:pt>
                      <c:pt idx="11" formatCode="0.0">
                        <c:v>18.074099999999998</c:v>
                      </c:pt>
                      <c:pt idx="12" formatCode="0.0">
                        <c:v>14.84904</c:v>
                      </c:pt>
                      <c:pt idx="13" formatCode="0.0">
                        <c:v>12.087200000000001</c:v>
                      </c:pt>
                      <c:pt idx="14" formatCode="0.0">
                        <c:v>9.9895700000000005</c:v>
                      </c:pt>
                      <c:pt idx="15" formatCode="0.0">
                        <c:v>8.4776499999999988</c:v>
                      </c:pt>
                      <c:pt idx="16" formatCode="0.0">
                        <c:v>7.0724999999999998</c:v>
                      </c:pt>
                      <c:pt idx="17" formatCode="0.0">
                        <c:v>3.5484299999999998</c:v>
                      </c:pt>
                      <c:pt idx="18" formatCode="0.0">
                        <c:v>2.49878</c:v>
                      </c:pt>
                      <c:pt idx="19" formatCode="0.0">
                        <c:v>1.5970899999999999</c:v>
                      </c:pt>
                      <c:pt idx="20" formatCode="0.0">
                        <c:v>1.0275300000000001</c:v>
                      </c:pt>
                      <c:pt idx="21" formatCode="0.0">
                        <c:v>0.34256999999999999</c:v>
                      </c:pt>
                      <c:pt idx="22" formatCode="0.0">
                        <c:v>2.6809999999999997E-2</c:v>
                      </c:pt>
                      <c:pt idx="23" formatCode="0.0">
                        <c:v>-0.32569999999999999</c:v>
                      </c:pt>
                      <c:pt idx="24" formatCode="0.0">
                        <c:v>-0.58817999999999993</c:v>
                      </c:pt>
                      <c:pt idx="25" formatCode="0.0">
                        <c:v>-1.1251300000000002</c:v>
                      </c:pt>
                      <c:pt idx="26" formatCode="0.0">
                        <c:v>-1.2993399999999999</c:v>
                      </c:pt>
                      <c:pt idx="27" formatCode="0.0">
                        <c:v>-1.4434899999999999</c:v>
                      </c:pt>
                      <c:pt idx="28" formatCode="0.0">
                        <c:v>-1.4967999999999999</c:v>
                      </c:pt>
                      <c:pt idx="29" formatCode="0.0">
                        <c:v>-1.4781600000000001</c:v>
                      </c:pt>
                      <c:pt idx="30" formatCode="0.0">
                        <c:v>-1.55694</c:v>
                      </c:pt>
                      <c:pt idx="31" formatCode="0.0">
                        <c:v>-1.5986199999999999</c:v>
                      </c:pt>
                      <c:pt idx="32" formatCode="0.0">
                        <c:v>-1.6032200000000001</c:v>
                      </c:pt>
                    </c:numCache>
                  </c:numRef>
                </c:yVal>
                <c:smooth val="0"/>
                <c:extLst xmlns:c15="http://schemas.microsoft.com/office/drawing/2012/chart">
                  <c:ext xmlns:c16="http://schemas.microsoft.com/office/drawing/2014/chart" uri="{C3380CC4-5D6E-409C-BE32-E72D297353CC}">
                    <c16:uniqueId val="{00000006-07E2-4BB1-A464-15D5D8F9DFF3}"/>
                  </c:ext>
                </c:extLst>
              </c15:ser>
            </c15:filteredScatterSeries>
            <c15:filteredScatterSeries>
              <c15:ser>
                <c:idx val="7"/>
                <c:order val="7"/>
                <c:tx>
                  <c:strRef>
                    <c:extLst xmlns:c15="http://schemas.microsoft.com/office/drawing/2012/chart">
                      <c:ext xmlns:c15="http://schemas.microsoft.com/office/drawing/2012/chart" uri="{02D57815-91ED-43cb-92C2-25804820EDAC}">
                        <c15:formulaRef>
                          <c15:sqref>Database!$O$550</c15:sqref>
                        </c15:formulaRef>
                      </c:ext>
                    </c:extLst>
                    <c:strCache>
                      <c:ptCount val="1"/>
                      <c:pt idx="0">
                        <c:v>300Mt-lowbio</c:v>
                      </c:pt>
                    </c:strCache>
                  </c:strRef>
                </c:tx>
                <c:spPr>
                  <a:ln w="19050" cap="rnd">
                    <a:solidFill>
                      <a:schemeClr val="accent2">
                        <a:lumMod val="6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Database!$P$542:$AV$542</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Database!$P$550:$AV$550</c15:sqref>
                        </c15:formulaRef>
                      </c:ext>
                    </c:extLst>
                    <c:numCache>
                      <c:formatCode>General</c:formatCode>
                      <c:ptCount val="33"/>
                      <c:pt idx="3" formatCode="0.0">
                        <c:v>36.915620000000004</c:v>
                      </c:pt>
                      <c:pt idx="4" formatCode="0.0">
                        <c:v>36.242260000000002</c:v>
                      </c:pt>
                      <c:pt idx="5" formatCode="0.0">
                        <c:v>31.655860000000001</c:v>
                      </c:pt>
                      <c:pt idx="6" formatCode="0.0">
                        <c:v>30.15748</c:v>
                      </c:pt>
                      <c:pt idx="7" formatCode="0.0">
                        <c:v>28.946990000000003</c:v>
                      </c:pt>
                      <c:pt idx="8" formatCode="0.0">
                        <c:v>27.315060000000003</c:v>
                      </c:pt>
                      <c:pt idx="9" formatCode="0.0">
                        <c:v>25.886900000000001</c:v>
                      </c:pt>
                      <c:pt idx="10" formatCode="0.0">
                        <c:v>23.704270000000001</c:v>
                      </c:pt>
                      <c:pt idx="11" formatCode="0.0">
                        <c:v>19.46555</c:v>
                      </c:pt>
                      <c:pt idx="12" formatCode="0.0">
                        <c:v>15.151479999999999</c:v>
                      </c:pt>
                      <c:pt idx="13" formatCode="0.0">
                        <c:v>10.44084</c:v>
                      </c:pt>
                      <c:pt idx="14" formatCode="0.0">
                        <c:v>8.0633400000000002</c:v>
                      </c:pt>
                      <c:pt idx="15" formatCode="0.0">
                        <c:v>6.6091499999999996</c:v>
                      </c:pt>
                      <c:pt idx="16" formatCode="0.0">
                        <c:v>5.2495500000000002</c:v>
                      </c:pt>
                      <c:pt idx="17" formatCode="0.0">
                        <c:v>3.2660800000000001</c:v>
                      </c:pt>
                      <c:pt idx="18" formatCode="0.0">
                        <c:v>2.2077600000000004</c:v>
                      </c:pt>
                      <c:pt idx="19" formatCode="0.0">
                        <c:v>1.1906199999999998</c:v>
                      </c:pt>
                      <c:pt idx="20" formatCode="0.0">
                        <c:v>0.68884000000000001</c:v>
                      </c:pt>
                      <c:pt idx="21" formatCode="0.0">
                        <c:v>0.32347000000000004</c:v>
                      </c:pt>
                      <c:pt idx="22" formatCode="0.0">
                        <c:v>7.3200000000000001E-3</c:v>
                      </c:pt>
                      <c:pt idx="23" formatCode="0.0">
                        <c:v>-0.30660999999999999</c:v>
                      </c:pt>
                      <c:pt idx="24" formatCode="0.0">
                        <c:v>-0.60045999999999999</c:v>
                      </c:pt>
                      <c:pt idx="25" formatCode="0.0">
                        <c:v>-0.88017000000000001</c:v>
                      </c:pt>
                      <c:pt idx="26" formatCode="0.0">
                        <c:v>-1.0252600000000001</c:v>
                      </c:pt>
                      <c:pt idx="27" formatCode="0.0">
                        <c:v>-1.12893</c:v>
                      </c:pt>
                      <c:pt idx="28" formatCode="0.0">
                        <c:v>-1.1782900000000001</c:v>
                      </c:pt>
                      <c:pt idx="29" formatCode="0.0">
                        <c:v>-1.2250099999999999</c:v>
                      </c:pt>
                      <c:pt idx="30" formatCode="0.0">
                        <c:v>-1.2821900000000002</c:v>
                      </c:pt>
                      <c:pt idx="31" formatCode="0.0">
                        <c:v>-1.36852</c:v>
                      </c:pt>
                      <c:pt idx="32" formatCode="0.0">
                        <c:v>-1.3954300000000002</c:v>
                      </c:pt>
                    </c:numCache>
                  </c:numRef>
                </c:yVal>
                <c:smooth val="0"/>
                <c:extLst xmlns:c15="http://schemas.microsoft.com/office/drawing/2012/chart">
                  <c:ext xmlns:c16="http://schemas.microsoft.com/office/drawing/2014/chart" uri="{C3380CC4-5D6E-409C-BE32-E72D297353CC}">
                    <c16:uniqueId val="{00000007-07E2-4BB1-A464-15D5D8F9DFF3}"/>
                  </c:ext>
                </c:extLst>
              </c15:ser>
            </c15:filteredScatterSeries>
            <c15:filteredScatterSeries>
              <c15:ser>
                <c:idx val="8"/>
                <c:order val="8"/>
                <c:tx>
                  <c:strRef>
                    <c:extLst xmlns:c15="http://schemas.microsoft.com/office/drawing/2012/chart">
                      <c:ext xmlns:c15="http://schemas.microsoft.com/office/drawing/2012/chart" uri="{02D57815-91ED-43cb-92C2-25804820EDAC}">
                        <c15:formulaRef>
                          <c15:sqref>Database!$O$551</c15:sqref>
                        </c15:formulaRef>
                      </c:ext>
                    </c:extLst>
                    <c:strCache>
                      <c:ptCount val="1"/>
                      <c:pt idx="0">
                        <c:v>300Mt-wam</c:v>
                      </c:pt>
                    </c:strCache>
                  </c:strRef>
                </c:tx>
                <c:spPr>
                  <a:ln w="19050" cap="rnd">
                    <a:solidFill>
                      <a:schemeClr val="accent3">
                        <a:lumMod val="6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Database!$P$542:$AV$542</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Database!$P$551:$AV$551</c15:sqref>
                        </c15:formulaRef>
                      </c:ext>
                    </c:extLst>
                    <c:numCache>
                      <c:formatCode>General</c:formatCode>
                      <c:ptCount val="33"/>
                      <c:pt idx="3" formatCode="0.0">
                        <c:v>36.915620000000004</c:v>
                      </c:pt>
                      <c:pt idx="4" formatCode="0.0">
                        <c:v>36.242260000000002</c:v>
                      </c:pt>
                      <c:pt idx="5" formatCode="0.0">
                        <c:v>31.655860000000001</c:v>
                      </c:pt>
                      <c:pt idx="6" formatCode="0.0">
                        <c:v>35.632330000000003</c:v>
                      </c:pt>
                      <c:pt idx="7" formatCode="0.0">
                        <c:v>32.441110000000002</c:v>
                      </c:pt>
                      <c:pt idx="8" formatCode="0.0">
                        <c:v>31.416730000000001</c:v>
                      </c:pt>
                      <c:pt idx="9" formatCode="0.0">
                        <c:v>29.441230000000001</c:v>
                      </c:pt>
                      <c:pt idx="10" formatCode="0.0">
                        <c:v>27.503790000000002</c:v>
                      </c:pt>
                      <c:pt idx="11" formatCode="0.0">
                        <c:v>25.700950000000002</c:v>
                      </c:pt>
                      <c:pt idx="12" formatCode="0.0">
                        <c:v>23.316869999999998</c:v>
                      </c:pt>
                      <c:pt idx="13" formatCode="0.0">
                        <c:v>10.33347</c:v>
                      </c:pt>
                      <c:pt idx="14" formatCode="0.0">
                        <c:v>7.5584700000000007</c:v>
                      </c:pt>
                      <c:pt idx="15" formatCode="0.0">
                        <c:v>5.8824799999999993</c:v>
                      </c:pt>
                      <c:pt idx="16" formatCode="0.0">
                        <c:v>4.6765499999999998</c:v>
                      </c:pt>
                      <c:pt idx="17" formatCode="0.0">
                        <c:v>1.32498</c:v>
                      </c:pt>
                      <c:pt idx="18" formatCode="0.0">
                        <c:v>0.45500000000000002</c:v>
                      </c:pt>
                      <c:pt idx="19" formatCode="0.0">
                        <c:v>-0.14904000000000001</c:v>
                      </c:pt>
                      <c:pt idx="20" formatCode="0.0">
                        <c:v>-0.48916000000000004</c:v>
                      </c:pt>
                      <c:pt idx="21" formatCode="0.0">
                        <c:v>-0.56798999999999999</c:v>
                      </c:pt>
                      <c:pt idx="22" formatCode="0.0">
                        <c:v>-0.73851</c:v>
                      </c:pt>
                      <c:pt idx="23" formatCode="0.0">
                        <c:v>-0.98360999999999998</c:v>
                      </c:pt>
                      <c:pt idx="24" formatCode="0.0">
                        <c:v>-1.1605699999999999</c:v>
                      </c:pt>
                      <c:pt idx="25" formatCode="0.0">
                        <c:v>-1.3337999999999999</c:v>
                      </c:pt>
                      <c:pt idx="26" formatCode="0.0">
                        <c:v>-1.3668399999999998</c:v>
                      </c:pt>
                      <c:pt idx="27" formatCode="0.0">
                        <c:v>-1.4820599999999999</c:v>
                      </c:pt>
                      <c:pt idx="28" formatCode="0.0">
                        <c:v>-1.43608</c:v>
                      </c:pt>
                      <c:pt idx="29" formatCode="0.0">
                        <c:v>-1.4640299999999999</c:v>
                      </c:pt>
                      <c:pt idx="30" formatCode="0.0">
                        <c:v>-1.50332</c:v>
                      </c:pt>
                      <c:pt idx="31" formatCode="0.0">
                        <c:v>-1.5024000000000002</c:v>
                      </c:pt>
                      <c:pt idx="32" formatCode="0.0">
                        <c:v>-1.5015699999999998</c:v>
                      </c:pt>
                    </c:numCache>
                  </c:numRef>
                </c:yVal>
                <c:smooth val="0"/>
                <c:extLst xmlns:c15="http://schemas.microsoft.com/office/drawing/2012/chart">
                  <c:ext xmlns:c16="http://schemas.microsoft.com/office/drawing/2014/chart" uri="{C3380CC4-5D6E-409C-BE32-E72D297353CC}">
                    <c16:uniqueId val="{00000008-07E2-4BB1-A464-15D5D8F9DFF3}"/>
                  </c:ext>
                </c:extLst>
              </c15:ser>
            </c15:filteredScatterSeries>
            <c15:filteredScatterSeries>
              <c15:ser>
                <c:idx val="9"/>
                <c:order val="9"/>
                <c:tx>
                  <c:strRef>
                    <c:extLst xmlns:c15="http://schemas.microsoft.com/office/drawing/2012/chart">
                      <c:ext xmlns:c15="http://schemas.microsoft.com/office/drawing/2012/chart" uri="{02D57815-91ED-43cb-92C2-25804820EDAC}">
                        <c15:formulaRef>
                          <c15:sqref>Database!$O$552</c15:sqref>
                        </c15:formulaRef>
                      </c:ext>
                    </c:extLst>
                    <c:strCache>
                      <c:ptCount val="1"/>
                      <c:pt idx="0">
                        <c:v>300Mt-wem</c:v>
                      </c:pt>
                    </c:strCache>
                  </c:strRef>
                </c:tx>
                <c:spPr>
                  <a:ln w="19050" cap="rnd">
                    <a:solidFill>
                      <a:schemeClr val="accent4">
                        <a:lumMod val="6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Database!$P$542:$AV$542</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Database!$P$552:$AV$552</c15:sqref>
                        </c15:formulaRef>
                      </c:ext>
                    </c:extLst>
                    <c:numCache>
                      <c:formatCode>General</c:formatCode>
                      <c:ptCount val="33"/>
                      <c:pt idx="3" formatCode="0.0">
                        <c:v>36.915620000000004</c:v>
                      </c:pt>
                      <c:pt idx="4" formatCode="0.0">
                        <c:v>36.242260000000002</c:v>
                      </c:pt>
                      <c:pt idx="5" formatCode="0.0">
                        <c:v>31.655860000000001</c:v>
                      </c:pt>
                      <c:pt idx="6" formatCode="0.0">
                        <c:v>33.871769999999998</c:v>
                      </c:pt>
                      <c:pt idx="7" formatCode="0.0">
                        <c:v>32.539990000000003</c:v>
                      </c:pt>
                      <c:pt idx="8" formatCode="0.0">
                        <c:v>32.241660000000003</c:v>
                      </c:pt>
                      <c:pt idx="9" formatCode="0.0">
                        <c:v>30.946009999999998</c:v>
                      </c:pt>
                      <c:pt idx="10" formatCode="0.0">
                        <c:v>29.909179999999999</c:v>
                      </c:pt>
                      <c:pt idx="11" formatCode="0.0">
                        <c:v>29.49822</c:v>
                      </c:pt>
                      <c:pt idx="12" formatCode="0.0">
                        <c:v>28.377839999999999</c:v>
                      </c:pt>
                      <c:pt idx="13" formatCode="0.0">
                        <c:v>10.41766</c:v>
                      </c:pt>
                      <c:pt idx="14" formatCode="0.0">
                        <c:v>7.5773100000000007</c:v>
                      </c:pt>
                      <c:pt idx="15" formatCode="0.0">
                        <c:v>6.0171999999999999</c:v>
                      </c:pt>
                      <c:pt idx="16" formatCode="0.0">
                        <c:v>4.8043699999999996</c:v>
                      </c:pt>
                      <c:pt idx="17" formatCode="0.0">
                        <c:v>1.4493399999999999</c:v>
                      </c:pt>
                      <c:pt idx="18" formatCode="0.0">
                        <c:v>0.53979999999999995</c:v>
                      </c:pt>
                      <c:pt idx="19" formatCode="0.0">
                        <c:v>-6.1270000000000005E-2</c:v>
                      </c:pt>
                      <c:pt idx="20" formatCode="0.0">
                        <c:v>-0.39755000000000001</c:v>
                      </c:pt>
                      <c:pt idx="21" formatCode="0.0">
                        <c:v>-0.47486</c:v>
                      </c:pt>
                      <c:pt idx="22" formatCode="0.0">
                        <c:v>-0.64797000000000005</c:v>
                      </c:pt>
                      <c:pt idx="23" formatCode="0.0">
                        <c:v>-0.87984000000000007</c:v>
                      </c:pt>
                      <c:pt idx="24" formatCode="0.0">
                        <c:v>-1.0751300000000001</c:v>
                      </c:pt>
                      <c:pt idx="25" formatCode="0.0">
                        <c:v>-1.24932</c:v>
                      </c:pt>
                      <c:pt idx="26" formatCode="0.0">
                        <c:v>-1.2833399999999999</c:v>
                      </c:pt>
                      <c:pt idx="27" formatCode="0.0">
                        <c:v>-1.3968</c:v>
                      </c:pt>
                      <c:pt idx="28" formatCode="0.0">
                        <c:v>-1.3514300000000001</c:v>
                      </c:pt>
                      <c:pt idx="29" formatCode="0.0">
                        <c:v>-1.3798299999999999</c:v>
                      </c:pt>
                      <c:pt idx="30" formatCode="0.0">
                        <c:v>-1.41944</c:v>
                      </c:pt>
                      <c:pt idx="31" formatCode="0.0">
                        <c:v>-1.4185399999999999</c:v>
                      </c:pt>
                      <c:pt idx="32" formatCode="0.0">
                        <c:v>-1.41771</c:v>
                      </c:pt>
                    </c:numCache>
                  </c:numRef>
                </c:yVal>
                <c:smooth val="0"/>
                <c:extLst xmlns:c15="http://schemas.microsoft.com/office/drawing/2012/chart">
                  <c:ext xmlns:c16="http://schemas.microsoft.com/office/drawing/2014/chart" uri="{C3380CC4-5D6E-409C-BE32-E72D297353CC}">
                    <c16:uniqueId val="{00000009-07E2-4BB1-A464-15D5D8F9DFF3}"/>
                  </c:ext>
                </c:extLst>
              </c15:ser>
            </c15:filteredScatterSeries>
            <c15:filteredScatterSeries>
              <c15:ser>
                <c:idx val="11"/>
                <c:order val="11"/>
                <c:tx>
                  <c:strRef>
                    <c:extLst xmlns:c15="http://schemas.microsoft.com/office/drawing/2012/chart">
                      <c:ext xmlns:c15="http://schemas.microsoft.com/office/drawing/2012/chart" uri="{02D57815-91ED-43cb-92C2-25804820EDAC}">
                        <c15:formulaRef>
                          <c15:sqref>Database!$O$554</c15:sqref>
                        </c15:formulaRef>
                      </c:ext>
                    </c:extLst>
                    <c:strCache>
                      <c:ptCount val="1"/>
                      <c:pt idx="0">
                        <c:v>350Mt-led</c:v>
                      </c:pt>
                    </c:strCache>
                  </c:strRef>
                </c:tx>
                <c:spPr>
                  <a:ln w="19050" cap="rnd">
                    <a:solidFill>
                      <a:schemeClr val="accent6">
                        <a:lumMod val="6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Database!$P$542:$AV$542</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Database!$P$554:$AV$554</c15:sqref>
                        </c15:formulaRef>
                      </c:ext>
                    </c:extLst>
                    <c:numCache>
                      <c:formatCode>General</c:formatCode>
                      <c:ptCount val="33"/>
                      <c:pt idx="3" formatCode="0.0">
                        <c:v>36.915620000000004</c:v>
                      </c:pt>
                      <c:pt idx="4" formatCode="0.0">
                        <c:v>36.242260000000002</c:v>
                      </c:pt>
                      <c:pt idx="5" formatCode="0.0">
                        <c:v>31.655860000000001</c:v>
                      </c:pt>
                      <c:pt idx="6" formatCode="0.0">
                        <c:v>29.322140000000001</c:v>
                      </c:pt>
                      <c:pt idx="7" formatCode="0.0">
                        <c:v>28.067330000000002</c:v>
                      </c:pt>
                      <c:pt idx="8" formatCode="0.0">
                        <c:v>26.440300000000001</c:v>
                      </c:pt>
                      <c:pt idx="9" formatCode="0.0">
                        <c:v>25.092389999999998</c:v>
                      </c:pt>
                      <c:pt idx="10" formatCode="0.0">
                        <c:v>22.97953</c:v>
                      </c:pt>
                      <c:pt idx="11" formatCode="0.0">
                        <c:v>18.700080000000003</c:v>
                      </c:pt>
                      <c:pt idx="12" formatCode="0.0">
                        <c:v>15.78856</c:v>
                      </c:pt>
                      <c:pt idx="13" formatCode="0.0">
                        <c:v>14.07818</c:v>
                      </c:pt>
                      <c:pt idx="14" formatCode="0.0">
                        <c:v>12.944229999999999</c:v>
                      </c:pt>
                      <c:pt idx="15" formatCode="0.0">
                        <c:v>11.19542</c:v>
                      </c:pt>
                      <c:pt idx="16" formatCode="0.0">
                        <c:v>9.3360300000000009</c:v>
                      </c:pt>
                      <c:pt idx="17" formatCode="0.0">
                        <c:v>7.0639099999999999</c:v>
                      </c:pt>
                      <c:pt idx="18" formatCode="0.0">
                        <c:v>5.6445600000000002</c:v>
                      </c:pt>
                      <c:pt idx="19" formatCode="0.0">
                        <c:v>4.6524999999999999</c:v>
                      </c:pt>
                      <c:pt idx="20" formatCode="0.0">
                        <c:v>3.98068</c:v>
                      </c:pt>
                      <c:pt idx="21" formatCode="0.0">
                        <c:v>3.4060100000000002</c:v>
                      </c:pt>
                      <c:pt idx="22" formatCode="0.0">
                        <c:v>2.94293</c:v>
                      </c:pt>
                      <c:pt idx="23" formatCode="0.0">
                        <c:v>2.5382800000000003</c:v>
                      </c:pt>
                      <c:pt idx="24" formatCode="0.0">
                        <c:v>2.1762600000000001</c:v>
                      </c:pt>
                      <c:pt idx="25" formatCode="0.0">
                        <c:v>1.7757700000000001</c:v>
                      </c:pt>
                      <c:pt idx="26" formatCode="0.0">
                        <c:v>1.4675</c:v>
                      </c:pt>
                      <c:pt idx="27" formatCode="0.0">
                        <c:v>-8.1640000000000004E-2</c:v>
                      </c:pt>
                      <c:pt idx="28" formatCode="0.0">
                        <c:v>-0.79274</c:v>
                      </c:pt>
                      <c:pt idx="29" formatCode="0.0">
                        <c:v>-0.89624000000000004</c:v>
                      </c:pt>
                      <c:pt idx="30" formatCode="0.0">
                        <c:v>-0.95162000000000002</c:v>
                      </c:pt>
                      <c:pt idx="31" formatCode="0.0">
                        <c:v>-0.97683000000000009</c:v>
                      </c:pt>
                      <c:pt idx="32" formatCode="0.0">
                        <c:v>-1.01946</c:v>
                      </c:pt>
                    </c:numCache>
                  </c:numRef>
                </c:yVal>
                <c:smooth val="0"/>
                <c:extLst xmlns:c15="http://schemas.microsoft.com/office/drawing/2012/chart">
                  <c:ext xmlns:c16="http://schemas.microsoft.com/office/drawing/2014/chart" uri="{C3380CC4-5D6E-409C-BE32-E72D297353CC}">
                    <c16:uniqueId val="{0000000B-07E2-4BB1-A464-15D5D8F9DFF3}"/>
                  </c:ext>
                </c:extLst>
              </c15:ser>
            </c15:filteredScatterSeries>
            <c15:filteredScatterSeries>
              <c15:ser>
                <c:idx val="12"/>
                <c:order val="12"/>
                <c:tx>
                  <c:strRef>
                    <c:extLst xmlns:c15="http://schemas.microsoft.com/office/drawing/2012/chart">
                      <c:ext xmlns:c15="http://schemas.microsoft.com/office/drawing/2012/chart" uri="{02D57815-91ED-43cb-92C2-25804820EDAC}">
                        <c15:formulaRef>
                          <c15:sqref>Database!$O$555</c15:sqref>
                        </c15:formulaRef>
                      </c:ext>
                    </c:extLst>
                    <c:strCache>
                      <c:ptCount val="1"/>
                      <c:pt idx="0">
                        <c:v>350Mt-lowbio</c:v>
                      </c:pt>
                    </c:strCache>
                  </c:strRef>
                </c:tx>
                <c:spPr>
                  <a:ln w="19050" cap="rnd">
                    <a:solidFill>
                      <a:schemeClr val="accent1">
                        <a:lumMod val="80000"/>
                        <a:lumOff val="2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Database!$P$542:$AV$542</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Database!$P$555:$AV$555</c15:sqref>
                        </c15:formulaRef>
                      </c:ext>
                    </c:extLst>
                    <c:numCache>
                      <c:formatCode>General</c:formatCode>
                      <c:ptCount val="33"/>
                      <c:pt idx="3" formatCode="0.0">
                        <c:v>36.915620000000004</c:v>
                      </c:pt>
                      <c:pt idx="4" formatCode="0.0">
                        <c:v>36.242260000000002</c:v>
                      </c:pt>
                      <c:pt idx="5" formatCode="0.0">
                        <c:v>31.655860000000001</c:v>
                      </c:pt>
                      <c:pt idx="6" formatCode="0.0">
                        <c:v>30.771619999999999</c:v>
                      </c:pt>
                      <c:pt idx="7" formatCode="0.0">
                        <c:v>29.695139999999999</c:v>
                      </c:pt>
                      <c:pt idx="8" formatCode="0.0">
                        <c:v>27.331229999999998</c:v>
                      </c:pt>
                      <c:pt idx="9" formatCode="0.0">
                        <c:v>25.888580000000001</c:v>
                      </c:pt>
                      <c:pt idx="10" formatCode="0.0">
                        <c:v>23.72616</c:v>
                      </c:pt>
                      <c:pt idx="11" formatCode="0.0">
                        <c:v>19.47626</c:v>
                      </c:pt>
                      <c:pt idx="12" formatCode="0.0">
                        <c:v>15.1746</c:v>
                      </c:pt>
                      <c:pt idx="13" formatCode="0.0">
                        <c:v>12.16239</c:v>
                      </c:pt>
                      <c:pt idx="14" formatCode="0.0">
                        <c:v>10.811350000000001</c:v>
                      </c:pt>
                      <c:pt idx="15" formatCode="0.0">
                        <c:v>9.3235899999999994</c:v>
                      </c:pt>
                      <c:pt idx="16" formatCode="0.0">
                        <c:v>7.84382</c:v>
                      </c:pt>
                      <c:pt idx="17" formatCode="0.0">
                        <c:v>6.4493400000000003</c:v>
                      </c:pt>
                      <c:pt idx="18" formatCode="0.0">
                        <c:v>5.2144399999999997</c:v>
                      </c:pt>
                      <c:pt idx="19" formatCode="0.0">
                        <c:v>4.2542</c:v>
                      </c:pt>
                      <c:pt idx="20" formatCode="0.0">
                        <c:v>3.5329999999999999</c:v>
                      </c:pt>
                      <c:pt idx="21" formatCode="0.0">
                        <c:v>3.0060500000000001</c:v>
                      </c:pt>
                      <c:pt idx="22" formatCode="0.0">
                        <c:v>2.7516100000000003</c:v>
                      </c:pt>
                      <c:pt idx="23" formatCode="0.0">
                        <c:v>2.3656899999999998</c:v>
                      </c:pt>
                      <c:pt idx="24" formatCode="0.0">
                        <c:v>2.0462899999999999</c:v>
                      </c:pt>
                      <c:pt idx="25" formatCode="0.0">
                        <c:v>1.75861</c:v>
                      </c:pt>
                      <c:pt idx="26" formatCode="0.0">
                        <c:v>1.46322</c:v>
                      </c:pt>
                      <c:pt idx="27" formatCode="0.0">
                        <c:v>1.3397699999999999</c:v>
                      </c:pt>
                      <c:pt idx="28" formatCode="0.0">
                        <c:v>0.96445999999999998</c:v>
                      </c:pt>
                      <c:pt idx="29" formatCode="0.0">
                        <c:v>0.42963000000000001</c:v>
                      </c:pt>
                      <c:pt idx="30" formatCode="0.0">
                        <c:v>0.10754000000000001</c:v>
                      </c:pt>
                      <c:pt idx="31" formatCode="0.0">
                        <c:v>7.7999999999999996E-3</c:v>
                      </c:pt>
                      <c:pt idx="32" formatCode="0.0">
                        <c:v>-3.2780000000000004E-2</c:v>
                      </c:pt>
                    </c:numCache>
                  </c:numRef>
                </c:yVal>
                <c:smooth val="0"/>
                <c:extLst xmlns:c15="http://schemas.microsoft.com/office/drawing/2012/chart">
                  <c:ext xmlns:c16="http://schemas.microsoft.com/office/drawing/2014/chart" uri="{C3380CC4-5D6E-409C-BE32-E72D297353CC}">
                    <c16:uniqueId val="{0000000C-07E2-4BB1-A464-15D5D8F9DFF3}"/>
                  </c:ext>
                </c:extLst>
              </c15:ser>
            </c15:filteredScatterSeries>
            <c15:filteredScatterSeries>
              <c15:ser>
                <c:idx val="13"/>
                <c:order val="13"/>
                <c:tx>
                  <c:strRef>
                    <c:extLst xmlns:c15="http://schemas.microsoft.com/office/drawing/2012/chart">
                      <c:ext xmlns:c15="http://schemas.microsoft.com/office/drawing/2012/chart" uri="{02D57815-91ED-43cb-92C2-25804820EDAC}">
                        <c15:formulaRef>
                          <c15:sqref>Database!$O$556</c15:sqref>
                        </c15:formulaRef>
                      </c:ext>
                    </c:extLst>
                    <c:strCache>
                      <c:ptCount val="1"/>
                      <c:pt idx="0">
                        <c:v>350Mt-wam</c:v>
                      </c:pt>
                    </c:strCache>
                  </c:strRef>
                </c:tx>
                <c:spPr>
                  <a:ln w="19050" cap="rnd">
                    <a:solidFill>
                      <a:schemeClr val="accent2">
                        <a:lumMod val="80000"/>
                        <a:lumOff val="2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Database!$P$542:$AV$542</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Database!$P$556:$AV$556</c15:sqref>
                        </c15:formulaRef>
                      </c:ext>
                    </c:extLst>
                    <c:numCache>
                      <c:formatCode>General</c:formatCode>
                      <c:ptCount val="33"/>
                      <c:pt idx="3" formatCode="0.0">
                        <c:v>36.915620000000004</c:v>
                      </c:pt>
                      <c:pt idx="4" formatCode="0.0">
                        <c:v>36.242260000000002</c:v>
                      </c:pt>
                      <c:pt idx="5" formatCode="0.0">
                        <c:v>31.655860000000001</c:v>
                      </c:pt>
                      <c:pt idx="6" formatCode="0.0">
                        <c:v>36.286290000000001</c:v>
                      </c:pt>
                      <c:pt idx="7" formatCode="0.0">
                        <c:v>32.581020000000002</c:v>
                      </c:pt>
                      <c:pt idx="8" formatCode="0.0">
                        <c:v>31.505680000000002</c:v>
                      </c:pt>
                      <c:pt idx="9" formatCode="0.0">
                        <c:v>29.441220000000001</c:v>
                      </c:pt>
                      <c:pt idx="10" formatCode="0.0">
                        <c:v>27.54063</c:v>
                      </c:pt>
                      <c:pt idx="11" formatCode="0.0">
                        <c:v>25.700950000000002</c:v>
                      </c:pt>
                      <c:pt idx="12" formatCode="0.0">
                        <c:v>23.316869999999998</c:v>
                      </c:pt>
                      <c:pt idx="13" formatCode="0.0">
                        <c:v>11.082360000000001</c:v>
                      </c:pt>
                      <c:pt idx="14" formatCode="0.0">
                        <c:v>8.66737</c:v>
                      </c:pt>
                      <c:pt idx="15" formatCode="0.0">
                        <c:v>6.9547600000000003</c:v>
                      </c:pt>
                      <c:pt idx="16" formatCode="0.0">
                        <c:v>5.6047900000000004</c:v>
                      </c:pt>
                      <c:pt idx="17" formatCode="0.0">
                        <c:v>2.5817600000000001</c:v>
                      </c:pt>
                      <c:pt idx="18" formatCode="0.0">
                        <c:v>1.2706999999999999</c:v>
                      </c:pt>
                      <c:pt idx="19" formatCode="0.0">
                        <c:v>0.63546999999999998</c:v>
                      </c:pt>
                      <c:pt idx="20" formatCode="0.0">
                        <c:v>0.17838999999999999</c:v>
                      </c:pt>
                      <c:pt idx="21" formatCode="0.0">
                        <c:v>1.13805</c:v>
                      </c:pt>
                      <c:pt idx="22" formatCode="0.0">
                        <c:v>0.60551999999999995</c:v>
                      </c:pt>
                      <c:pt idx="23" formatCode="0.0">
                        <c:v>0.22716999999999998</c:v>
                      </c:pt>
                      <c:pt idx="24" formatCode="0.0">
                        <c:v>-8.6620000000000003E-2</c:v>
                      </c:pt>
                      <c:pt idx="25" formatCode="0.0">
                        <c:v>-0.30731000000000003</c:v>
                      </c:pt>
                      <c:pt idx="26" formatCode="0.0">
                        <c:v>-0.57189000000000001</c:v>
                      </c:pt>
                      <c:pt idx="27" formatCode="0.0">
                        <c:v>-0.64764999999999995</c:v>
                      </c:pt>
                      <c:pt idx="28" formatCode="0.0">
                        <c:v>-0.70483000000000007</c:v>
                      </c:pt>
                      <c:pt idx="29" formatCode="0.0">
                        <c:v>-0.73987999999999998</c:v>
                      </c:pt>
                      <c:pt idx="30" formatCode="0.0">
                        <c:v>-0.77007999999999999</c:v>
                      </c:pt>
                      <c:pt idx="31" formatCode="0.0">
                        <c:v>-0.80554999999999999</c:v>
                      </c:pt>
                      <c:pt idx="32" formatCode="0.0">
                        <c:v>-0.78737000000000001</c:v>
                      </c:pt>
                    </c:numCache>
                  </c:numRef>
                </c:yVal>
                <c:smooth val="0"/>
                <c:extLst xmlns:c15="http://schemas.microsoft.com/office/drawing/2012/chart">
                  <c:ext xmlns:c16="http://schemas.microsoft.com/office/drawing/2014/chart" uri="{C3380CC4-5D6E-409C-BE32-E72D297353CC}">
                    <c16:uniqueId val="{0000000D-07E2-4BB1-A464-15D5D8F9DFF3}"/>
                  </c:ext>
                </c:extLst>
              </c15:ser>
            </c15:filteredScatterSeries>
            <c15:filteredScatterSeries>
              <c15:ser>
                <c:idx val="14"/>
                <c:order val="14"/>
                <c:tx>
                  <c:strRef>
                    <c:extLst xmlns:c15="http://schemas.microsoft.com/office/drawing/2012/chart">
                      <c:ext xmlns:c15="http://schemas.microsoft.com/office/drawing/2012/chart" uri="{02D57815-91ED-43cb-92C2-25804820EDAC}">
                        <c15:formulaRef>
                          <c15:sqref>Database!$O$557</c15:sqref>
                        </c15:formulaRef>
                      </c:ext>
                    </c:extLst>
                    <c:strCache>
                      <c:ptCount val="1"/>
                      <c:pt idx="0">
                        <c:v>350Mt-wem</c:v>
                      </c:pt>
                    </c:strCache>
                  </c:strRef>
                </c:tx>
                <c:spPr>
                  <a:ln w="19050" cap="rnd">
                    <a:solidFill>
                      <a:schemeClr val="accent3">
                        <a:lumMod val="80000"/>
                        <a:lumOff val="2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Database!$P$542:$AV$542</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Database!$P$557:$AV$557</c15:sqref>
                        </c15:formulaRef>
                      </c:ext>
                    </c:extLst>
                    <c:numCache>
                      <c:formatCode>General</c:formatCode>
                      <c:ptCount val="33"/>
                      <c:pt idx="3" formatCode="0.0">
                        <c:v>36.915620000000004</c:v>
                      </c:pt>
                      <c:pt idx="4" formatCode="0.0">
                        <c:v>36.242260000000002</c:v>
                      </c:pt>
                      <c:pt idx="5" formatCode="0.0">
                        <c:v>31.655860000000001</c:v>
                      </c:pt>
                      <c:pt idx="6" formatCode="0.0">
                        <c:v>36.264669999999995</c:v>
                      </c:pt>
                      <c:pt idx="7" formatCode="0.0">
                        <c:v>32.613680000000002</c:v>
                      </c:pt>
                      <c:pt idx="8" formatCode="0.0">
                        <c:v>32.241660000000003</c:v>
                      </c:pt>
                      <c:pt idx="9" formatCode="0.0">
                        <c:v>30.946009999999998</c:v>
                      </c:pt>
                      <c:pt idx="10" formatCode="0.0">
                        <c:v>29.909179999999999</c:v>
                      </c:pt>
                      <c:pt idx="11" formatCode="0.0">
                        <c:v>29.49822</c:v>
                      </c:pt>
                      <c:pt idx="12" formatCode="0.0">
                        <c:v>28.377839999999999</c:v>
                      </c:pt>
                      <c:pt idx="13" formatCode="0.0">
                        <c:v>10.428780000000001</c:v>
                      </c:pt>
                      <c:pt idx="14" formatCode="0.0">
                        <c:v>7.5912499999999996</c:v>
                      </c:pt>
                      <c:pt idx="15" formatCode="0.0">
                        <c:v>6.0381299999999998</c:v>
                      </c:pt>
                      <c:pt idx="16" formatCode="0.0">
                        <c:v>4.8252299999999995</c:v>
                      </c:pt>
                      <c:pt idx="17" formatCode="0.0">
                        <c:v>1.4661600000000001</c:v>
                      </c:pt>
                      <c:pt idx="18" formatCode="0.0">
                        <c:v>0.54209000000000007</c:v>
                      </c:pt>
                      <c:pt idx="19" formatCode="0.0">
                        <c:v>-5.8279999999999998E-2</c:v>
                      </c:pt>
                      <c:pt idx="20" formatCode="0.0">
                        <c:v>-0.39466000000000001</c:v>
                      </c:pt>
                      <c:pt idx="21" formatCode="0.0">
                        <c:v>0.13481000000000001</c:v>
                      </c:pt>
                      <c:pt idx="22" formatCode="0.0">
                        <c:v>3.7329999999999995E-2</c:v>
                      </c:pt>
                      <c:pt idx="23" formatCode="0.0">
                        <c:v>-0.22812000000000002</c:v>
                      </c:pt>
                      <c:pt idx="24" formatCode="0.0">
                        <c:v>-0.64216999999999991</c:v>
                      </c:pt>
                      <c:pt idx="25" formatCode="0.0">
                        <c:v>-0.95478999999999992</c:v>
                      </c:pt>
                      <c:pt idx="26" formatCode="0.0">
                        <c:v>-1.1227100000000001</c:v>
                      </c:pt>
                      <c:pt idx="27" formatCode="0.0">
                        <c:v>-1.1646300000000001</c:v>
                      </c:pt>
                      <c:pt idx="28" formatCode="0.0">
                        <c:v>-1.1803299999999999</c:v>
                      </c:pt>
                      <c:pt idx="29" formatCode="0.0">
                        <c:v>-1.25728</c:v>
                      </c:pt>
                      <c:pt idx="30" formatCode="0.0">
                        <c:v>-1.30423</c:v>
                      </c:pt>
                      <c:pt idx="31" formatCode="0.0">
                        <c:v>-1.3526800000000001</c:v>
                      </c:pt>
                      <c:pt idx="32" formatCode="0.0">
                        <c:v>-1.35748</c:v>
                      </c:pt>
                    </c:numCache>
                  </c:numRef>
                </c:yVal>
                <c:smooth val="0"/>
                <c:extLst xmlns:c15="http://schemas.microsoft.com/office/drawing/2012/chart">
                  <c:ext xmlns:c16="http://schemas.microsoft.com/office/drawing/2014/chart" uri="{C3380CC4-5D6E-409C-BE32-E72D297353CC}">
                    <c16:uniqueId val="{0000000E-07E2-4BB1-A464-15D5D8F9DFF3}"/>
                  </c:ext>
                </c:extLst>
              </c15:ser>
            </c15:filteredScatterSeries>
            <c15:filteredScatterSeries>
              <c15:ser>
                <c:idx val="16"/>
                <c:order val="16"/>
                <c:tx>
                  <c:strRef>
                    <c:extLst xmlns:c15="http://schemas.microsoft.com/office/drawing/2012/chart">
                      <c:ext xmlns:c15="http://schemas.microsoft.com/office/drawing/2012/chart" uri="{02D57815-91ED-43cb-92C2-25804820EDAC}">
                        <c15:formulaRef>
                          <c15:sqref>Database!$O$559</c15:sqref>
                        </c15:formulaRef>
                      </c:ext>
                    </c:extLst>
                    <c:strCache>
                      <c:ptCount val="1"/>
                      <c:pt idx="0">
                        <c:v>400Mt-led</c:v>
                      </c:pt>
                    </c:strCache>
                  </c:strRef>
                </c:tx>
                <c:spPr>
                  <a:ln w="19050" cap="rnd">
                    <a:solidFill>
                      <a:schemeClr val="accent5">
                        <a:lumMod val="80000"/>
                        <a:lumOff val="2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Database!$P$542:$AV$542</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Database!$P$559:$AV$559</c15:sqref>
                        </c15:formulaRef>
                      </c:ext>
                    </c:extLst>
                    <c:numCache>
                      <c:formatCode>General</c:formatCode>
                      <c:ptCount val="33"/>
                      <c:pt idx="3" formatCode="0.0">
                        <c:v>36.915620000000004</c:v>
                      </c:pt>
                      <c:pt idx="4" formatCode="0.0">
                        <c:v>36.242260000000002</c:v>
                      </c:pt>
                      <c:pt idx="5" formatCode="0.0">
                        <c:v>31.655860000000001</c:v>
                      </c:pt>
                      <c:pt idx="6" formatCode="0.0">
                        <c:v>30.77862</c:v>
                      </c:pt>
                      <c:pt idx="7" formatCode="0.0">
                        <c:v>29.495549999999998</c:v>
                      </c:pt>
                      <c:pt idx="8" formatCode="0.0">
                        <c:v>27.087919999999997</c:v>
                      </c:pt>
                      <c:pt idx="9" formatCode="0.0">
                        <c:v>25.334779999999999</c:v>
                      </c:pt>
                      <c:pt idx="10" formatCode="0.0">
                        <c:v>22.951790000000003</c:v>
                      </c:pt>
                      <c:pt idx="11" formatCode="0.0">
                        <c:v>18.698310000000003</c:v>
                      </c:pt>
                      <c:pt idx="12" formatCode="0.0">
                        <c:v>14.92808</c:v>
                      </c:pt>
                      <c:pt idx="13" formatCode="0.0">
                        <c:v>15.810040000000001</c:v>
                      </c:pt>
                      <c:pt idx="14" formatCode="0.0">
                        <c:v>14.569370000000001</c:v>
                      </c:pt>
                      <c:pt idx="15" formatCode="0.0">
                        <c:v>12.9526</c:v>
                      </c:pt>
                      <c:pt idx="16" formatCode="0.0">
                        <c:v>11.326840000000001</c:v>
                      </c:pt>
                      <c:pt idx="17" formatCode="0.0">
                        <c:v>9.6799699999999991</c:v>
                      </c:pt>
                      <c:pt idx="18" formatCode="0.0">
                        <c:v>8.0858000000000008</c:v>
                      </c:pt>
                      <c:pt idx="19" formatCode="0.0">
                        <c:v>7.3874199999999997</c:v>
                      </c:pt>
                      <c:pt idx="20" formatCode="0.0">
                        <c:v>6.1667299999999994</c:v>
                      </c:pt>
                      <c:pt idx="21" formatCode="0.0">
                        <c:v>5.6919499999999994</c:v>
                      </c:pt>
                      <c:pt idx="22" formatCode="0.0">
                        <c:v>5.1245399999999997</c:v>
                      </c:pt>
                      <c:pt idx="23" formatCode="0.0">
                        <c:v>4.6785100000000002</c:v>
                      </c:pt>
                      <c:pt idx="24" formatCode="0.0">
                        <c:v>4.2366200000000003</c:v>
                      </c:pt>
                      <c:pt idx="25" formatCode="0.0">
                        <c:v>3.7651300000000001</c:v>
                      </c:pt>
                      <c:pt idx="26" formatCode="0.0">
                        <c:v>3.5912700000000002</c:v>
                      </c:pt>
                      <c:pt idx="27" formatCode="0.0">
                        <c:v>3.5174600000000003</c:v>
                      </c:pt>
                      <c:pt idx="28" formatCode="0.0">
                        <c:v>2.0184799999999998</c:v>
                      </c:pt>
                      <c:pt idx="29" formatCode="0.0">
                        <c:v>1.9442999999999999</c:v>
                      </c:pt>
                      <c:pt idx="30" formatCode="0.0">
                        <c:v>1.8723800000000002</c:v>
                      </c:pt>
                      <c:pt idx="31" formatCode="0.0">
                        <c:v>1.7443</c:v>
                      </c:pt>
                      <c:pt idx="32" formatCode="0.0">
                        <c:v>1.6299399999999999</c:v>
                      </c:pt>
                    </c:numCache>
                  </c:numRef>
                </c:yVal>
                <c:smooth val="0"/>
                <c:extLst xmlns:c15="http://schemas.microsoft.com/office/drawing/2012/chart">
                  <c:ext xmlns:c16="http://schemas.microsoft.com/office/drawing/2014/chart" uri="{C3380CC4-5D6E-409C-BE32-E72D297353CC}">
                    <c16:uniqueId val="{00000010-07E2-4BB1-A464-15D5D8F9DFF3}"/>
                  </c:ext>
                </c:extLst>
              </c15:ser>
            </c15:filteredScatterSeries>
            <c15:filteredScatterSeries>
              <c15:ser>
                <c:idx val="17"/>
                <c:order val="17"/>
                <c:tx>
                  <c:strRef>
                    <c:extLst xmlns:c15="http://schemas.microsoft.com/office/drawing/2012/chart">
                      <c:ext xmlns:c15="http://schemas.microsoft.com/office/drawing/2012/chart" uri="{02D57815-91ED-43cb-92C2-25804820EDAC}">
                        <c15:formulaRef>
                          <c15:sqref>Database!$O$560</c15:sqref>
                        </c15:formulaRef>
                      </c:ext>
                    </c:extLst>
                    <c:strCache>
                      <c:ptCount val="1"/>
                      <c:pt idx="0">
                        <c:v>400Mt-lowbio</c:v>
                      </c:pt>
                    </c:strCache>
                  </c:strRef>
                </c:tx>
                <c:spPr>
                  <a:ln w="19050" cap="rnd">
                    <a:solidFill>
                      <a:schemeClr val="accent6">
                        <a:lumMod val="80000"/>
                        <a:lumOff val="2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Database!$P$542:$AV$542</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Database!$P$560:$AV$560</c15:sqref>
                        </c15:formulaRef>
                      </c:ext>
                    </c:extLst>
                    <c:numCache>
                      <c:formatCode>General</c:formatCode>
                      <c:ptCount val="33"/>
                      <c:pt idx="3" formatCode="0.0">
                        <c:v>36.915620000000004</c:v>
                      </c:pt>
                      <c:pt idx="4" formatCode="0.0">
                        <c:v>36.242260000000002</c:v>
                      </c:pt>
                      <c:pt idx="5" formatCode="0.0">
                        <c:v>31.655860000000001</c:v>
                      </c:pt>
                      <c:pt idx="6" formatCode="0.0">
                        <c:v>30.775950000000002</c:v>
                      </c:pt>
                      <c:pt idx="7" formatCode="0.0">
                        <c:v>29.695650000000001</c:v>
                      </c:pt>
                      <c:pt idx="8" formatCode="0.0">
                        <c:v>27.431999999999999</c:v>
                      </c:pt>
                      <c:pt idx="9" formatCode="0.0">
                        <c:v>25.893840000000001</c:v>
                      </c:pt>
                      <c:pt idx="10" formatCode="0.0">
                        <c:v>23.78885</c:v>
                      </c:pt>
                      <c:pt idx="11" formatCode="0.0">
                        <c:v>19.615639999999999</c:v>
                      </c:pt>
                      <c:pt idx="12" formatCode="0.0">
                        <c:v>15.29401</c:v>
                      </c:pt>
                      <c:pt idx="13" formatCode="0.0">
                        <c:v>16.17503</c:v>
                      </c:pt>
                      <c:pt idx="14" formatCode="0.0">
                        <c:v>14.76817</c:v>
                      </c:pt>
                      <c:pt idx="15" formatCode="0.0">
                        <c:v>13.079799999999999</c:v>
                      </c:pt>
                      <c:pt idx="16" formatCode="0.0">
                        <c:v>11.33006</c:v>
                      </c:pt>
                      <c:pt idx="17" formatCode="0.0">
                        <c:v>9.5655400000000004</c:v>
                      </c:pt>
                      <c:pt idx="18" formatCode="0.0">
                        <c:v>7.9463800000000004</c:v>
                      </c:pt>
                      <c:pt idx="19" formatCode="0.0">
                        <c:v>6.9370600000000007</c:v>
                      </c:pt>
                      <c:pt idx="20" formatCode="0.0">
                        <c:v>6.11869</c:v>
                      </c:pt>
                      <c:pt idx="21" formatCode="0.0">
                        <c:v>5.6882900000000003</c:v>
                      </c:pt>
                      <c:pt idx="22" formatCode="0.0">
                        <c:v>5.1442100000000002</c:v>
                      </c:pt>
                      <c:pt idx="23" formatCode="0.0">
                        <c:v>4.7199799999999996</c:v>
                      </c:pt>
                      <c:pt idx="24" formatCode="0.0">
                        <c:v>4.37026</c:v>
                      </c:pt>
                      <c:pt idx="25" formatCode="0.0">
                        <c:v>3.92814</c:v>
                      </c:pt>
                      <c:pt idx="26" formatCode="0.0">
                        <c:v>3.7950699999999999</c:v>
                      </c:pt>
                      <c:pt idx="27" formatCode="0.0">
                        <c:v>2.5965199999999999</c:v>
                      </c:pt>
                      <c:pt idx="28" formatCode="0.0">
                        <c:v>2.2115800000000001</c:v>
                      </c:pt>
                      <c:pt idx="29" formatCode="0.0">
                        <c:v>2.02813</c:v>
                      </c:pt>
                      <c:pt idx="30" formatCode="0.0">
                        <c:v>1.9451500000000002</c:v>
                      </c:pt>
                      <c:pt idx="31" formatCode="0.0">
                        <c:v>1.8110299999999999</c:v>
                      </c:pt>
                      <c:pt idx="32" formatCode="0.0">
                        <c:v>1.6409400000000001</c:v>
                      </c:pt>
                    </c:numCache>
                  </c:numRef>
                </c:yVal>
                <c:smooth val="0"/>
                <c:extLst xmlns:c15="http://schemas.microsoft.com/office/drawing/2012/chart">
                  <c:ext xmlns:c16="http://schemas.microsoft.com/office/drawing/2014/chart" uri="{C3380CC4-5D6E-409C-BE32-E72D297353CC}">
                    <c16:uniqueId val="{00000011-07E2-4BB1-A464-15D5D8F9DFF3}"/>
                  </c:ext>
                </c:extLst>
              </c15:ser>
            </c15:filteredScatterSeries>
            <c15:filteredScatterSeries>
              <c15:ser>
                <c:idx val="18"/>
                <c:order val="18"/>
                <c:tx>
                  <c:strRef>
                    <c:extLst xmlns:c15="http://schemas.microsoft.com/office/drawing/2012/chart">
                      <c:ext xmlns:c15="http://schemas.microsoft.com/office/drawing/2012/chart" uri="{02D57815-91ED-43cb-92C2-25804820EDAC}">
                        <c15:formulaRef>
                          <c15:sqref>Database!$O$561</c15:sqref>
                        </c15:formulaRef>
                      </c:ext>
                    </c:extLst>
                    <c:strCache>
                      <c:ptCount val="1"/>
                      <c:pt idx="0">
                        <c:v>400Mt-wam</c:v>
                      </c:pt>
                    </c:strCache>
                  </c:strRef>
                </c:tx>
                <c:spPr>
                  <a:ln w="19050" cap="rnd">
                    <a:solidFill>
                      <a:schemeClr val="accent1">
                        <a:lumMod val="8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Database!$P$542:$AV$542</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Database!$P$561:$AV$561</c15:sqref>
                        </c15:formulaRef>
                      </c:ext>
                    </c:extLst>
                    <c:numCache>
                      <c:formatCode>General</c:formatCode>
                      <c:ptCount val="33"/>
                      <c:pt idx="3" formatCode="0.0">
                        <c:v>36.915620000000004</c:v>
                      </c:pt>
                      <c:pt idx="4" formatCode="0.0">
                        <c:v>36.242260000000002</c:v>
                      </c:pt>
                      <c:pt idx="5" formatCode="0.0">
                        <c:v>31.655860000000001</c:v>
                      </c:pt>
                      <c:pt idx="6" formatCode="0.0">
                        <c:v>36.286290000000001</c:v>
                      </c:pt>
                      <c:pt idx="7" formatCode="0.0">
                        <c:v>33.217739999999999</c:v>
                      </c:pt>
                      <c:pt idx="8" formatCode="0.0">
                        <c:v>32.20787</c:v>
                      </c:pt>
                      <c:pt idx="9" formatCode="0.0">
                        <c:v>30.830269999999999</c:v>
                      </c:pt>
                      <c:pt idx="10" formatCode="0.0">
                        <c:v>29.27131</c:v>
                      </c:pt>
                      <c:pt idx="11" formatCode="0.0">
                        <c:v>26.766200000000001</c:v>
                      </c:pt>
                      <c:pt idx="12" formatCode="0.0">
                        <c:v>23.856080000000002</c:v>
                      </c:pt>
                      <c:pt idx="13" formatCode="0.0">
                        <c:v>18.180529999999997</c:v>
                      </c:pt>
                      <c:pt idx="14" formatCode="0.0">
                        <c:v>13.804320000000001</c:v>
                      </c:pt>
                      <c:pt idx="15" formatCode="0.0">
                        <c:v>11.528499999999999</c:v>
                      </c:pt>
                      <c:pt idx="16" formatCode="0.0">
                        <c:v>9.6865300000000012</c:v>
                      </c:pt>
                      <c:pt idx="17" formatCode="0.0">
                        <c:v>8.0882500000000004</c:v>
                      </c:pt>
                      <c:pt idx="18" formatCode="0.0">
                        <c:v>6.7629299999999999</c:v>
                      </c:pt>
                      <c:pt idx="19" formatCode="0.0">
                        <c:v>3.4271500000000001</c:v>
                      </c:pt>
                      <c:pt idx="20" formatCode="0.0">
                        <c:v>2.57429</c:v>
                      </c:pt>
                      <c:pt idx="21" formatCode="0.0">
                        <c:v>2.4099200000000001</c:v>
                      </c:pt>
                      <c:pt idx="22" formatCode="0.0">
                        <c:v>1.70655</c:v>
                      </c:pt>
                      <c:pt idx="23" formatCode="0.0">
                        <c:v>1.1795</c:v>
                      </c:pt>
                      <c:pt idx="24" formatCode="0.0">
                        <c:v>0.80386000000000002</c:v>
                      </c:pt>
                      <c:pt idx="25" formatCode="0.0">
                        <c:v>0.33473999999999998</c:v>
                      </c:pt>
                      <c:pt idx="26" formatCode="0.0">
                        <c:v>6.0909999999999999E-2</c:v>
                      </c:pt>
                      <c:pt idx="27" formatCode="0.0">
                        <c:v>-0.15012999999999999</c:v>
                      </c:pt>
                      <c:pt idx="28" formatCode="0.0">
                        <c:v>-0.35413</c:v>
                      </c:pt>
                      <c:pt idx="29" formatCode="0.0">
                        <c:v>-0.50499000000000005</c:v>
                      </c:pt>
                      <c:pt idx="30" formatCode="0.0">
                        <c:v>-0.62311000000000005</c:v>
                      </c:pt>
                      <c:pt idx="31" formatCode="0.0">
                        <c:v>-0.71996000000000004</c:v>
                      </c:pt>
                      <c:pt idx="32" formatCode="0.0">
                        <c:v>-0.72850000000000004</c:v>
                      </c:pt>
                    </c:numCache>
                  </c:numRef>
                </c:yVal>
                <c:smooth val="0"/>
                <c:extLst xmlns:c15="http://schemas.microsoft.com/office/drawing/2012/chart">
                  <c:ext xmlns:c16="http://schemas.microsoft.com/office/drawing/2014/chart" uri="{C3380CC4-5D6E-409C-BE32-E72D297353CC}">
                    <c16:uniqueId val="{00000012-07E2-4BB1-A464-15D5D8F9DFF3}"/>
                  </c:ext>
                </c:extLst>
              </c15:ser>
            </c15:filteredScatterSeries>
            <c15:filteredScatterSeries>
              <c15:ser>
                <c:idx val="19"/>
                <c:order val="19"/>
                <c:tx>
                  <c:strRef>
                    <c:extLst xmlns:c15="http://schemas.microsoft.com/office/drawing/2012/chart">
                      <c:ext xmlns:c15="http://schemas.microsoft.com/office/drawing/2012/chart" uri="{02D57815-91ED-43cb-92C2-25804820EDAC}">
                        <c15:formulaRef>
                          <c15:sqref>Database!$O$562</c15:sqref>
                        </c15:formulaRef>
                      </c:ext>
                    </c:extLst>
                    <c:strCache>
                      <c:ptCount val="1"/>
                      <c:pt idx="0">
                        <c:v>400Mt-wem</c:v>
                      </c:pt>
                    </c:strCache>
                  </c:strRef>
                </c:tx>
                <c:spPr>
                  <a:ln w="19050" cap="rnd">
                    <a:solidFill>
                      <a:schemeClr val="accent2">
                        <a:lumMod val="8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Database!$P$542:$AV$542</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Database!$P$562:$AV$562</c15:sqref>
                        </c15:formulaRef>
                      </c:ext>
                    </c:extLst>
                    <c:numCache>
                      <c:formatCode>General</c:formatCode>
                      <c:ptCount val="33"/>
                      <c:pt idx="3" formatCode="0.0">
                        <c:v>36.91563</c:v>
                      </c:pt>
                      <c:pt idx="4" formatCode="0.0">
                        <c:v>36.242260000000002</c:v>
                      </c:pt>
                      <c:pt idx="5" formatCode="0.0">
                        <c:v>31.655860000000001</c:v>
                      </c:pt>
                      <c:pt idx="6" formatCode="0.0">
                        <c:v>36.264589999999998</c:v>
                      </c:pt>
                      <c:pt idx="7" formatCode="0.0">
                        <c:v>33.302250000000001</c:v>
                      </c:pt>
                      <c:pt idx="8" formatCode="0.0">
                        <c:v>32.593330000000002</c:v>
                      </c:pt>
                      <c:pt idx="9" formatCode="0.0">
                        <c:v>31.09836</c:v>
                      </c:pt>
                      <c:pt idx="10" formatCode="0.0">
                        <c:v>29.909179999999999</c:v>
                      </c:pt>
                      <c:pt idx="11" formatCode="0.0">
                        <c:v>29.49822</c:v>
                      </c:pt>
                      <c:pt idx="12" formatCode="0.0">
                        <c:v>28.377839999999999</c:v>
                      </c:pt>
                      <c:pt idx="13" formatCode="0.0">
                        <c:v>17.09075</c:v>
                      </c:pt>
                      <c:pt idx="14" formatCode="0.0">
                        <c:v>13.707270000000001</c:v>
                      </c:pt>
                      <c:pt idx="15" formatCode="0.0">
                        <c:v>11.004389999999999</c:v>
                      </c:pt>
                      <c:pt idx="16" formatCode="0.0">
                        <c:v>8.7865699999999993</c:v>
                      </c:pt>
                      <c:pt idx="17" formatCode="0.0">
                        <c:v>7.0775800000000002</c:v>
                      </c:pt>
                      <c:pt idx="18" formatCode="0.0">
                        <c:v>5.6392600000000002</c:v>
                      </c:pt>
                      <c:pt idx="19" formatCode="0.0">
                        <c:v>2.3802800000000004</c:v>
                      </c:pt>
                      <c:pt idx="20" formatCode="0.0">
                        <c:v>1.6910699999999999</c:v>
                      </c:pt>
                      <c:pt idx="21" formatCode="0.0">
                        <c:v>1.85</c:v>
                      </c:pt>
                      <c:pt idx="22" formatCode="0.0">
                        <c:v>1.3841400000000001</c:v>
                      </c:pt>
                      <c:pt idx="23" formatCode="0.0">
                        <c:v>0.99842999999999993</c:v>
                      </c:pt>
                      <c:pt idx="24" formatCode="0.0">
                        <c:v>0.62673000000000001</c:v>
                      </c:pt>
                      <c:pt idx="25" formatCode="0.0">
                        <c:v>0.25179000000000001</c:v>
                      </c:pt>
                      <c:pt idx="26" formatCode="0.0">
                        <c:v>1.797E-2</c:v>
                      </c:pt>
                      <c:pt idx="27" formatCode="0.0">
                        <c:v>-0.15943000000000002</c:v>
                      </c:pt>
                      <c:pt idx="28" formatCode="0.0">
                        <c:v>-0.32557999999999998</c:v>
                      </c:pt>
                      <c:pt idx="29" formatCode="0.0">
                        <c:v>-0.44857999999999998</c:v>
                      </c:pt>
                      <c:pt idx="30" formatCode="0.0">
                        <c:v>-0.57337000000000005</c:v>
                      </c:pt>
                      <c:pt idx="31" formatCode="0.0">
                        <c:v>-1.0167200000000001</c:v>
                      </c:pt>
                      <c:pt idx="32" formatCode="0.0">
                        <c:v>-1.12869</c:v>
                      </c:pt>
                    </c:numCache>
                  </c:numRef>
                </c:yVal>
                <c:smooth val="0"/>
                <c:extLst xmlns:c15="http://schemas.microsoft.com/office/drawing/2012/chart">
                  <c:ext xmlns:c16="http://schemas.microsoft.com/office/drawing/2014/chart" uri="{C3380CC4-5D6E-409C-BE32-E72D297353CC}">
                    <c16:uniqueId val="{00000013-07E2-4BB1-A464-15D5D8F9DFF3}"/>
                  </c:ext>
                </c:extLst>
              </c15:ser>
            </c15:filteredScatterSeries>
            <c15:filteredScatterSeries>
              <c15:ser>
                <c:idx val="21"/>
                <c:order val="21"/>
                <c:tx>
                  <c:strRef>
                    <c:extLst xmlns:c15="http://schemas.microsoft.com/office/drawing/2012/chart">
                      <c:ext xmlns:c15="http://schemas.microsoft.com/office/drawing/2012/chart" uri="{02D57815-91ED-43cb-92C2-25804820EDAC}">
                        <c15:formulaRef>
                          <c15:sqref>Database!$O$564</c15:sqref>
                        </c15:formulaRef>
                      </c:ext>
                    </c:extLst>
                    <c:strCache>
                      <c:ptCount val="1"/>
                      <c:pt idx="0">
                        <c:v>450Mt-wam</c:v>
                      </c:pt>
                    </c:strCache>
                  </c:strRef>
                </c:tx>
                <c:spPr>
                  <a:ln w="19050" cap="rnd">
                    <a:solidFill>
                      <a:schemeClr val="accent4">
                        <a:lumMod val="8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Database!$P$542:$AV$542</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Database!$P$564:$AV$564</c15:sqref>
                        </c15:formulaRef>
                      </c:ext>
                    </c:extLst>
                    <c:numCache>
                      <c:formatCode>General</c:formatCode>
                      <c:ptCount val="33"/>
                      <c:pt idx="3" formatCode="0.0">
                        <c:v>36.915620000000004</c:v>
                      </c:pt>
                      <c:pt idx="4" formatCode="0.0">
                        <c:v>36.242260000000002</c:v>
                      </c:pt>
                      <c:pt idx="5" formatCode="0.0">
                        <c:v>31.655860000000001</c:v>
                      </c:pt>
                      <c:pt idx="6" formatCode="0.0">
                        <c:v>36.286290000000001</c:v>
                      </c:pt>
                      <c:pt idx="7" formatCode="0.0">
                        <c:v>33.390769999999996</c:v>
                      </c:pt>
                      <c:pt idx="8" formatCode="0.0">
                        <c:v>32.887239999999998</c:v>
                      </c:pt>
                      <c:pt idx="9" formatCode="0.0">
                        <c:v>32.4054</c:v>
                      </c:pt>
                      <c:pt idx="10" formatCode="0.0">
                        <c:v>31.763990000000003</c:v>
                      </c:pt>
                      <c:pt idx="11" formatCode="0.0">
                        <c:v>29.12603</c:v>
                      </c:pt>
                      <c:pt idx="12" formatCode="0.0">
                        <c:v>26.47719</c:v>
                      </c:pt>
                      <c:pt idx="13" formatCode="0.0">
                        <c:v>23.01247</c:v>
                      </c:pt>
                      <c:pt idx="14" formatCode="0.0">
                        <c:v>17.20898</c:v>
                      </c:pt>
                      <c:pt idx="15" formatCode="0.0">
                        <c:v>14.91972</c:v>
                      </c:pt>
                      <c:pt idx="16" formatCode="0.0">
                        <c:v>13.0449</c:v>
                      </c:pt>
                      <c:pt idx="17" formatCode="0.0">
                        <c:v>10.664309999999999</c:v>
                      </c:pt>
                      <c:pt idx="18" formatCode="0.0">
                        <c:v>9.0790799999999994</c:v>
                      </c:pt>
                      <c:pt idx="19" formatCode="0.0">
                        <c:v>7.6297499999999996</c:v>
                      </c:pt>
                      <c:pt idx="20" formatCode="0.0">
                        <c:v>6.5881699999999999</c:v>
                      </c:pt>
                      <c:pt idx="21" formatCode="0.0">
                        <c:v>5.7019599999999997</c:v>
                      </c:pt>
                      <c:pt idx="22" formatCode="0.0">
                        <c:v>4.8808599999999993</c:v>
                      </c:pt>
                      <c:pt idx="23" formatCode="0.0">
                        <c:v>4.2061000000000002</c:v>
                      </c:pt>
                      <c:pt idx="24" formatCode="0.0">
                        <c:v>2.2200799999999998</c:v>
                      </c:pt>
                      <c:pt idx="25" formatCode="0.0">
                        <c:v>0.73044000000000009</c:v>
                      </c:pt>
                      <c:pt idx="26" formatCode="0.0">
                        <c:v>0.3599</c:v>
                      </c:pt>
                      <c:pt idx="27" formatCode="0.0">
                        <c:v>6.7119999999999999E-2</c:v>
                      </c:pt>
                      <c:pt idx="28" formatCode="0.0">
                        <c:v>-0.15612000000000001</c:v>
                      </c:pt>
                      <c:pt idx="29" formatCode="0.0">
                        <c:v>-0.34147000000000005</c:v>
                      </c:pt>
                      <c:pt idx="30" formatCode="0.0">
                        <c:v>-0.50956000000000001</c:v>
                      </c:pt>
                      <c:pt idx="31" formatCode="0.0">
                        <c:v>-0.68694000000000011</c:v>
                      </c:pt>
                      <c:pt idx="32" formatCode="0.0">
                        <c:v>-1.0570299999999999</c:v>
                      </c:pt>
                    </c:numCache>
                  </c:numRef>
                </c:yVal>
                <c:smooth val="0"/>
                <c:extLst xmlns:c15="http://schemas.microsoft.com/office/drawing/2012/chart">
                  <c:ext xmlns:c16="http://schemas.microsoft.com/office/drawing/2014/chart" uri="{C3380CC4-5D6E-409C-BE32-E72D297353CC}">
                    <c16:uniqueId val="{00000015-07E2-4BB1-A464-15D5D8F9DFF3}"/>
                  </c:ext>
                </c:extLst>
              </c15:ser>
            </c15:filteredScatterSeries>
            <c15:filteredScatterSeries>
              <c15:ser>
                <c:idx val="22"/>
                <c:order val="22"/>
                <c:tx>
                  <c:strRef>
                    <c:extLst xmlns:c15="http://schemas.microsoft.com/office/drawing/2012/chart">
                      <c:ext xmlns:c15="http://schemas.microsoft.com/office/drawing/2012/chart" uri="{02D57815-91ED-43cb-92C2-25804820EDAC}">
                        <c15:formulaRef>
                          <c15:sqref>Database!$O$565</c15:sqref>
                        </c15:formulaRef>
                      </c:ext>
                    </c:extLst>
                    <c:strCache>
                      <c:ptCount val="1"/>
                      <c:pt idx="0">
                        <c:v>450Mt-wem</c:v>
                      </c:pt>
                    </c:strCache>
                  </c:strRef>
                </c:tx>
                <c:spPr>
                  <a:ln w="19050" cap="rnd">
                    <a:solidFill>
                      <a:schemeClr val="accent5">
                        <a:lumMod val="8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Database!$P$542:$AV$542</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Database!$P$565:$AV$565</c15:sqref>
                        </c15:formulaRef>
                      </c:ext>
                    </c:extLst>
                    <c:numCache>
                      <c:formatCode>General</c:formatCode>
                      <c:ptCount val="33"/>
                      <c:pt idx="3" formatCode="0.0">
                        <c:v>36.91563</c:v>
                      </c:pt>
                      <c:pt idx="4" formatCode="0.0">
                        <c:v>36.242260000000002</c:v>
                      </c:pt>
                      <c:pt idx="5" formatCode="0.0">
                        <c:v>31.655860000000001</c:v>
                      </c:pt>
                      <c:pt idx="6" formatCode="0.0">
                        <c:v>36.264589999999998</c:v>
                      </c:pt>
                      <c:pt idx="7" formatCode="0.0">
                        <c:v>33.41442</c:v>
                      </c:pt>
                      <c:pt idx="8" formatCode="0.0">
                        <c:v>33.087989999999998</c:v>
                      </c:pt>
                      <c:pt idx="9" formatCode="0.0">
                        <c:v>32.740160000000003</c:v>
                      </c:pt>
                      <c:pt idx="10" formatCode="0.0">
                        <c:v>32.047740000000005</c:v>
                      </c:pt>
                      <c:pt idx="11" formatCode="0.0">
                        <c:v>29.732710000000001</c:v>
                      </c:pt>
                      <c:pt idx="12" formatCode="0.0">
                        <c:v>28.707369999999997</c:v>
                      </c:pt>
                      <c:pt idx="13" formatCode="0.0">
                        <c:v>23.054419999999997</c:v>
                      </c:pt>
                      <c:pt idx="14" formatCode="0.0">
                        <c:v>17.286630000000002</c:v>
                      </c:pt>
                      <c:pt idx="15" formatCode="0.0">
                        <c:v>14.899280000000001</c:v>
                      </c:pt>
                      <c:pt idx="16" formatCode="0.0">
                        <c:v>12.89767</c:v>
                      </c:pt>
                      <c:pt idx="17" formatCode="0.0">
                        <c:v>10.45777</c:v>
                      </c:pt>
                      <c:pt idx="18" formatCode="0.0">
                        <c:v>8.9770199999999996</c:v>
                      </c:pt>
                      <c:pt idx="19" formatCode="0.0">
                        <c:v>7.5878000000000005</c:v>
                      </c:pt>
                      <c:pt idx="20" formatCode="0.0">
                        <c:v>6.45512</c:v>
                      </c:pt>
                      <c:pt idx="21" formatCode="0.0">
                        <c:v>5.6013299999999999</c:v>
                      </c:pt>
                      <c:pt idx="22" formatCode="0.0">
                        <c:v>4.6688499999999999</c:v>
                      </c:pt>
                      <c:pt idx="23" formatCode="0.0">
                        <c:v>2.0515400000000001</c:v>
                      </c:pt>
                      <c:pt idx="24" formatCode="0.0">
                        <c:v>1.5260799999999999</c:v>
                      </c:pt>
                      <c:pt idx="25" formatCode="0.0">
                        <c:v>0.83669000000000004</c:v>
                      </c:pt>
                      <c:pt idx="26" formatCode="0.0">
                        <c:v>0.34967000000000004</c:v>
                      </c:pt>
                      <c:pt idx="27" formatCode="0.0">
                        <c:v>7.8420000000000004E-2</c:v>
                      </c:pt>
                      <c:pt idx="28" formatCode="0.0">
                        <c:v>-0.13833000000000001</c:v>
                      </c:pt>
                      <c:pt idx="29" formatCode="0.0">
                        <c:v>-0.32517000000000001</c:v>
                      </c:pt>
                      <c:pt idx="30" formatCode="0.0">
                        <c:v>-0.47741</c:v>
                      </c:pt>
                      <c:pt idx="31" formatCode="0.0">
                        <c:v>-0.75744</c:v>
                      </c:pt>
                      <c:pt idx="32" formatCode="0.0">
                        <c:v>-1.12653</c:v>
                      </c:pt>
                    </c:numCache>
                  </c:numRef>
                </c:yVal>
                <c:smooth val="0"/>
                <c:extLst xmlns:c15="http://schemas.microsoft.com/office/drawing/2012/chart">
                  <c:ext xmlns:c16="http://schemas.microsoft.com/office/drawing/2014/chart" uri="{C3380CC4-5D6E-409C-BE32-E72D297353CC}">
                    <c16:uniqueId val="{00000016-07E2-4BB1-A464-15D5D8F9DFF3}"/>
                  </c:ext>
                </c:extLst>
              </c15:ser>
            </c15:filteredScatterSeries>
          </c:ext>
        </c:extLst>
      </c:scatterChart>
      <c:valAx>
        <c:axId val="192619673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1926198175"/>
        <c:crosses val="autoZero"/>
        <c:crossBetween val="midCat"/>
      </c:valAx>
      <c:valAx>
        <c:axId val="192619817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a:t>CO2 Emissions/Removals (MtCO2)</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1926196735"/>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160" b="0" i="0" u="none" strike="noStrike" kern="1200" spc="0" baseline="0">
                <a:solidFill>
                  <a:schemeClr val="tx1">
                    <a:lumMod val="65000"/>
                    <a:lumOff val="35000"/>
                  </a:schemeClr>
                </a:solidFill>
                <a:latin typeface="+mn-lt"/>
                <a:ea typeface="+mn-ea"/>
                <a:cs typeface="+mn-cs"/>
              </a:defRPr>
            </a:pPr>
            <a:r>
              <a:rPr lang="en-US"/>
              <a:t>Energy Sector Emissions/Removal Pathways</a:t>
            </a:r>
          </a:p>
        </c:rich>
      </c:tx>
      <c:overlay val="0"/>
      <c:spPr>
        <a:noFill/>
        <a:ln>
          <a:noFill/>
        </a:ln>
        <a:effectLst/>
      </c:spPr>
      <c:txPr>
        <a:bodyPr rot="0" spcFirstLastPara="1" vertOverflow="ellipsis" vert="horz" wrap="square" anchor="ctr" anchorCtr="1"/>
        <a:lstStyle/>
        <a:p>
          <a:pPr>
            <a:defRPr sz="21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5"/>
          <c:order val="5"/>
          <c:tx>
            <c:strRef>
              <c:f>Database!$O$548</c:f>
              <c:strCache>
                <c:ptCount val="1"/>
                <c:pt idx="0">
                  <c:v>300Mt</c:v>
                </c:pt>
              </c:strCache>
            </c:strRef>
          </c:tx>
          <c:spPr>
            <a:ln w="19050" cap="rnd">
              <a:solidFill>
                <a:srgbClr val="FF0000"/>
              </a:solidFill>
              <a:round/>
            </a:ln>
            <a:effectLst/>
          </c:spPr>
          <c:marker>
            <c:symbol val="none"/>
          </c:marker>
          <c:xVal>
            <c:numRef>
              <c:f>Database!$P$542:$AV$542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f>Database!$P$548:$AV$548</c:f>
              <c:numCache>
                <c:formatCode>General</c:formatCode>
                <c:ptCount val="33"/>
                <c:pt idx="3" formatCode="0.0">
                  <c:v>36.915620000000004</c:v>
                </c:pt>
                <c:pt idx="4" formatCode="0.0">
                  <c:v>36.242260000000002</c:v>
                </c:pt>
                <c:pt idx="5" formatCode="0.0">
                  <c:v>31.655860000000001</c:v>
                </c:pt>
                <c:pt idx="6" formatCode="0.0">
                  <c:v>30.807599999999997</c:v>
                </c:pt>
                <c:pt idx="7" formatCode="0.0">
                  <c:v>29.580279999999998</c:v>
                </c:pt>
                <c:pt idx="8" formatCode="0.0">
                  <c:v>27.150369999999999</c:v>
                </c:pt>
                <c:pt idx="9" formatCode="0.0">
                  <c:v>25.425419999999999</c:v>
                </c:pt>
                <c:pt idx="10" formatCode="0.0">
                  <c:v>23.058439999999997</c:v>
                </c:pt>
                <c:pt idx="11" formatCode="0.0">
                  <c:v>18.813740000000003</c:v>
                </c:pt>
                <c:pt idx="12" formatCode="0.0">
                  <c:v>14.545360000000001</c:v>
                </c:pt>
                <c:pt idx="13" formatCode="0.0">
                  <c:v>10.797559999999999</c:v>
                </c:pt>
                <c:pt idx="14" formatCode="0.0">
                  <c:v>9.0383999999999993</c:v>
                </c:pt>
                <c:pt idx="15" formatCode="0.0">
                  <c:v>7.3440000000000003</c:v>
                </c:pt>
                <c:pt idx="16" formatCode="0.0">
                  <c:v>6.0814200000000005</c:v>
                </c:pt>
                <c:pt idx="17" formatCode="0.0">
                  <c:v>2.6217800000000002</c:v>
                </c:pt>
                <c:pt idx="18" formatCode="0.0">
                  <c:v>1.48377</c:v>
                </c:pt>
                <c:pt idx="19" formatCode="0.0">
                  <c:v>0.82247999999999999</c:v>
                </c:pt>
                <c:pt idx="20" formatCode="0.0">
                  <c:v>0.30980000000000002</c:v>
                </c:pt>
                <c:pt idx="21" formatCode="0.0">
                  <c:v>-3.7609999999999998E-2</c:v>
                </c:pt>
                <c:pt idx="22" formatCode="0.0">
                  <c:v>-0.30035000000000001</c:v>
                </c:pt>
                <c:pt idx="23" formatCode="0.0">
                  <c:v>-0.59648000000000001</c:v>
                </c:pt>
                <c:pt idx="24" formatCode="0.0">
                  <c:v>-0.87234</c:v>
                </c:pt>
                <c:pt idx="25" formatCode="0.0">
                  <c:v>-1.1428900000000002</c:v>
                </c:pt>
                <c:pt idx="26" formatCode="0.0">
                  <c:v>-1.2188399999999999</c:v>
                </c:pt>
                <c:pt idx="27" formatCode="0.0">
                  <c:v>-1.3206300000000002</c:v>
                </c:pt>
                <c:pt idx="28" formatCode="0.0">
                  <c:v>-1.3732800000000001</c:v>
                </c:pt>
                <c:pt idx="29" formatCode="0.0">
                  <c:v>-1.4111500000000001</c:v>
                </c:pt>
                <c:pt idx="30" formatCode="0.0">
                  <c:v>-1.41675</c:v>
                </c:pt>
                <c:pt idx="31" formatCode="0.0">
                  <c:v>-1.4761</c:v>
                </c:pt>
                <c:pt idx="32" formatCode="0.0">
                  <c:v>-1.49882</c:v>
                </c:pt>
              </c:numCache>
            </c:numRef>
          </c:yVal>
          <c:smooth val="0"/>
          <c:extLst>
            <c:ext xmlns:c16="http://schemas.microsoft.com/office/drawing/2014/chart" uri="{C3380CC4-5D6E-409C-BE32-E72D297353CC}">
              <c16:uniqueId val="{00000001-9DC5-4B3F-9807-4F79D7DE8F3D}"/>
            </c:ext>
          </c:extLst>
        </c:ser>
        <c:ser>
          <c:idx val="6"/>
          <c:order val="6"/>
          <c:tx>
            <c:strRef>
              <c:f>Database!$O$549</c:f>
              <c:strCache>
                <c:ptCount val="1"/>
                <c:pt idx="0">
                  <c:v>300Mt-led</c:v>
                </c:pt>
              </c:strCache>
              <c:extLst xmlns:c15="http://schemas.microsoft.com/office/drawing/2012/chart"/>
            </c:strRef>
          </c:tx>
          <c:spPr>
            <a:ln w="19050" cap="rnd">
              <a:solidFill>
                <a:schemeClr val="accent2">
                  <a:lumMod val="60000"/>
                  <a:lumOff val="40000"/>
                </a:schemeClr>
              </a:solidFill>
              <a:round/>
            </a:ln>
            <a:effectLst/>
          </c:spPr>
          <c:marker>
            <c:symbol val="none"/>
          </c:marker>
          <c:xVal>
            <c:numRef>
              <c:f>Database!$P$542:$AV$542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extLst xmlns:c15="http://schemas.microsoft.com/office/drawing/2012/chart"/>
            </c:numRef>
          </c:xVal>
          <c:yVal>
            <c:numRef>
              <c:f>Database!$P$549:$AV$549</c:f>
              <c:numCache>
                <c:formatCode>General</c:formatCode>
                <c:ptCount val="33"/>
                <c:pt idx="3" formatCode="0.0">
                  <c:v>36.915620000000004</c:v>
                </c:pt>
                <c:pt idx="4" formatCode="0.0">
                  <c:v>36.242260000000002</c:v>
                </c:pt>
                <c:pt idx="5" formatCode="0.0">
                  <c:v>31.655860000000001</c:v>
                </c:pt>
                <c:pt idx="6" formatCode="0.0">
                  <c:v>28.73151</c:v>
                </c:pt>
                <c:pt idx="7" formatCode="0.0">
                  <c:v>27.306650000000001</c:v>
                </c:pt>
                <c:pt idx="8" formatCode="0.0">
                  <c:v>25.784470000000002</c:v>
                </c:pt>
                <c:pt idx="9" formatCode="0.0">
                  <c:v>24.331679999999999</c:v>
                </c:pt>
                <c:pt idx="10" formatCode="0.0">
                  <c:v>22.251090000000001</c:v>
                </c:pt>
                <c:pt idx="11" formatCode="0.0">
                  <c:v>18.074099999999998</c:v>
                </c:pt>
                <c:pt idx="12" formatCode="0.0">
                  <c:v>14.84904</c:v>
                </c:pt>
                <c:pt idx="13" formatCode="0.0">
                  <c:v>12.087200000000001</c:v>
                </c:pt>
                <c:pt idx="14" formatCode="0.0">
                  <c:v>9.9895700000000005</c:v>
                </c:pt>
                <c:pt idx="15" formatCode="0.0">
                  <c:v>8.4776499999999988</c:v>
                </c:pt>
                <c:pt idx="16" formatCode="0.0">
                  <c:v>7.0724999999999998</c:v>
                </c:pt>
                <c:pt idx="17" formatCode="0.0">
                  <c:v>3.5484299999999998</c:v>
                </c:pt>
                <c:pt idx="18" formatCode="0.0">
                  <c:v>2.49878</c:v>
                </c:pt>
                <c:pt idx="19" formatCode="0.0">
                  <c:v>1.5970899999999999</c:v>
                </c:pt>
                <c:pt idx="20" formatCode="0.0">
                  <c:v>1.0275300000000001</c:v>
                </c:pt>
                <c:pt idx="21" formatCode="0.0">
                  <c:v>0.34256999999999999</c:v>
                </c:pt>
                <c:pt idx="22" formatCode="0.0">
                  <c:v>2.6809999999999997E-2</c:v>
                </c:pt>
                <c:pt idx="23" formatCode="0.0">
                  <c:v>-0.32569999999999999</c:v>
                </c:pt>
                <c:pt idx="24" formatCode="0.0">
                  <c:v>-0.58817999999999993</c:v>
                </c:pt>
                <c:pt idx="25" formatCode="0.0">
                  <c:v>-1.1251300000000002</c:v>
                </c:pt>
                <c:pt idx="26" formatCode="0.0">
                  <c:v>-1.2993399999999999</c:v>
                </c:pt>
                <c:pt idx="27" formatCode="0.0">
                  <c:v>-1.4434899999999999</c:v>
                </c:pt>
                <c:pt idx="28" formatCode="0.0">
                  <c:v>-1.4967999999999999</c:v>
                </c:pt>
                <c:pt idx="29" formatCode="0.0">
                  <c:v>-1.4781600000000001</c:v>
                </c:pt>
                <c:pt idx="30" formatCode="0.0">
                  <c:v>-1.55694</c:v>
                </c:pt>
                <c:pt idx="31" formatCode="0.0">
                  <c:v>-1.5986199999999999</c:v>
                </c:pt>
                <c:pt idx="32" formatCode="0.0">
                  <c:v>-1.6032200000000001</c:v>
                </c:pt>
              </c:numCache>
              <c:extLst xmlns:c15="http://schemas.microsoft.com/office/drawing/2012/chart"/>
            </c:numRef>
          </c:yVal>
          <c:smooth val="0"/>
          <c:extLst>
            <c:ext xmlns:c16="http://schemas.microsoft.com/office/drawing/2014/chart" uri="{C3380CC4-5D6E-409C-BE32-E72D297353CC}">
              <c16:uniqueId val="{00000009-9DC5-4B3F-9807-4F79D7DE8F3D}"/>
            </c:ext>
          </c:extLst>
        </c:ser>
        <c:ser>
          <c:idx val="7"/>
          <c:order val="7"/>
          <c:tx>
            <c:strRef>
              <c:f>Database!$O$550</c:f>
              <c:strCache>
                <c:ptCount val="1"/>
                <c:pt idx="0">
                  <c:v>300Mt-lowbio</c:v>
                </c:pt>
              </c:strCache>
              <c:extLst xmlns:c15="http://schemas.microsoft.com/office/drawing/2012/chart"/>
            </c:strRef>
          </c:tx>
          <c:spPr>
            <a:ln w="19050" cap="rnd">
              <a:solidFill>
                <a:schemeClr val="accent2">
                  <a:lumMod val="60000"/>
                </a:schemeClr>
              </a:solidFill>
              <a:round/>
            </a:ln>
            <a:effectLst/>
          </c:spPr>
          <c:marker>
            <c:symbol val="none"/>
          </c:marker>
          <c:xVal>
            <c:numRef>
              <c:f>Database!$P$542:$AV$542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extLst xmlns:c15="http://schemas.microsoft.com/office/drawing/2012/chart"/>
            </c:numRef>
          </c:xVal>
          <c:yVal>
            <c:numRef>
              <c:f>Database!$P$550:$AV$550</c:f>
              <c:numCache>
                <c:formatCode>General</c:formatCode>
                <c:ptCount val="33"/>
                <c:pt idx="3" formatCode="0.0">
                  <c:v>36.915620000000004</c:v>
                </c:pt>
                <c:pt idx="4" formatCode="0.0">
                  <c:v>36.242260000000002</c:v>
                </c:pt>
                <c:pt idx="5" formatCode="0.0">
                  <c:v>31.655860000000001</c:v>
                </c:pt>
                <c:pt idx="6" formatCode="0.0">
                  <c:v>30.15748</c:v>
                </c:pt>
                <c:pt idx="7" formatCode="0.0">
                  <c:v>28.946990000000003</c:v>
                </c:pt>
                <c:pt idx="8" formatCode="0.0">
                  <c:v>27.315060000000003</c:v>
                </c:pt>
                <c:pt idx="9" formatCode="0.0">
                  <c:v>25.886900000000001</c:v>
                </c:pt>
                <c:pt idx="10" formatCode="0.0">
                  <c:v>23.704270000000001</c:v>
                </c:pt>
                <c:pt idx="11" formatCode="0.0">
                  <c:v>19.46555</c:v>
                </c:pt>
                <c:pt idx="12" formatCode="0.0">
                  <c:v>15.151479999999999</c:v>
                </c:pt>
                <c:pt idx="13" formatCode="0.0">
                  <c:v>10.44084</c:v>
                </c:pt>
                <c:pt idx="14" formatCode="0.0">
                  <c:v>8.0633400000000002</c:v>
                </c:pt>
                <c:pt idx="15" formatCode="0.0">
                  <c:v>6.6091499999999996</c:v>
                </c:pt>
                <c:pt idx="16" formatCode="0.0">
                  <c:v>5.2495500000000002</c:v>
                </c:pt>
                <c:pt idx="17" formatCode="0.0">
                  <c:v>3.2660800000000001</c:v>
                </c:pt>
                <c:pt idx="18" formatCode="0.0">
                  <c:v>2.2077600000000004</c:v>
                </c:pt>
                <c:pt idx="19" formatCode="0.0">
                  <c:v>1.1906199999999998</c:v>
                </c:pt>
                <c:pt idx="20" formatCode="0.0">
                  <c:v>0.68884000000000001</c:v>
                </c:pt>
                <c:pt idx="21" formatCode="0.0">
                  <c:v>0.32347000000000004</c:v>
                </c:pt>
                <c:pt idx="22" formatCode="0.0">
                  <c:v>7.3200000000000001E-3</c:v>
                </c:pt>
                <c:pt idx="23" formatCode="0.0">
                  <c:v>-0.30660999999999999</c:v>
                </c:pt>
                <c:pt idx="24" formatCode="0.0">
                  <c:v>-0.60045999999999999</c:v>
                </c:pt>
                <c:pt idx="25" formatCode="0.0">
                  <c:v>-0.88017000000000001</c:v>
                </c:pt>
                <c:pt idx="26" formatCode="0.0">
                  <c:v>-1.0252600000000001</c:v>
                </c:pt>
                <c:pt idx="27" formatCode="0.0">
                  <c:v>-1.12893</c:v>
                </c:pt>
                <c:pt idx="28" formatCode="0.0">
                  <c:v>-1.1782900000000001</c:v>
                </c:pt>
                <c:pt idx="29" formatCode="0.0">
                  <c:v>-1.2250099999999999</c:v>
                </c:pt>
                <c:pt idx="30" formatCode="0.0">
                  <c:v>-1.2821900000000002</c:v>
                </c:pt>
                <c:pt idx="31" formatCode="0.0">
                  <c:v>-1.36852</c:v>
                </c:pt>
                <c:pt idx="32" formatCode="0.0">
                  <c:v>-1.3954300000000002</c:v>
                </c:pt>
              </c:numCache>
              <c:extLst xmlns:c15="http://schemas.microsoft.com/office/drawing/2012/chart"/>
            </c:numRef>
          </c:yVal>
          <c:smooth val="0"/>
          <c:extLst>
            <c:ext xmlns:c16="http://schemas.microsoft.com/office/drawing/2014/chart" uri="{C3380CC4-5D6E-409C-BE32-E72D297353CC}">
              <c16:uniqueId val="{0000000A-9DC5-4B3F-9807-4F79D7DE8F3D}"/>
            </c:ext>
          </c:extLst>
        </c:ser>
        <c:ser>
          <c:idx val="10"/>
          <c:order val="10"/>
          <c:tx>
            <c:strRef>
              <c:f>Database!$O$553</c:f>
              <c:strCache>
                <c:ptCount val="1"/>
                <c:pt idx="0">
                  <c:v>350Mt</c:v>
                </c:pt>
              </c:strCache>
            </c:strRef>
          </c:tx>
          <c:spPr>
            <a:ln w="19050" cap="rnd">
              <a:solidFill>
                <a:schemeClr val="accent5">
                  <a:lumMod val="60000"/>
                </a:schemeClr>
              </a:solidFill>
              <a:round/>
            </a:ln>
            <a:effectLst/>
          </c:spPr>
          <c:marker>
            <c:symbol val="none"/>
          </c:marker>
          <c:xVal>
            <c:numRef>
              <c:f>Database!$P$542:$AV$542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f>Database!$P$553:$AV$553</c:f>
              <c:numCache>
                <c:formatCode>General</c:formatCode>
                <c:ptCount val="33"/>
                <c:pt idx="3" formatCode="0.0">
                  <c:v>36.915620000000004</c:v>
                </c:pt>
                <c:pt idx="4" formatCode="0.0">
                  <c:v>36.242260000000002</c:v>
                </c:pt>
                <c:pt idx="5" formatCode="0.0">
                  <c:v>31.655860000000001</c:v>
                </c:pt>
                <c:pt idx="6" formatCode="0.0">
                  <c:v>30.816770000000002</c:v>
                </c:pt>
                <c:pt idx="7" formatCode="0.0">
                  <c:v>29.589929999999999</c:v>
                </c:pt>
                <c:pt idx="8" formatCode="0.0">
                  <c:v>27.115839999999999</c:v>
                </c:pt>
                <c:pt idx="9" formatCode="0.0">
                  <c:v>25.39583</c:v>
                </c:pt>
                <c:pt idx="10" formatCode="0.0">
                  <c:v>23.091900000000003</c:v>
                </c:pt>
                <c:pt idx="11" formatCode="0.0">
                  <c:v>18.838840000000001</c:v>
                </c:pt>
                <c:pt idx="12" formatCode="0.0">
                  <c:v>14.558200000000001</c:v>
                </c:pt>
                <c:pt idx="13" formatCode="0.0">
                  <c:v>11.765219999999999</c:v>
                </c:pt>
                <c:pt idx="14" formatCode="0.0">
                  <c:v>10.645110000000001</c:v>
                </c:pt>
                <c:pt idx="15" formatCode="0.0">
                  <c:v>9.6545000000000005</c:v>
                </c:pt>
                <c:pt idx="16" formatCode="0.0">
                  <c:v>7.8336899999999998</c:v>
                </c:pt>
                <c:pt idx="17" formatCode="0.0">
                  <c:v>6.4845500000000005</c:v>
                </c:pt>
                <c:pt idx="18" formatCode="0.0">
                  <c:v>5.3123399999999998</c:v>
                </c:pt>
                <c:pt idx="19" formatCode="0.0">
                  <c:v>4.3470600000000008</c:v>
                </c:pt>
                <c:pt idx="20" formatCode="0.0">
                  <c:v>3.5813699999999997</c:v>
                </c:pt>
                <c:pt idx="21" formatCode="0.0">
                  <c:v>3.0895700000000001</c:v>
                </c:pt>
                <c:pt idx="22" formatCode="0.0">
                  <c:v>2.8225100000000003</c:v>
                </c:pt>
                <c:pt idx="23" formatCode="0.0">
                  <c:v>2.4632199999999997</c:v>
                </c:pt>
                <c:pt idx="24" formatCode="0.0">
                  <c:v>2.1238000000000001</c:v>
                </c:pt>
                <c:pt idx="25" formatCode="0.0">
                  <c:v>1.8275999999999999</c:v>
                </c:pt>
                <c:pt idx="26" formatCode="0.0">
                  <c:v>1.6342000000000001</c:v>
                </c:pt>
                <c:pt idx="27" formatCode="0.0">
                  <c:v>1.55718</c:v>
                </c:pt>
                <c:pt idx="28" formatCode="0.0">
                  <c:v>1.1289200000000001</c:v>
                </c:pt>
                <c:pt idx="29" formatCode="0.0">
                  <c:v>0.82513999999999998</c:v>
                </c:pt>
                <c:pt idx="30" formatCode="0.0">
                  <c:v>-0.35267999999999999</c:v>
                </c:pt>
                <c:pt idx="31" formatCode="0.0">
                  <c:v>-0.45465</c:v>
                </c:pt>
                <c:pt idx="32" formatCode="0.0">
                  <c:v>-0.48366999999999999</c:v>
                </c:pt>
              </c:numCache>
            </c:numRef>
          </c:yVal>
          <c:smooth val="0"/>
          <c:extLst>
            <c:ext xmlns:c16="http://schemas.microsoft.com/office/drawing/2014/chart" uri="{C3380CC4-5D6E-409C-BE32-E72D297353CC}">
              <c16:uniqueId val="{00000002-9DC5-4B3F-9807-4F79D7DE8F3D}"/>
            </c:ext>
          </c:extLst>
        </c:ser>
        <c:ser>
          <c:idx val="11"/>
          <c:order val="11"/>
          <c:tx>
            <c:strRef>
              <c:f>Database!$O$554</c:f>
              <c:strCache>
                <c:ptCount val="1"/>
                <c:pt idx="0">
                  <c:v>350Mt-led</c:v>
                </c:pt>
              </c:strCache>
              <c:extLst xmlns:c15="http://schemas.microsoft.com/office/drawing/2012/chart"/>
            </c:strRef>
          </c:tx>
          <c:spPr>
            <a:ln w="19050" cap="rnd">
              <a:solidFill>
                <a:schemeClr val="accent6">
                  <a:lumMod val="60000"/>
                </a:schemeClr>
              </a:solidFill>
              <a:round/>
            </a:ln>
            <a:effectLst/>
          </c:spPr>
          <c:marker>
            <c:symbol val="none"/>
          </c:marker>
          <c:xVal>
            <c:numRef>
              <c:f>Database!$P$542:$AV$542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extLst xmlns:c15="http://schemas.microsoft.com/office/drawing/2012/chart"/>
            </c:numRef>
          </c:xVal>
          <c:yVal>
            <c:numRef>
              <c:f>Database!$P$554:$AV$554</c:f>
              <c:numCache>
                <c:formatCode>General</c:formatCode>
                <c:ptCount val="33"/>
                <c:pt idx="3" formatCode="0.0">
                  <c:v>36.915620000000004</c:v>
                </c:pt>
                <c:pt idx="4" formatCode="0.0">
                  <c:v>36.242260000000002</c:v>
                </c:pt>
                <c:pt idx="5" formatCode="0.0">
                  <c:v>31.655860000000001</c:v>
                </c:pt>
                <c:pt idx="6" formatCode="0.0">
                  <c:v>29.322140000000001</c:v>
                </c:pt>
                <c:pt idx="7" formatCode="0.0">
                  <c:v>28.067330000000002</c:v>
                </c:pt>
                <c:pt idx="8" formatCode="0.0">
                  <c:v>26.440300000000001</c:v>
                </c:pt>
                <c:pt idx="9" formatCode="0.0">
                  <c:v>25.092389999999998</c:v>
                </c:pt>
                <c:pt idx="10" formatCode="0.0">
                  <c:v>22.97953</c:v>
                </c:pt>
                <c:pt idx="11" formatCode="0.0">
                  <c:v>18.700080000000003</c:v>
                </c:pt>
                <c:pt idx="12" formatCode="0.0">
                  <c:v>15.78856</c:v>
                </c:pt>
                <c:pt idx="13" formatCode="0.0">
                  <c:v>14.07818</c:v>
                </c:pt>
                <c:pt idx="14" formatCode="0.0">
                  <c:v>12.944229999999999</c:v>
                </c:pt>
                <c:pt idx="15" formatCode="0.0">
                  <c:v>11.19542</c:v>
                </c:pt>
                <c:pt idx="16" formatCode="0.0">
                  <c:v>9.3360300000000009</c:v>
                </c:pt>
                <c:pt idx="17" formatCode="0.0">
                  <c:v>7.0639099999999999</c:v>
                </c:pt>
                <c:pt idx="18" formatCode="0.0">
                  <c:v>5.6445600000000002</c:v>
                </c:pt>
                <c:pt idx="19" formatCode="0.0">
                  <c:v>4.6524999999999999</c:v>
                </c:pt>
                <c:pt idx="20" formatCode="0.0">
                  <c:v>3.98068</c:v>
                </c:pt>
                <c:pt idx="21" formatCode="0.0">
                  <c:v>3.4060100000000002</c:v>
                </c:pt>
                <c:pt idx="22" formatCode="0.0">
                  <c:v>2.94293</c:v>
                </c:pt>
                <c:pt idx="23" formatCode="0.0">
                  <c:v>2.5382800000000003</c:v>
                </c:pt>
                <c:pt idx="24" formatCode="0.0">
                  <c:v>2.1762600000000001</c:v>
                </c:pt>
                <c:pt idx="25" formatCode="0.0">
                  <c:v>1.7757700000000001</c:v>
                </c:pt>
                <c:pt idx="26" formatCode="0.0">
                  <c:v>1.4675</c:v>
                </c:pt>
                <c:pt idx="27" formatCode="0.0">
                  <c:v>-8.1640000000000004E-2</c:v>
                </c:pt>
                <c:pt idx="28" formatCode="0.0">
                  <c:v>-0.79274</c:v>
                </c:pt>
                <c:pt idx="29" formatCode="0.0">
                  <c:v>-0.89624000000000004</c:v>
                </c:pt>
                <c:pt idx="30" formatCode="0.0">
                  <c:v>-0.95162000000000002</c:v>
                </c:pt>
                <c:pt idx="31" formatCode="0.0">
                  <c:v>-0.97683000000000009</c:v>
                </c:pt>
                <c:pt idx="32" formatCode="0.0">
                  <c:v>-1.01946</c:v>
                </c:pt>
              </c:numCache>
              <c:extLst xmlns:c15="http://schemas.microsoft.com/office/drawing/2012/chart"/>
            </c:numRef>
          </c:yVal>
          <c:smooth val="0"/>
          <c:extLst>
            <c:ext xmlns:c16="http://schemas.microsoft.com/office/drawing/2014/chart" uri="{C3380CC4-5D6E-409C-BE32-E72D297353CC}">
              <c16:uniqueId val="{0000000D-9DC5-4B3F-9807-4F79D7DE8F3D}"/>
            </c:ext>
          </c:extLst>
        </c:ser>
        <c:ser>
          <c:idx val="12"/>
          <c:order val="12"/>
          <c:tx>
            <c:strRef>
              <c:f>Database!$O$555</c:f>
              <c:strCache>
                <c:ptCount val="1"/>
                <c:pt idx="0">
                  <c:v>350Mt-lowbio</c:v>
                </c:pt>
              </c:strCache>
              <c:extLst xmlns:c15="http://schemas.microsoft.com/office/drawing/2012/chart"/>
            </c:strRef>
          </c:tx>
          <c:spPr>
            <a:ln w="19050" cap="rnd">
              <a:solidFill>
                <a:schemeClr val="accent1">
                  <a:lumMod val="80000"/>
                  <a:lumOff val="20000"/>
                </a:schemeClr>
              </a:solidFill>
              <a:round/>
            </a:ln>
            <a:effectLst/>
          </c:spPr>
          <c:marker>
            <c:symbol val="none"/>
          </c:marker>
          <c:xVal>
            <c:numRef>
              <c:f>Database!$P$542:$AV$542</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extLst xmlns:c15="http://schemas.microsoft.com/office/drawing/2012/chart"/>
            </c:numRef>
          </c:xVal>
          <c:yVal>
            <c:numRef>
              <c:f>Database!$P$555:$AV$555</c:f>
              <c:numCache>
                <c:formatCode>General</c:formatCode>
                <c:ptCount val="33"/>
                <c:pt idx="3" formatCode="0.0">
                  <c:v>36.915620000000004</c:v>
                </c:pt>
                <c:pt idx="4" formatCode="0.0">
                  <c:v>36.242260000000002</c:v>
                </c:pt>
                <c:pt idx="5" formatCode="0.0">
                  <c:v>31.655860000000001</c:v>
                </c:pt>
                <c:pt idx="6" formatCode="0.0">
                  <c:v>30.771619999999999</c:v>
                </c:pt>
                <c:pt idx="7" formatCode="0.0">
                  <c:v>29.695139999999999</c:v>
                </c:pt>
                <c:pt idx="8" formatCode="0.0">
                  <c:v>27.331229999999998</c:v>
                </c:pt>
                <c:pt idx="9" formatCode="0.0">
                  <c:v>25.888580000000001</c:v>
                </c:pt>
                <c:pt idx="10" formatCode="0.0">
                  <c:v>23.72616</c:v>
                </c:pt>
                <c:pt idx="11" formatCode="0.0">
                  <c:v>19.47626</c:v>
                </c:pt>
                <c:pt idx="12" formatCode="0.0">
                  <c:v>15.1746</c:v>
                </c:pt>
                <c:pt idx="13" formatCode="0.0">
                  <c:v>12.16239</c:v>
                </c:pt>
                <c:pt idx="14" formatCode="0.0">
                  <c:v>10.811350000000001</c:v>
                </c:pt>
                <c:pt idx="15" formatCode="0.0">
                  <c:v>9.3235899999999994</c:v>
                </c:pt>
                <c:pt idx="16" formatCode="0.0">
                  <c:v>7.84382</c:v>
                </c:pt>
                <c:pt idx="17" formatCode="0.0">
                  <c:v>6.4493400000000003</c:v>
                </c:pt>
                <c:pt idx="18" formatCode="0.0">
                  <c:v>5.2144399999999997</c:v>
                </c:pt>
                <c:pt idx="19" formatCode="0.0">
                  <c:v>4.2542</c:v>
                </c:pt>
                <c:pt idx="20" formatCode="0.0">
                  <c:v>3.5329999999999999</c:v>
                </c:pt>
                <c:pt idx="21" formatCode="0.0">
                  <c:v>3.0060500000000001</c:v>
                </c:pt>
                <c:pt idx="22" formatCode="0.0">
                  <c:v>2.7516100000000003</c:v>
                </c:pt>
                <c:pt idx="23" formatCode="0.0">
                  <c:v>2.3656899999999998</c:v>
                </c:pt>
                <c:pt idx="24" formatCode="0.0">
                  <c:v>2.0462899999999999</c:v>
                </c:pt>
                <c:pt idx="25" formatCode="0.0">
                  <c:v>1.75861</c:v>
                </c:pt>
                <c:pt idx="26" formatCode="0.0">
                  <c:v>1.46322</c:v>
                </c:pt>
                <c:pt idx="27" formatCode="0.0">
                  <c:v>1.3397699999999999</c:v>
                </c:pt>
                <c:pt idx="28" formatCode="0.0">
                  <c:v>0.96445999999999998</c:v>
                </c:pt>
                <c:pt idx="29" formatCode="0.0">
                  <c:v>0.42963000000000001</c:v>
                </c:pt>
                <c:pt idx="30" formatCode="0.0">
                  <c:v>0.10754000000000001</c:v>
                </c:pt>
                <c:pt idx="31" formatCode="0.0">
                  <c:v>7.7999999999999996E-3</c:v>
                </c:pt>
                <c:pt idx="32" formatCode="0.0">
                  <c:v>-3.2780000000000004E-2</c:v>
                </c:pt>
              </c:numCache>
              <c:extLst xmlns:c15="http://schemas.microsoft.com/office/drawing/2012/chart"/>
            </c:numRef>
          </c:yVal>
          <c:smooth val="0"/>
          <c:extLst>
            <c:ext xmlns:c16="http://schemas.microsoft.com/office/drawing/2014/chart" uri="{C3380CC4-5D6E-409C-BE32-E72D297353CC}">
              <c16:uniqueId val="{0000000E-9DC5-4B3F-9807-4F79D7DE8F3D}"/>
            </c:ext>
          </c:extLst>
        </c:ser>
        <c:dLbls>
          <c:showLegendKey val="0"/>
          <c:showVal val="0"/>
          <c:showCatName val="0"/>
          <c:showSerName val="0"/>
          <c:showPercent val="0"/>
          <c:showBubbleSize val="0"/>
        </c:dLbls>
        <c:axId val="1926196735"/>
        <c:axId val="1926198175"/>
        <c:extLst>
          <c:ext xmlns:c15="http://schemas.microsoft.com/office/drawing/2012/chart" uri="{02D57815-91ED-43cb-92C2-25804820EDAC}">
            <c15:filteredScatterSeries>
              <c15:ser>
                <c:idx val="0"/>
                <c:order val="0"/>
                <c:tx>
                  <c:strRef>
                    <c:extLst>
                      <c:ext uri="{02D57815-91ED-43cb-92C2-25804820EDAC}">
                        <c15:formulaRef>
                          <c15:sqref>Database!$O$543</c15:sqref>
                        </c15:formulaRef>
                      </c:ext>
                    </c:extLst>
                    <c:strCache>
                      <c:ptCount val="1"/>
                      <c:pt idx="0">
                        <c:v>250Mt</c:v>
                      </c:pt>
                    </c:strCache>
                  </c:strRef>
                </c:tx>
                <c:spPr>
                  <a:ln w="19050" cap="rnd">
                    <a:solidFill>
                      <a:schemeClr val="accent1"/>
                    </a:solidFill>
                    <a:round/>
                  </a:ln>
                  <a:effectLst/>
                </c:spPr>
                <c:marker>
                  <c:symbol val="none"/>
                </c:marker>
                <c:xVal>
                  <c:numRef>
                    <c:extLst>
                      <c:ext uri="{02D57815-91ED-43cb-92C2-25804820EDAC}">
                        <c15:formulaRef>
                          <c15:sqref>Database!$P$542:$AV$542</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c:ext uri="{02D57815-91ED-43cb-92C2-25804820EDAC}">
                        <c15:formulaRef>
                          <c15:sqref>Database!$P$543:$AV$543</c15:sqref>
                        </c15:formulaRef>
                      </c:ext>
                    </c:extLst>
                    <c:numCache>
                      <c:formatCode>General</c:formatCode>
                      <c:ptCount val="33"/>
                      <c:pt idx="3" formatCode="0.0">
                        <c:v>36.915620000000004</c:v>
                      </c:pt>
                      <c:pt idx="4" formatCode="0.0">
                        <c:v>36.242260000000002</c:v>
                      </c:pt>
                      <c:pt idx="5" formatCode="0.0">
                        <c:v>31.655860000000001</c:v>
                      </c:pt>
                      <c:pt idx="6" formatCode="0.0">
                        <c:v>29.805049999999998</c:v>
                      </c:pt>
                      <c:pt idx="7" formatCode="0.0">
                        <c:v>28.769929999999999</c:v>
                      </c:pt>
                      <c:pt idx="8" formatCode="0.0">
                        <c:v>27.145289999999999</c:v>
                      </c:pt>
                      <c:pt idx="9" formatCode="0.0">
                        <c:v>25.503979999999999</c:v>
                      </c:pt>
                      <c:pt idx="10" formatCode="0.0">
                        <c:v>23.103900000000003</c:v>
                      </c:pt>
                      <c:pt idx="11" formatCode="0.0">
                        <c:v>18.81231</c:v>
                      </c:pt>
                      <c:pt idx="12" formatCode="0.0">
                        <c:v>14.466530000000001</c:v>
                      </c:pt>
                      <c:pt idx="13" formatCode="0.0">
                        <c:v>9.6173899999999986</c:v>
                      </c:pt>
                      <c:pt idx="14" formatCode="0.0">
                        <c:v>6.8307200000000003</c:v>
                      </c:pt>
                      <c:pt idx="15" formatCode="0.0">
                        <c:v>5.5327200000000003</c:v>
                      </c:pt>
                      <c:pt idx="16" formatCode="0.0">
                        <c:v>4.5121700000000002</c:v>
                      </c:pt>
                      <c:pt idx="17" formatCode="0.0">
                        <c:v>1.2983099999999999</c:v>
                      </c:pt>
                      <c:pt idx="18" formatCode="0.0">
                        <c:v>0.58889000000000002</c:v>
                      </c:pt>
                      <c:pt idx="19" formatCode="0.0">
                        <c:v>-3.8900000000000002E-3</c:v>
                      </c:pt>
                      <c:pt idx="20" formatCode="0.0">
                        <c:v>-0.17346</c:v>
                      </c:pt>
                      <c:pt idx="21" formatCode="0.0">
                        <c:v>-0.55832999999999999</c:v>
                      </c:pt>
                      <c:pt idx="22" formatCode="0.0">
                        <c:v>-0.76717999999999997</c:v>
                      </c:pt>
                      <c:pt idx="23" formatCode="0.0">
                        <c:v>-0.96809000000000001</c:v>
                      </c:pt>
                      <c:pt idx="24" formatCode="0.0">
                        <c:v>-1.1894899999999999</c:v>
                      </c:pt>
                      <c:pt idx="25" formatCode="0.0">
                        <c:v>-1.36205</c:v>
                      </c:pt>
                      <c:pt idx="26" formatCode="0.0">
                        <c:v>-1.3964400000000001</c:v>
                      </c:pt>
                      <c:pt idx="27" formatCode="0.0">
                        <c:v>-1.5125999999999999</c:v>
                      </c:pt>
                      <c:pt idx="28" formatCode="0.0">
                        <c:v>-1.4674100000000001</c:v>
                      </c:pt>
                      <c:pt idx="29" formatCode="0.0">
                        <c:v>-1.4944500000000001</c:v>
                      </c:pt>
                      <c:pt idx="30" formatCode="0.0">
                        <c:v>-1.5336099999999999</c:v>
                      </c:pt>
                      <c:pt idx="31" formatCode="0.0">
                        <c:v>-1.5329000000000002</c:v>
                      </c:pt>
                      <c:pt idx="32" formatCode="0.0">
                        <c:v>-1.5331600000000001</c:v>
                      </c:pt>
                    </c:numCache>
                  </c:numRef>
                </c:yVal>
                <c:smooth val="0"/>
                <c:extLst>
                  <c:ext xmlns:c16="http://schemas.microsoft.com/office/drawing/2014/chart" uri="{C3380CC4-5D6E-409C-BE32-E72D297353CC}">
                    <c16:uniqueId val="{00000000-9DC5-4B3F-9807-4F79D7DE8F3D}"/>
                  </c:ext>
                </c:extLst>
              </c15:ser>
            </c15:filteredScatterSeries>
            <c15:filteredScatterSeries>
              <c15:ser>
                <c:idx val="1"/>
                <c:order val="1"/>
                <c:tx>
                  <c:strRef>
                    <c:extLst xmlns:c15="http://schemas.microsoft.com/office/drawing/2012/chart">
                      <c:ext xmlns:c15="http://schemas.microsoft.com/office/drawing/2012/chart" uri="{02D57815-91ED-43cb-92C2-25804820EDAC}">
                        <c15:formulaRef>
                          <c15:sqref>Database!$O$544</c15:sqref>
                        </c15:formulaRef>
                      </c:ext>
                    </c:extLst>
                    <c:strCache>
                      <c:ptCount val="1"/>
                      <c:pt idx="0">
                        <c:v>250Mt-led</c:v>
                      </c:pt>
                    </c:strCache>
                  </c:strRef>
                </c:tx>
                <c:spPr>
                  <a:ln w="19050" cap="rnd">
                    <a:solidFill>
                      <a:schemeClr val="accent2"/>
                    </a:solidFill>
                    <a:round/>
                  </a:ln>
                  <a:effectLst/>
                </c:spPr>
                <c:marker>
                  <c:symbol val="none"/>
                </c:marker>
                <c:xVal>
                  <c:numRef>
                    <c:extLst xmlns:c15="http://schemas.microsoft.com/office/drawing/2012/chart">
                      <c:ext xmlns:c15="http://schemas.microsoft.com/office/drawing/2012/chart" uri="{02D57815-91ED-43cb-92C2-25804820EDAC}">
                        <c15:formulaRef>
                          <c15:sqref>Database!$P$542:$AV$542</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Database!$P$544:$AV$544</c15:sqref>
                        </c15:formulaRef>
                      </c:ext>
                    </c:extLst>
                    <c:numCache>
                      <c:formatCode>General</c:formatCode>
                      <c:ptCount val="33"/>
                      <c:pt idx="3" formatCode="0.0">
                        <c:v>36.915620000000004</c:v>
                      </c:pt>
                      <c:pt idx="4" formatCode="0.0">
                        <c:v>36.242260000000002</c:v>
                      </c:pt>
                      <c:pt idx="5" formatCode="0.0">
                        <c:v>31.655860000000001</c:v>
                      </c:pt>
                      <c:pt idx="6" formatCode="0.0">
                        <c:v>26.823240000000002</c:v>
                      </c:pt>
                      <c:pt idx="7" formatCode="0.0">
                        <c:v>25.0227</c:v>
                      </c:pt>
                      <c:pt idx="8" formatCode="0.0">
                        <c:v>23.067830000000001</c:v>
                      </c:pt>
                      <c:pt idx="9" formatCode="0.0">
                        <c:v>21.34806</c:v>
                      </c:pt>
                      <c:pt idx="10" formatCode="0.0">
                        <c:v>18.987020000000001</c:v>
                      </c:pt>
                      <c:pt idx="11" formatCode="0.0">
                        <c:v>14.860709999999999</c:v>
                      </c:pt>
                      <c:pt idx="12" formatCode="0.0">
                        <c:v>10.968719999999999</c:v>
                      </c:pt>
                      <c:pt idx="13" formatCode="0.0">
                        <c:v>7.7076400000000005</c:v>
                      </c:pt>
                      <c:pt idx="14" formatCode="0.0">
                        <c:v>6.8393000000000006</c:v>
                      </c:pt>
                      <c:pt idx="15" formatCode="0.0">
                        <c:v>5.7735200000000004</c:v>
                      </c:pt>
                      <c:pt idx="16" formatCode="0.0">
                        <c:v>4.6993900000000002</c:v>
                      </c:pt>
                      <c:pt idx="17" formatCode="0.0">
                        <c:v>1.23698</c:v>
                      </c:pt>
                      <c:pt idx="18" formatCode="0.0">
                        <c:v>0.41667000000000004</c:v>
                      </c:pt>
                      <c:pt idx="19" formatCode="0.0">
                        <c:v>6.565E-2</c:v>
                      </c:pt>
                      <c:pt idx="20" formatCode="0.0">
                        <c:v>-0.24446999999999999</c:v>
                      </c:pt>
                      <c:pt idx="21" formatCode="0.0">
                        <c:v>-0.55295000000000005</c:v>
                      </c:pt>
                      <c:pt idx="22" formatCode="0.0">
                        <c:v>-0.81249000000000005</c:v>
                      </c:pt>
                      <c:pt idx="23" formatCode="0.0">
                        <c:v>-1.14829</c:v>
                      </c:pt>
                      <c:pt idx="24" formatCode="0.0">
                        <c:v>-1.3787499999999999</c:v>
                      </c:pt>
                      <c:pt idx="25" formatCode="0.0">
                        <c:v>-1.57056</c:v>
                      </c:pt>
                      <c:pt idx="26" formatCode="0.0">
                        <c:v>-1.5935299999999999</c:v>
                      </c:pt>
                      <c:pt idx="27" formatCode="0.0">
                        <c:v>-1.61435</c:v>
                      </c:pt>
                      <c:pt idx="28" formatCode="0.0">
                        <c:v>-1.6297999999999999</c:v>
                      </c:pt>
                      <c:pt idx="29" formatCode="0.0">
                        <c:v>-1.6392</c:v>
                      </c:pt>
                      <c:pt idx="30" formatCode="0.0">
                        <c:v>-1.64191</c:v>
                      </c:pt>
                      <c:pt idx="31" formatCode="0.0">
                        <c:v>-1.6432599999999999</c:v>
                      </c:pt>
                      <c:pt idx="32" formatCode="0.0">
                        <c:v>-1.64432</c:v>
                      </c:pt>
                    </c:numCache>
                  </c:numRef>
                </c:yVal>
                <c:smooth val="0"/>
                <c:extLst xmlns:c15="http://schemas.microsoft.com/office/drawing/2012/chart">
                  <c:ext xmlns:c16="http://schemas.microsoft.com/office/drawing/2014/chart" uri="{C3380CC4-5D6E-409C-BE32-E72D297353CC}">
                    <c16:uniqueId val="{00000005-9DC5-4B3F-9807-4F79D7DE8F3D}"/>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Database!$O$545</c15:sqref>
                        </c15:formulaRef>
                      </c:ext>
                    </c:extLst>
                    <c:strCache>
                      <c:ptCount val="1"/>
                      <c:pt idx="0">
                        <c:v>250Mt-lowbio</c:v>
                      </c:pt>
                    </c:strCache>
                  </c:strRef>
                </c:tx>
                <c:spPr>
                  <a:ln w="19050" cap="rnd">
                    <a:solidFill>
                      <a:schemeClr val="accent3"/>
                    </a:solidFill>
                    <a:round/>
                  </a:ln>
                  <a:effectLst/>
                </c:spPr>
                <c:marker>
                  <c:symbol val="none"/>
                </c:marker>
                <c:xVal>
                  <c:numRef>
                    <c:extLst xmlns:c15="http://schemas.microsoft.com/office/drawing/2012/chart">
                      <c:ext xmlns:c15="http://schemas.microsoft.com/office/drawing/2012/chart" uri="{02D57815-91ED-43cb-92C2-25804820EDAC}">
                        <c15:formulaRef>
                          <c15:sqref>Database!$P$542:$AV$542</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Database!$P$545:$AV$545</c15:sqref>
                        </c15:formulaRef>
                      </c:ext>
                    </c:extLst>
                    <c:numCache>
                      <c:formatCode>General</c:formatCode>
                      <c:ptCount val="33"/>
                      <c:pt idx="3" formatCode="0.0">
                        <c:v>36.915620000000004</c:v>
                      </c:pt>
                      <c:pt idx="4" formatCode="0.0">
                        <c:v>36.242260000000002</c:v>
                      </c:pt>
                      <c:pt idx="5" formatCode="0.0">
                        <c:v>31.655860000000001</c:v>
                      </c:pt>
                      <c:pt idx="6" formatCode="0.0">
                        <c:v>29.71425</c:v>
                      </c:pt>
                      <c:pt idx="7" formatCode="0.0">
                        <c:v>28.678330000000003</c:v>
                      </c:pt>
                      <c:pt idx="8" formatCode="0.0">
                        <c:v>27.279499999999999</c:v>
                      </c:pt>
                      <c:pt idx="9" formatCode="0.0">
                        <c:v>25.899750000000001</c:v>
                      </c:pt>
                      <c:pt idx="10" formatCode="0.0">
                        <c:v>23.70909</c:v>
                      </c:pt>
                      <c:pt idx="11" formatCode="0.0">
                        <c:v>19.475560000000002</c:v>
                      </c:pt>
                      <c:pt idx="12" formatCode="0.0">
                        <c:v>15.13946</c:v>
                      </c:pt>
                      <c:pt idx="13" formatCode="0.0">
                        <c:v>9.9810200000000009</c:v>
                      </c:pt>
                      <c:pt idx="14" formatCode="0.0">
                        <c:v>6.9876400000000007</c:v>
                      </c:pt>
                      <c:pt idx="15" formatCode="0.0">
                        <c:v>5.6893400000000005</c:v>
                      </c:pt>
                      <c:pt idx="16" formatCode="0.0">
                        <c:v>4.63164</c:v>
                      </c:pt>
                      <c:pt idx="17" formatCode="0.0">
                        <c:v>2.4700500000000001</c:v>
                      </c:pt>
                      <c:pt idx="18" formatCode="0.0">
                        <c:v>1.45085</c:v>
                      </c:pt>
                      <c:pt idx="19" formatCode="0.0">
                        <c:v>0.74944000000000011</c:v>
                      </c:pt>
                      <c:pt idx="20" formatCode="0.0">
                        <c:v>0.53794000000000008</c:v>
                      </c:pt>
                      <c:pt idx="21" formatCode="0.0">
                        <c:v>0.11084000000000001</c:v>
                      </c:pt>
                      <c:pt idx="22" formatCode="0.0">
                        <c:v>-0.21661000000000002</c:v>
                      </c:pt>
                      <c:pt idx="23" formatCode="0.0">
                        <c:v>-0.47914000000000001</c:v>
                      </c:pt>
                      <c:pt idx="24" formatCode="0.0">
                        <c:v>-0.73187000000000002</c:v>
                      </c:pt>
                      <c:pt idx="25" formatCode="0.0">
                        <c:v>-0.97763999999999995</c:v>
                      </c:pt>
                      <c:pt idx="26" formatCode="0.0">
                        <c:v>-1.0827899999999999</c:v>
                      </c:pt>
                      <c:pt idx="27" formatCode="0.0">
                        <c:v>-1.2645899999999999</c:v>
                      </c:pt>
                      <c:pt idx="28" formatCode="0.0">
                        <c:v>-1.2302200000000001</c:v>
                      </c:pt>
                      <c:pt idx="29" formatCode="0.0">
                        <c:v>-1.2775999999999998</c:v>
                      </c:pt>
                      <c:pt idx="30" formatCode="0.0">
                        <c:v>-1.3491</c:v>
                      </c:pt>
                      <c:pt idx="31" formatCode="0.0">
                        <c:v>-1.37456</c:v>
                      </c:pt>
                      <c:pt idx="32" formatCode="0.0">
                        <c:v>-1.4000299999999999</c:v>
                      </c:pt>
                    </c:numCache>
                  </c:numRef>
                </c:yVal>
                <c:smooth val="0"/>
                <c:extLst xmlns:c15="http://schemas.microsoft.com/office/drawing/2012/chart">
                  <c:ext xmlns:c16="http://schemas.microsoft.com/office/drawing/2014/chart" uri="{C3380CC4-5D6E-409C-BE32-E72D297353CC}">
                    <c16:uniqueId val="{00000006-9DC5-4B3F-9807-4F79D7DE8F3D}"/>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Database!$O$546</c15:sqref>
                        </c15:formulaRef>
                      </c:ext>
                    </c:extLst>
                    <c:strCache>
                      <c:ptCount val="1"/>
                      <c:pt idx="0">
                        <c:v>250Mt-wam</c:v>
                      </c:pt>
                    </c:strCache>
                  </c:strRef>
                </c:tx>
                <c:spPr>
                  <a:ln w="19050" cap="rnd">
                    <a:solidFill>
                      <a:schemeClr val="accent4"/>
                    </a:solidFill>
                    <a:round/>
                  </a:ln>
                  <a:effectLst/>
                </c:spPr>
                <c:marker>
                  <c:symbol val="none"/>
                </c:marker>
                <c:xVal>
                  <c:numRef>
                    <c:extLst xmlns:c15="http://schemas.microsoft.com/office/drawing/2012/chart">
                      <c:ext xmlns:c15="http://schemas.microsoft.com/office/drawing/2012/chart" uri="{02D57815-91ED-43cb-92C2-25804820EDAC}">
                        <c15:formulaRef>
                          <c15:sqref>Database!$P$542:$AV$542</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Database!$P$546:$AV$546</c15:sqref>
                        </c15:formulaRef>
                      </c:ext>
                    </c:extLst>
                    <c:numCache>
                      <c:formatCode>General</c:formatCode>
                      <c:ptCount val="33"/>
                      <c:pt idx="3" formatCode="0.0">
                        <c:v>36.915620000000004</c:v>
                      </c:pt>
                      <c:pt idx="4" formatCode="0.0">
                        <c:v>36.242260000000002</c:v>
                      </c:pt>
                      <c:pt idx="5" formatCode="0.0">
                        <c:v>31.655860000000001</c:v>
                      </c:pt>
                      <c:pt idx="6" formatCode="0.0">
                        <c:v>33.183980000000005</c:v>
                      </c:pt>
                      <c:pt idx="7" formatCode="0.0">
                        <c:v>32.441110000000002</c:v>
                      </c:pt>
                      <c:pt idx="8" formatCode="0.0">
                        <c:v>31.416730000000001</c:v>
                      </c:pt>
                      <c:pt idx="9" formatCode="0.0">
                        <c:v>29.441230000000001</c:v>
                      </c:pt>
                      <c:pt idx="10" formatCode="0.0">
                        <c:v>27.503790000000002</c:v>
                      </c:pt>
                      <c:pt idx="11" formatCode="0.0">
                        <c:v>25.700950000000002</c:v>
                      </c:pt>
                      <c:pt idx="12" formatCode="0.0">
                        <c:v>23.316869999999998</c:v>
                      </c:pt>
                      <c:pt idx="13" formatCode="0.0">
                        <c:v>10.31467</c:v>
                      </c:pt>
                      <c:pt idx="14" formatCode="0.0">
                        <c:v>7.5317400000000001</c:v>
                      </c:pt>
                      <c:pt idx="15" formatCode="0.0">
                        <c:v>5.8679300000000003</c:v>
                      </c:pt>
                      <c:pt idx="16" formatCode="0.0">
                        <c:v>4.6613899999999999</c:v>
                      </c:pt>
                      <c:pt idx="17" formatCode="0.0">
                        <c:v>1.30582</c:v>
                      </c:pt>
                      <c:pt idx="18" formatCode="0.0">
                        <c:v>0.45077</c:v>
                      </c:pt>
                      <c:pt idx="19" formatCode="0.0">
                        <c:v>-0.15318000000000001</c:v>
                      </c:pt>
                      <c:pt idx="20" formatCode="0.0">
                        <c:v>-0.49154000000000003</c:v>
                      </c:pt>
                      <c:pt idx="21" formatCode="0.0">
                        <c:v>-0.56798999999999999</c:v>
                      </c:pt>
                      <c:pt idx="22" formatCode="0.0">
                        <c:v>-0.73851</c:v>
                      </c:pt>
                      <c:pt idx="23" formatCode="0.0">
                        <c:v>-0.98360999999999998</c:v>
                      </c:pt>
                      <c:pt idx="24" formatCode="0.0">
                        <c:v>-1.1605699999999999</c:v>
                      </c:pt>
                      <c:pt idx="25" formatCode="0.0">
                        <c:v>-1.3337999999999999</c:v>
                      </c:pt>
                      <c:pt idx="26" formatCode="0.0">
                        <c:v>-1.3668399999999998</c:v>
                      </c:pt>
                      <c:pt idx="27" formatCode="0.0">
                        <c:v>-1.4820599999999999</c:v>
                      </c:pt>
                      <c:pt idx="28" formatCode="0.0">
                        <c:v>-1.43607</c:v>
                      </c:pt>
                      <c:pt idx="29" formatCode="0.0">
                        <c:v>-1.4640199999999999</c:v>
                      </c:pt>
                      <c:pt idx="30" formatCode="0.0">
                        <c:v>-1.5033099999999999</c:v>
                      </c:pt>
                      <c:pt idx="31" formatCode="0.0">
                        <c:v>-1.5023900000000001</c:v>
                      </c:pt>
                      <c:pt idx="32" formatCode="0.0">
                        <c:v>-1.5015699999999998</c:v>
                      </c:pt>
                    </c:numCache>
                  </c:numRef>
                </c:yVal>
                <c:smooth val="0"/>
                <c:extLst xmlns:c15="http://schemas.microsoft.com/office/drawing/2012/chart">
                  <c:ext xmlns:c16="http://schemas.microsoft.com/office/drawing/2014/chart" uri="{C3380CC4-5D6E-409C-BE32-E72D297353CC}">
                    <c16:uniqueId val="{00000007-9DC5-4B3F-9807-4F79D7DE8F3D}"/>
                  </c:ext>
                </c:extLst>
              </c15:ser>
            </c15:filteredScatterSeries>
            <c15:filteredScatterSeries>
              <c15:ser>
                <c:idx val="4"/>
                <c:order val="4"/>
                <c:tx>
                  <c:strRef>
                    <c:extLst xmlns:c15="http://schemas.microsoft.com/office/drawing/2012/chart">
                      <c:ext xmlns:c15="http://schemas.microsoft.com/office/drawing/2012/chart" uri="{02D57815-91ED-43cb-92C2-25804820EDAC}">
                        <c15:formulaRef>
                          <c15:sqref>Database!$O$547</c15:sqref>
                        </c15:formulaRef>
                      </c:ext>
                    </c:extLst>
                    <c:strCache>
                      <c:ptCount val="1"/>
                      <c:pt idx="0">
                        <c:v>250Mt-wem</c:v>
                      </c:pt>
                    </c:strCache>
                  </c:strRef>
                </c:tx>
                <c:spPr>
                  <a:ln w="19050" cap="rnd">
                    <a:solidFill>
                      <a:schemeClr val="accent5"/>
                    </a:solidFill>
                    <a:round/>
                  </a:ln>
                  <a:effectLst/>
                </c:spPr>
                <c:marker>
                  <c:symbol val="none"/>
                </c:marker>
                <c:xVal>
                  <c:numRef>
                    <c:extLst xmlns:c15="http://schemas.microsoft.com/office/drawing/2012/chart">
                      <c:ext xmlns:c15="http://schemas.microsoft.com/office/drawing/2012/chart" uri="{02D57815-91ED-43cb-92C2-25804820EDAC}">
                        <c15:formulaRef>
                          <c15:sqref>Database!$P$542:$AV$542</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Database!$P$547:$AV$547</c15:sqref>
                        </c15:formulaRef>
                      </c:ext>
                    </c:extLst>
                    <c:numCache>
                      <c:formatCode>General</c:formatCode>
                      <c:ptCount val="33"/>
                      <c:pt idx="3" formatCode="0.0">
                        <c:v>36.915620000000004</c:v>
                      </c:pt>
                      <c:pt idx="4" formatCode="0.0">
                        <c:v>36.242260000000002</c:v>
                      </c:pt>
                      <c:pt idx="5" formatCode="0.0">
                        <c:v>31.655860000000001</c:v>
                      </c:pt>
                      <c:pt idx="6" formatCode="0.0">
                        <c:v>33.230449999999998</c:v>
                      </c:pt>
                      <c:pt idx="7" formatCode="0.0">
                        <c:v>32.539990000000003</c:v>
                      </c:pt>
                      <c:pt idx="8" formatCode="0.0">
                        <c:v>32.241660000000003</c:v>
                      </c:pt>
                      <c:pt idx="9" formatCode="0.0">
                        <c:v>30.946009999999998</c:v>
                      </c:pt>
                      <c:pt idx="10" formatCode="0.0">
                        <c:v>29.909179999999999</c:v>
                      </c:pt>
                      <c:pt idx="11" formatCode="0.0">
                        <c:v>29.49822</c:v>
                      </c:pt>
                      <c:pt idx="12" formatCode="0.0">
                        <c:v>28.377839999999999</c:v>
                      </c:pt>
                      <c:pt idx="13" formatCode="0.0">
                        <c:v>10.389340000000001</c:v>
                      </c:pt>
                      <c:pt idx="14" formatCode="0.0">
                        <c:v>7.5321800000000003</c:v>
                      </c:pt>
                      <c:pt idx="15" formatCode="0.0">
                        <c:v>5.9966599999999994</c:v>
                      </c:pt>
                      <c:pt idx="16" formatCode="0.0">
                        <c:v>4.7955899999999998</c:v>
                      </c:pt>
                      <c:pt idx="17" formatCode="0.0">
                        <c:v>1.4414200000000001</c:v>
                      </c:pt>
                      <c:pt idx="18" formatCode="0.0">
                        <c:v>0.53337999999999997</c:v>
                      </c:pt>
                      <c:pt idx="19" formatCode="0.0">
                        <c:v>-6.9900000000000004E-2</c:v>
                      </c:pt>
                      <c:pt idx="20" formatCode="0.0">
                        <c:v>-0.40595999999999999</c:v>
                      </c:pt>
                      <c:pt idx="21" formatCode="0.0">
                        <c:v>-0.48405999999999999</c:v>
                      </c:pt>
                      <c:pt idx="22" formatCode="0.0">
                        <c:v>-0.65498000000000001</c:v>
                      </c:pt>
                      <c:pt idx="23" formatCode="0.0">
                        <c:v>-0.87251000000000001</c:v>
                      </c:pt>
                      <c:pt idx="24" formatCode="0.0">
                        <c:v>-1.0803199999999999</c:v>
                      </c:pt>
                      <c:pt idx="25" formatCode="0.0">
                        <c:v>-1.2535499999999999</c:v>
                      </c:pt>
                      <c:pt idx="26" formatCode="0.0">
                        <c:v>-1.2865799999999998</c:v>
                      </c:pt>
                      <c:pt idx="27" formatCode="0.0">
                        <c:v>-1.3991900000000002</c:v>
                      </c:pt>
                      <c:pt idx="28" formatCode="0.0">
                        <c:v>-1.3532500000000001</c:v>
                      </c:pt>
                      <c:pt idx="29" formatCode="0.0">
                        <c:v>-1.3811800000000001</c:v>
                      </c:pt>
                      <c:pt idx="30" formatCode="0.0">
                        <c:v>-1.42049</c:v>
                      </c:pt>
                      <c:pt idx="31" formatCode="0.0">
                        <c:v>-1.4195499999999999</c:v>
                      </c:pt>
                      <c:pt idx="32" formatCode="0.0">
                        <c:v>-1.4187400000000001</c:v>
                      </c:pt>
                    </c:numCache>
                  </c:numRef>
                </c:yVal>
                <c:smooth val="0"/>
                <c:extLst xmlns:c15="http://schemas.microsoft.com/office/drawing/2012/chart">
                  <c:ext xmlns:c16="http://schemas.microsoft.com/office/drawing/2014/chart" uri="{C3380CC4-5D6E-409C-BE32-E72D297353CC}">
                    <c16:uniqueId val="{00000008-9DC5-4B3F-9807-4F79D7DE8F3D}"/>
                  </c:ext>
                </c:extLst>
              </c15:ser>
            </c15:filteredScatterSeries>
            <c15:filteredScatterSeries>
              <c15:ser>
                <c:idx val="8"/>
                <c:order val="8"/>
                <c:tx>
                  <c:strRef>
                    <c:extLst xmlns:c15="http://schemas.microsoft.com/office/drawing/2012/chart">
                      <c:ext xmlns:c15="http://schemas.microsoft.com/office/drawing/2012/chart" uri="{02D57815-91ED-43cb-92C2-25804820EDAC}">
                        <c15:formulaRef>
                          <c15:sqref>Database!$O$551</c15:sqref>
                        </c15:formulaRef>
                      </c:ext>
                    </c:extLst>
                    <c:strCache>
                      <c:ptCount val="1"/>
                      <c:pt idx="0">
                        <c:v>300Mt-wam</c:v>
                      </c:pt>
                    </c:strCache>
                  </c:strRef>
                </c:tx>
                <c:spPr>
                  <a:ln w="19050" cap="rnd">
                    <a:solidFill>
                      <a:schemeClr val="accent3">
                        <a:lumMod val="6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Database!$P$542:$AV$542</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Database!$P$551:$AV$551</c15:sqref>
                        </c15:formulaRef>
                      </c:ext>
                    </c:extLst>
                    <c:numCache>
                      <c:formatCode>General</c:formatCode>
                      <c:ptCount val="33"/>
                      <c:pt idx="3" formatCode="0.0">
                        <c:v>36.915620000000004</c:v>
                      </c:pt>
                      <c:pt idx="4" formatCode="0.0">
                        <c:v>36.242260000000002</c:v>
                      </c:pt>
                      <c:pt idx="5" formatCode="0.0">
                        <c:v>31.655860000000001</c:v>
                      </c:pt>
                      <c:pt idx="6" formatCode="0.0">
                        <c:v>35.632330000000003</c:v>
                      </c:pt>
                      <c:pt idx="7" formatCode="0.0">
                        <c:v>32.441110000000002</c:v>
                      </c:pt>
                      <c:pt idx="8" formatCode="0.0">
                        <c:v>31.416730000000001</c:v>
                      </c:pt>
                      <c:pt idx="9" formatCode="0.0">
                        <c:v>29.441230000000001</c:v>
                      </c:pt>
                      <c:pt idx="10" formatCode="0.0">
                        <c:v>27.503790000000002</c:v>
                      </c:pt>
                      <c:pt idx="11" formatCode="0.0">
                        <c:v>25.700950000000002</c:v>
                      </c:pt>
                      <c:pt idx="12" formatCode="0.0">
                        <c:v>23.316869999999998</c:v>
                      </c:pt>
                      <c:pt idx="13" formatCode="0.0">
                        <c:v>10.33347</c:v>
                      </c:pt>
                      <c:pt idx="14" formatCode="0.0">
                        <c:v>7.5584700000000007</c:v>
                      </c:pt>
                      <c:pt idx="15" formatCode="0.0">
                        <c:v>5.8824799999999993</c:v>
                      </c:pt>
                      <c:pt idx="16" formatCode="0.0">
                        <c:v>4.6765499999999998</c:v>
                      </c:pt>
                      <c:pt idx="17" formatCode="0.0">
                        <c:v>1.32498</c:v>
                      </c:pt>
                      <c:pt idx="18" formatCode="0.0">
                        <c:v>0.45500000000000002</c:v>
                      </c:pt>
                      <c:pt idx="19" formatCode="0.0">
                        <c:v>-0.14904000000000001</c:v>
                      </c:pt>
                      <c:pt idx="20" formatCode="0.0">
                        <c:v>-0.48916000000000004</c:v>
                      </c:pt>
                      <c:pt idx="21" formatCode="0.0">
                        <c:v>-0.56798999999999999</c:v>
                      </c:pt>
                      <c:pt idx="22" formatCode="0.0">
                        <c:v>-0.73851</c:v>
                      </c:pt>
                      <c:pt idx="23" formatCode="0.0">
                        <c:v>-0.98360999999999998</c:v>
                      </c:pt>
                      <c:pt idx="24" formatCode="0.0">
                        <c:v>-1.1605699999999999</c:v>
                      </c:pt>
                      <c:pt idx="25" formatCode="0.0">
                        <c:v>-1.3337999999999999</c:v>
                      </c:pt>
                      <c:pt idx="26" formatCode="0.0">
                        <c:v>-1.3668399999999998</c:v>
                      </c:pt>
                      <c:pt idx="27" formatCode="0.0">
                        <c:v>-1.4820599999999999</c:v>
                      </c:pt>
                      <c:pt idx="28" formatCode="0.0">
                        <c:v>-1.43608</c:v>
                      </c:pt>
                      <c:pt idx="29" formatCode="0.0">
                        <c:v>-1.4640299999999999</c:v>
                      </c:pt>
                      <c:pt idx="30" formatCode="0.0">
                        <c:v>-1.50332</c:v>
                      </c:pt>
                      <c:pt idx="31" formatCode="0.0">
                        <c:v>-1.5024000000000002</c:v>
                      </c:pt>
                      <c:pt idx="32" formatCode="0.0">
                        <c:v>-1.5015699999999998</c:v>
                      </c:pt>
                    </c:numCache>
                  </c:numRef>
                </c:yVal>
                <c:smooth val="0"/>
                <c:extLst xmlns:c15="http://schemas.microsoft.com/office/drawing/2012/chart">
                  <c:ext xmlns:c16="http://schemas.microsoft.com/office/drawing/2014/chart" uri="{C3380CC4-5D6E-409C-BE32-E72D297353CC}">
                    <c16:uniqueId val="{0000000B-9DC5-4B3F-9807-4F79D7DE8F3D}"/>
                  </c:ext>
                </c:extLst>
              </c15:ser>
            </c15:filteredScatterSeries>
            <c15:filteredScatterSeries>
              <c15:ser>
                <c:idx val="9"/>
                <c:order val="9"/>
                <c:tx>
                  <c:strRef>
                    <c:extLst xmlns:c15="http://schemas.microsoft.com/office/drawing/2012/chart">
                      <c:ext xmlns:c15="http://schemas.microsoft.com/office/drawing/2012/chart" uri="{02D57815-91ED-43cb-92C2-25804820EDAC}">
                        <c15:formulaRef>
                          <c15:sqref>Database!$O$552</c15:sqref>
                        </c15:formulaRef>
                      </c:ext>
                    </c:extLst>
                    <c:strCache>
                      <c:ptCount val="1"/>
                      <c:pt idx="0">
                        <c:v>300Mt-wem</c:v>
                      </c:pt>
                    </c:strCache>
                  </c:strRef>
                </c:tx>
                <c:spPr>
                  <a:ln w="19050" cap="rnd">
                    <a:solidFill>
                      <a:schemeClr val="accent4">
                        <a:lumMod val="6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Database!$P$542:$AV$542</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Database!$P$552:$AV$552</c15:sqref>
                        </c15:formulaRef>
                      </c:ext>
                    </c:extLst>
                    <c:numCache>
                      <c:formatCode>General</c:formatCode>
                      <c:ptCount val="33"/>
                      <c:pt idx="3" formatCode="0.0">
                        <c:v>36.915620000000004</c:v>
                      </c:pt>
                      <c:pt idx="4" formatCode="0.0">
                        <c:v>36.242260000000002</c:v>
                      </c:pt>
                      <c:pt idx="5" formatCode="0.0">
                        <c:v>31.655860000000001</c:v>
                      </c:pt>
                      <c:pt idx="6" formatCode="0.0">
                        <c:v>33.871769999999998</c:v>
                      </c:pt>
                      <c:pt idx="7" formatCode="0.0">
                        <c:v>32.539990000000003</c:v>
                      </c:pt>
                      <c:pt idx="8" formatCode="0.0">
                        <c:v>32.241660000000003</c:v>
                      </c:pt>
                      <c:pt idx="9" formatCode="0.0">
                        <c:v>30.946009999999998</c:v>
                      </c:pt>
                      <c:pt idx="10" formatCode="0.0">
                        <c:v>29.909179999999999</c:v>
                      </c:pt>
                      <c:pt idx="11" formatCode="0.0">
                        <c:v>29.49822</c:v>
                      </c:pt>
                      <c:pt idx="12" formatCode="0.0">
                        <c:v>28.377839999999999</c:v>
                      </c:pt>
                      <c:pt idx="13" formatCode="0.0">
                        <c:v>10.41766</c:v>
                      </c:pt>
                      <c:pt idx="14" formatCode="0.0">
                        <c:v>7.5773100000000007</c:v>
                      </c:pt>
                      <c:pt idx="15" formatCode="0.0">
                        <c:v>6.0171999999999999</c:v>
                      </c:pt>
                      <c:pt idx="16" formatCode="0.0">
                        <c:v>4.8043699999999996</c:v>
                      </c:pt>
                      <c:pt idx="17" formatCode="0.0">
                        <c:v>1.4493399999999999</c:v>
                      </c:pt>
                      <c:pt idx="18" formatCode="0.0">
                        <c:v>0.53979999999999995</c:v>
                      </c:pt>
                      <c:pt idx="19" formatCode="0.0">
                        <c:v>-6.1270000000000005E-2</c:v>
                      </c:pt>
                      <c:pt idx="20" formatCode="0.0">
                        <c:v>-0.39755000000000001</c:v>
                      </c:pt>
                      <c:pt idx="21" formatCode="0.0">
                        <c:v>-0.47486</c:v>
                      </c:pt>
                      <c:pt idx="22" formatCode="0.0">
                        <c:v>-0.64797000000000005</c:v>
                      </c:pt>
                      <c:pt idx="23" formatCode="0.0">
                        <c:v>-0.87984000000000007</c:v>
                      </c:pt>
                      <c:pt idx="24" formatCode="0.0">
                        <c:v>-1.0751300000000001</c:v>
                      </c:pt>
                      <c:pt idx="25" formatCode="0.0">
                        <c:v>-1.24932</c:v>
                      </c:pt>
                      <c:pt idx="26" formatCode="0.0">
                        <c:v>-1.2833399999999999</c:v>
                      </c:pt>
                      <c:pt idx="27" formatCode="0.0">
                        <c:v>-1.3968</c:v>
                      </c:pt>
                      <c:pt idx="28" formatCode="0.0">
                        <c:v>-1.3514300000000001</c:v>
                      </c:pt>
                      <c:pt idx="29" formatCode="0.0">
                        <c:v>-1.3798299999999999</c:v>
                      </c:pt>
                      <c:pt idx="30" formatCode="0.0">
                        <c:v>-1.41944</c:v>
                      </c:pt>
                      <c:pt idx="31" formatCode="0.0">
                        <c:v>-1.4185399999999999</c:v>
                      </c:pt>
                      <c:pt idx="32" formatCode="0.0">
                        <c:v>-1.41771</c:v>
                      </c:pt>
                    </c:numCache>
                  </c:numRef>
                </c:yVal>
                <c:smooth val="0"/>
                <c:extLst xmlns:c15="http://schemas.microsoft.com/office/drawing/2012/chart">
                  <c:ext xmlns:c16="http://schemas.microsoft.com/office/drawing/2014/chart" uri="{C3380CC4-5D6E-409C-BE32-E72D297353CC}">
                    <c16:uniqueId val="{0000000C-9DC5-4B3F-9807-4F79D7DE8F3D}"/>
                  </c:ext>
                </c:extLst>
              </c15:ser>
            </c15:filteredScatterSeries>
            <c15:filteredScatterSeries>
              <c15:ser>
                <c:idx val="13"/>
                <c:order val="13"/>
                <c:tx>
                  <c:strRef>
                    <c:extLst xmlns:c15="http://schemas.microsoft.com/office/drawing/2012/chart">
                      <c:ext xmlns:c15="http://schemas.microsoft.com/office/drawing/2012/chart" uri="{02D57815-91ED-43cb-92C2-25804820EDAC}">
                        <c15:formulaRef>
                          <c15:sqref>Database!$O$556</c15:sqref>
                        </c15:formulaRef>
                      </c:ext>
                    </c:extLst>
                    <c:strCache>
                      <c:ptCount val="1"/>
                      <c:pt idx="0">
                        <c:v>350Mt-wam</c:v>
                      </c:pt>
                    </c:strCache>
                  </c:strRef>
                </c:tx>
                <c:spPr>
                  <a:ln w="19050" cap="rnd">
                    <a:solidFill>
                      <a:schemeClr val="accent2">
                        <a:lumMod val="80000"/>
                        <a:lumOff val="2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Database!$P$542:$AV$542</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Database!$P$556:$AV$556</c15:sqref>
                        </c15:formulaRef>
                      </c:ext>
                    </c:extLst>
                    <c:numCache>
                      <c:formatCode>General</c:formatCode>
                      <c:ptCount val="33"/>
                      <c:pt idx="3" formatCode="0.0">
                        <c:v>36.915620000000004</c:v>
                      </c:pt>
                      <c:pt idx="4" formatCode="0.0">
                        <c:v>36.242260000000002</c:v>
                      </c:pt>
                      <c:pt idx="5" formatCode="0.0">
                        <c:v>31.655860000000001</c:v>
                      </c:pt>
                      <c:pt idx="6" formatCode="0.0">
                        <c:v>36.286290000000001</c:v>
                      </c:pt>
                      <c:pt idx="7" formatCode="0.0">
                        <c:v>32.581020000000002</c:v>
                      </c:pt>
                      <c:pt idx="8" formatCode="0.0">
                        <c:v>31.505680000000002</c:v>
                      </c:pt>
                      <c:pt idx="9" formatCode="0.0">
                        <c:v>29.441220000000001</c:v>
                      </c:pt>
                      <c:pt idx="10" formatCode="0.0">
                        <c:v>27.54063</c:v>
                      </c:pt>
                      <c:pt idx="11" formatCode="0.0">
                        <c:v>25.700950000000002</c:v>
                      </c:pt>
                      <c:pt idx="12" formatCode="0.0">
                        <c:v>23.316869999999998</c:v>
                      </c:pt>
                      <c:pt idx="13" formatCode="0.0">
                        <c:v>11.082360000000001</c:v>
                      </c:pt>
                      <c:pt idx="14" formatCode="0.0">
                        <c:v>8.66737</c:v>
                      </c:pt>
                      <c:pt idx="15" formatCode="0.0">
                        <c:v>6.9547600000000003</c:v>
                      </c:pt>
                      <c:pt idx="16" formatCode="0.0">
                        <c:v>5.6047900000000004</c:v>
                      </c:pt>
                      <c:pt idx="17" formatCode="0.0">
                        <c:v>2.5817600000000001</c:v>
                      </c:pt>
                      <c:pt idx="18" formatCode="0.0">
                        <c:v>1.2706999999999999</c:v>
                      </c:pt>
                      <c:pt idx="19" formatCode="0.0">
                        <c:v>0.63546999999999998</c:v>
                      </c:pt>
                      <c:pt idx="20" formatCode="0.0">
                        <c:v>0.17838999999999999</c:v>
                      </c:pt>
                      <c:pt idx="21" formatCode="0.0">
                        <c:v>1.13805</c:v>
                      </c:pt>
                      <c:pt idx="22" formatCode="0.0">
                        <c:v>0.60551999999999995</c:v>
                      </c:pt>
                      <c:pt idx="23" formatCode="0.0">
                        <c:v>0.22716999999999998</c:v>
                      </c:pt>
                      <c:pt idx="24" formatCode="0.0">
                        <c:v>-8.6620000000000003E-2</c:v>
                      </c:pt>
                      <c:pt idx="25" formatCode="0.0">
                        <c:v>-0.30731000000000003</c:v>
                      </c:pt>
                      <c:pt idx="26" formatCode="0.0">
                        <c:v>-0.57189000000000001</c:v>
                      </c:pt>
                      <c:pt idx="27" formatCode="0.0">
                        <c:v>-0.64764999999999995</c:v>
                      </c:pt>
                      <c:pt idx="28" formatCode="0.0">
                        <c:v>-0.70483000000000007</c:v>
                      </c:pt>
                      <c:pt idx="29" formatCode="0.0">
                        <c:v>-0.73987999999999998</c:v>
                      </c:pt>
                      <c:pt idx="30" formatCode="0.0">
                        <c:v>-0.77007999999999999</c:v>
                      </c:pt>
                      <c:pt idx="31" formatCode="0.0">
                        <c:v>-0.80554999999999999</c:v>
                      </c:pt>
                      <c:pt idx="32" formatCode="0.0">
                        <c:v>-0.78737000000000001</c:v>
                      </c:pt>
                    </c:numCache>
                  </c:numRef>
                </c:yVal>
                <c:smooth val="0"/>
                <c:extLst xmlns:c15="http://schemas.microsoft.com/office/drawing/2012/chart">
                  <c:ext xmlns:c16="http://schemas.microsoft.com/office/drawing/2014/chart" uri="{C3380CC4-5D6E-409C-BE32-E72D297353CC}">
                    <c16:uniqueId val="{0000000F-9DC5-4B3F-9807-4F79D7DE8F3D}"/>
                  </c:ext>
                </c:extLst>
              </c15:ser>
            </c15:filteredScatterSeries>
            <c15:filteredScatterSeries>
              <c15:ser>
                <c:idx val="14"/>
                <c:order val="14"/>
                <c:tx>
                  <c:strRef>
                    <c:extLst xmlns:c15="http://schemas.microsoft.com/office/drawing/2012/chart">
                      <c:ext xmlns:c15="http://schemas.microsoft.com/office/drawing/2012/chart" uri="{02D57815-91ED-43cb-92C2-25804820EDAC}">
                        <c15:formulaRef>
                          <c15:sqref>Database!$O$557</c15:sqref>
                        </c15:formulaRef>
                      </c:ext>
                    </c:extLst>
                    <c:strCache>
                      <c:ptCount val="1"/>
                      <c:pt idx="0">
                        <c:v>350Mt-wem</c:v>
                      </c:pt>
                    </c:strCache>
                  </c:strRef>
                </c:tx>
                <c:spPr>
                  <a:ln w="19050" cap="rnd">
                    <a:solidFill>
                      <a:schemeClr val="accent3">
                        <a:lumMod val="80000"/>
                        <a:lumOff val="2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Database!$P$542:$AV$542</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Database!$P$557:$AV$557</c15:sqref>
                        </c15:formulaRef>
                      </c:ext>
                    </c:extLst>
                    <c:numCache>
                      <c:formatCode>General</c:formatCode>
                      <c:ptCount val="33"/>
                      <c:pt idx="3" formatCode="0.0">
                        <c:v>36.915620000000004</c:v>
                      </c:pt>
                      <c:pt idx="4" formatCode="0.0">
                        <c:v>36.242260000000002</c:v>
                      </c:pt>
                      <c:pt idx="5" formatCode="0.0">
                        <c:v>31.655860000000001</c:v>
                      </c:pt>
                      <c:pt idx="6" formatCode="0.0">
                        <c:v>36.264669999999995</c:v>
                      </c:pt>
                      <c:pt idx="7" formatCode="0.0">
                        <c:v>32.613680000000002</c:v>
                      </c:pt>
                      <c:pt idx="8" formatCode="0.0">
                        <c:v>32.241660000000003</c:v>
                      </c:pt>
                      <c:pt idx="9" formatCode="0.0">
                        <c:v>30.946009999999998</c:v>
                      </c:pt>
                      <c:pt idx="10" formatCode="0.0">
                        <c:v>29.909179999999999</c:v>
                      </c:pt>
                      <c:pt idx="11" formatCode="0.0">
                        <c:v>29.49822</c:v>
                      </c:pt>
                      <c:pt idx="12" formatCode="0.0">
                        <c:v>28.377839999999999</c:v>
                      </c:pt>
                      <c:pt idx="13" formatCode="0.0">
                        <c:v>10.428780000000001</c:v>
                      </c:pt>
                      <c:pt idx="14" formatCode="0.0">
                        <c:v>7.5912499999999996</c:v>
                      </c:pt>
                      <c:pt idx="15" formatCode="0.0">
                        <c:v>6.0381299999999998</c:v>
                      </c:pt>
                      <c:pt idx="16" formatCode="0.0">
                        <c:v>4.8252299999999995</c:v>
                      </c:pt>
                      <c:pt idx="17" formatCode="0.0">
                        <c:v>1.4661600000000001</c:v>
                      </c:pt>
                      <c:pt idx="18" formatCode="0.0">
                        <c:v>0.54209000000000007</c:v>
                      </c:pt>
                      <c:pt idx="19" formatCode="0.0">
                        <c:v>-5.8279999999999998E-2</c:v>
                      </c:pt>
                      <c:pt idx="20" formatCode="0.0">
                        <c:v>-0.39466000000000001</c:v>
                      </c:pt>
                      <c:pt idx="21" formatCode="0.0">
                        <c:v>0.13481000000000001</c:v>
                      </c:pt>
                      <c:pt idx="22" formatCode="0.0">
                        <c:v>3.7329999999999995E-2</c:v>
                      </c:pt>
                      <c:pt idx="23" formatCode="0.0">
                        <c:v>-0.22812000000000002</c:v>
                      </c:pt>
                      <c:pt idx="24" formatCode="0.0">
                        <c:v>-0.64216999999999991</c:v>
                      </c:pt>
                      <c:pt idx="25" formatCode="0.0">
                        <c:v>-0.95478999999999992</c:v>
                      </c:pt>
                      <c:pt idx="26" formatCode="0.0">
                        <c:v>-1.1227100000000001</c:v>
                      </c:pt>
                      <c:pt idx="27" formatCode="0.0">
                        <c:v>-1.1646300000000001</c:v>
                      </c:pt>
                      <c:pt idx="28" formatCode="0.0">
                        <c:v>-1.1803299999999999</c:v>
                      </c:pt>
                      <c:pt idx="29" formatCode="0.0">
                        <c:v>-1.25728</c:v>
                      </c:pt>
                      <c:pt idx="30" formatCode="0.0">
                        <c:v>-1.30423</c:v>
                      </c:pt>
                      <c:pt idx="31" formatCode="0.0">
                        <c:v>-1.3526800000000001</c:v>
                      </c:pt>
                      <c:pt idx="32" formatCode="0.0">
                        <c:v>-1.35748</c:v>
                      </c:pt>
                    </c:numCache>
                  </c:numRef>
                </c:yVal>
                <c:smooth val="0"/>
                <c:extLst xmlns:c15="http://schemas.microsoft.com/office/drawing/2012/chart">
                  <c:ext xmlns:c16="http://schemas.microsoft.com/office/drawing/2014/chart" uri="{C3380CC4-5D6E-409C-BE32-E72D297353CC}">
                    <c16:uniqueId val="{00000010-9DC5-4B3F-9807-4F79D7DE8F3D}"/>
                  </c:ext>
                </c:extLst>
              </c15:ser>
            </c15:filteredScatterSeries>
            <c15:filteredScatterSeries>
              <c15:ser>
                <c:idx val="15"/>
                <c:order val="15"/>
                <c:tx>
                  <c:strRef>
                    <c:extLst xmlns:c15="http://schemas.microsoft.com/office/drawing/2012/chart">
                      <c:ext xmlns:c15="http://schemas.microsoft.com/office/drawing/2012/chart" uri="{02D57815-91ED-43cb-92C2-25804820EDAC}">
                        <c15:formulaRef>
                          <c15:sqref>Database!$O$558</c15:sqref>
                        </c15:formulaRef>
                      </c:ext>
                    </c:extLst>
                    <c:strCache>
                      <c:ptCount val="1"/>
                      <c:pt idx="0">
                        <c:v>400Mt</c:v>
                      </c:pt>
                    </c:strCache>
                  </c:strRef>
                </c:tx>
                <c:spPr>
                  <a:ln w="19050" cap="rnd">
                    <a:solidFill>
                      <a:schemeClr val="accent4">
                        <a:lumMod val="80000"/>
                        <a:lumOff val="2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Database!$P$542:$AV$542</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Database!$P$558:$AV$558</c15:sqref>
                        </c15:formulaRef>
                      </c:ext>
                    </c:extLst>
                    <c:numCache>
                      <c:formatCode>General</c:formatCode>
                      <c:ptCount val="33"/>
                      <c:pt idx="3" formatCode="0.0">
                        <c:v>36.915620000000004</c:v>
                      </c:pt>
                      <c:pt idx="4" formatCode="0.0">
                        <c:v>36.242260000000002</c:v>
                      </c:pt>
                      <c:pt idx="5" formatCode="0.0">
                        <c:v>31.655860000000001</c:v>
                      </c:pt>
                      <c:pt idx="6" formatCode="0.0">
                        <c:v>30.82339</c:v>
                      </c:pt>
                      <c:pt idx="7" formatCode="0.0">
                        <c:v>29.600950000000001</c:v>
                      </c:pt>
                      <c:pt idx="8" formatCode="0.0">
                        <c:v>27.019860000000001</c:v>
                      </c:pt>
                      <c:pt idx="9" formatCode="0.0">
                        <c:v>25.401119999999999</c:v>
                      </c:pt>
                      <c:pt idx="10" formatCode="0.0">
                        <c:v>23.095509999999997</c:v>
                      </c:pt>
                      <c:pt idx="11" formatCode="0.0">
                        <c:v>18.85136</c:v>
                      </c:pt>
                      <c:pt idx="12" formatCode="0.0">
                        <c:v>14.82565</c:v>
                      </c:pt>
                      <c:pt idx="13" formatCode="0.0">
                        <c:v>15.438450000000001</c:v>
                      </c:pt>
                      <c:pt idx="14" formatCode="0.0">
                        <c:v>14.1968</c:v>
                      </c:pt>
                      <c:pt idx="15" formatCode="0.0">
                        <c:v>12.81621</c:v>
                      </c:pt>
                      <c:pt idx="16" formatCode="0.0">
                        <c:v>11.299950000000001</c:v>
                      </c:pt>
                      <c:pt idx="17" formatCode="0.0">
                        <c:v>9.7769999999999992</c:v>
                      </c:pt>
                      <c:pt idx="18" formatCode="0.0">
                        <c:v>8.2110599999999998</c:v>
                      </c:pt>
                      <c:pt idx="19" formatCode="0.0">
                        <c:v>7.0706999999999995</c:v>
                      </c:pt>
                      <c:pt idx="20" formatCode="0.0">
                        <c:v>6.4735100000000001</c:v>
                      </c:pt>
                      <c:pt idx="21" formatCode="0.0">
                        <c:v>6.0115200000000009</c:v>
                      </c:pt>
                      <c:pt idx="22" formatCode="0.0">
                        <c:v>5.4513999999999996</c:v>
                      </c:pt>
                      <c:pt idx="23" formatCode="0.0">
                        <c:v>5.01647</c:v>
                      </c:pt>
                      <c:pt idx="24" formatCode="0.0">
                        <c:v>4.4836099999999997</c:v>
                      </c:pt>
                      <c:pt idx="25" formatCode="0.0">
                        <c:v>4.1702399999999997</c:v>
                      </c:pt>
                      <c:pt idx="26" formatCode="0.0">
                        <c:v>2.5786700000000002</c:v>
                      </c:pt>
                      <c:pt idx="27" formatCode="0.0">
                        <c:v>2.4515799999999999</c:v>
                      </c:pt>
                      <c:pt idx="28" formatCode="0.0">
                        <c:v>2.3263000000000003</c:v>
                      </c:pt>
                      <c:pt idx="29" formatCode="0.0">
                        <c:v>2.1399599999999999</c:v>
                      </c:pt>
                      <c:pt idx="30" formatCode="0.0">
                        <c:v>2.0828800000000003</c:v>
                      </c:pt>
                      <c:pt idx="31" formatCode="0.0">
                        <c:v>1.9599500000000001</c:v>
                      </c:pt>
                      <c:pt idx="32" formatCode="0.0">
                        <c:v>1.8474999999999999</c:v>
                      </c:pt>
                    </c:numCache>
                  </c:numRef>
                </c:yVal>
                <c:smooth val="0"/>
                <c:extLst xmlns:c15="http://schemas.microsoft.com/office/drawing/2012/chart">
                  <c:ext xmlns:c16="http://schemas.microsoft.com/office/drawing/2014/chart" uri="{C3380CC4-5D6E-409C-BE32-E72D297353CC}">
                    <c16:uniqueId val="{00000003-9DC5-4B3F-9807-4F79D7DE8F3D}"/>
                  </c:ext>
                </c:extLst>
              </c15:ser>
            </c15:filteredScatterSeries>
            <c15:filteredScatterSeries>
              <c15:ser>
                <c:idx val="16"/>
                <c:order val="16"/>
                <c:tx>
                  <c:strRef>
                    <c:extLst xmlns:c15="http://schemas.microsoft.com/office/drawing/2012/chart">
                      <c:ext xmlns:c15="http://schemas.microsoft.com/office/drawing/2012/chart" uri="{02D57815-91ED-43cb-92C2-25804820EDAC}">
                        <c15:formulaRef>
                          <c15:sqref>Database!$O$559</c15:sqref>
                        </c15:formulaRef>
                      </c:ext>
                    </c:extLst>
                    <c:strCache>
                      <c:ptCount val="1"/>
                      <c:pt idx="0">
                        <c:v>400Mt-led</c:v>
                      </c:pt>
                    </c:strCache>
                  </c:strRef>
                </c:tx>
                <c:spPr>
                  <a:ln w="19050" cap="rnd">
                    <a:solidFill>
                      <a:schemeClr val="accent5">
                        <a:lumMod val="80000"/>
                        <a:lumOff val="2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Database!$P$542:$AV$542</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Database!$P$559:$AV$559</c15:sqref>
                        </c15:formulaRef>
                      </c:ext>
                    </c:extLst>
                    <c:numCache>
                      <c:formatCode>General</c:formatCode>
                      <c:ptCount val="33"/>
                      <c:pt idx="3" formatCode="0.0">
                        <c:v>36.915620000000004</c:v>
                      </c:pt>
                      <c:pt idx="4" formatCode="0.0">
                        <c:v>36.242260000000002</c:v>
                      </c:pt>
                      <c:pt idx="5" formatCode="0.0">
                        <c:v>31.655860000000001</c:v>
                      </c:pt>
                      <c:pt idx="6" formatCode="0.0">
                        <c:v>30.77862</c:v>
                      </c:pt>
                      <c:pt idx="7" formatCode="0.0">
                        <c:v>29.495549999999998</c:v>
                      </c:pt>
                      <c:pt idx="8" formatCode="0.0">
                        <c:v>27.087919999999997</c:v>
                      </c:pt>
                      <c:pt idx="9" formatCode="0.0">
                        <c:v>25.334779999999999</c:v>
                      </c:pt>
                      <c:pt idx="10" formatCode="0.0">
                        <c:v>22.951790000000003</c:v>
                      </c:pt>
                      <c:pt idx="11" formatCode="0.0">
                        <c:v>18.698310000000003</c:v>
                      </c:pt>
                      <c:pt idx="12" formatCode="0.0">
                        <c:v>14.92808</c:v>
                      </c:pt>
                      <c:pt idx="13" formatCode="0.0">
                        <c:v>15.810040000000001</c:v>
                      </c:pt>
                      <c:pt idx="14" formatCode="0.0">
                        <c:v>14.569370000000001</c:v>
                      </c:pt>
                      <c:pt idx="15" formatCode="0.0">
                        <c:v>12.9526</c:v>
                      </c:pt>
                      <c:pt idx="16" formatCode="0.0">
                        <c:v>11.326840000000001</c:v>
                      </c:pt>
                      <c:pt idx="17" formatCode="0.0">
                        <c:v>9.6799699999999991</c:v>
                      </c:pt>
                      <c:pt idx="18" formatCode="0.0">
                        <c:v>8.0858000000000008</c:v>
                      </c:pt>
                      <c:pt idx="19" formatCode="0.0">
                        <c:v>7.3874199999999997</c:v>
                      </c:pt>
                      <c:pt idx="20" formatCode="0.0">
                        <c:v>6.1667299999999994</c:v>
                      </c:pt>
                      <c:pt idx="21" formatCode="0.0">
                        <c:v>5.6919499999999994</c:v>
                      </c:pt>
                      <c:pt idx="22" formatCode="0.0">
                        <c:v>5.1245399999999997</c:v>
                      </c:pt>
                      <c:pt idx="23" formatCode="0.0">
                        <c:v>4.6785100000000002</c:v>
                      </c:pt>
                      <c:pt idx="24" formatCode="0.0">
                        <c:v>4.2366200000000003</c:v>
                      </c:pt>
                      <c:pt idx="25" formatCode="0.0">
                        <c:v>3.7651300000000001</c:v>
                      </c:pt>
                      <c:pt idx="26" formatCode="0.0">
                        <c:v>3.5912700000000002</c:v>
                      </c:pt>
                      <c:pt idx="27" formatCode="0.0">
                        <c:v>3.5174600000000003</c:v>
                      </c:pt>
                      <c:pt idx="28" formatCode="0.0">
                        <c:v>2.0184799999999998</c:v>
                      </c:pt>
                      <c:pt idx="29" formatCode="0.0">
                        <c:v>1.9442999999999999</c:v>
                      </c:pt>
                      <c:pt idx="30" formatCode="0.0">
                        <c:v>1.8723800000000002</c:v>
                      </c:pt>
                      <c:pt idx="31" formatCode="0.0">
                        <c:v>1.7443</c:v>
                      </c:pt>
                      <c:pt idx="32" formatCode="0.0">
                        <c:v>1.6299399999999999</c:v>
                      </c:pt>
                    </c:numCache>
                  </c:numRef>
                </c:yVal>
                <c:smooth val="0"/>
                <c:extLst xmlns:c15="http://schemas.microsoft.com/office/drawing/2012/chart">
                  <c:ext xmlns:c16="http://schemas.microsoft.com/office/drawing/2014/chart" uri="{C3380CC4-5D6E-409C-BE32-E72D297353CC}">
                    <c16:uniqueId val="{00000011-9DC5-4B3F-9807-4F79D7DE8F3D}"/>
                  </c:ext>
                </c:extLst>
              </c15:ser>
            </c15:filteredScatterSeries>
            <c15:filteredScatterSeries>
              <c15:ser>
                <c:idx val="17"/>
                <c:order val="17"/>
                <c:tx>
                  <c:strRef>
                    <c:extLst xmlns:c15="http://schemas.microsoft.com/office/drawing/2012/chart">
                      <c:ext xmlns:c15="http://schemas.microsoft.com/office/drawing/2012/chart" uri="{02D57815-91ED-43cb-92C2-25804820EDAC}">
                        <c15:formulaRef>
                          <c15:sqref>Database!$O$560</c15:sqref>
                        </c15:formulaRef>
                      </c:ext>
                    </c:extLst>
                    <c:strCache>
                      <c:ptCount val="1"/>
                      <c:pt idx="0">
                        <c:v>400Mt-lowbio</c:v>
                      </c:pt>
                    </c:strCache>
                  </c:strRef>
                </c:tx>
                <c:spPr>
                  <a:ln w="19050" cap="rnd">
                    <a:solidFill>
                      <a:schemeClr val="accent6">
                        <a:lumMod val="80000"/>
                        <a:lumOff val="2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Database!$P$542:$AV$542</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Database!$P$560:$AV$560</c15:sqref>
                        </c15:formulaRef>
                      </c:ext>
                    </c:extLst>
                    <c:numCache>
                      <c:formatCode>General</c:formatCode>
                      <c:ptCount val="33"/>
                      <c:pt idx="3" formatCode="0.0">
                        <c:v>36.915620000000004</c:v>
                      </c:pt>
                      <c:pt idx="4" formatCode="0.0">
                        <c:v>36.242260000000002</c:v>
                      </c:pt>
                      <c:pt idx="5" formatCode="0.0">
                        <c:v>31.655860000000001</c:v>
                      </c:pt>
                      <c:pt idx="6" formatCode="0.0">
                        <c:v>30.775950000000002</c:v>
                      </c:pt>
                      <c:pt idx="7" formatCode="0.0">
                        <c:v>29.695650000000001</c:v>
                      </c:pt>
                      <c:pt idx="8" formatCode="0.0">
                        <c:v>27.431999999999999</c:v>
                      </c:pt>
                      <c:pt idx="9" formatCode="0.0">
                        <c:v>25.893840000000001</c:v>
                      </c:pt>
                      <c:pt idx="10" formatCode="0.0">
                        <c:v>23.78885</c:v>
                      </c:pt>
                      <c:pt idx="11" formatCode="0.0">
                        <c:v>19.615639999999999</c:v>
                      </c:pt>
                      <c:pt idx="12" formatCode="0.0">
                        <c:v>15.29401</c:v>
                      </c:pt>
                      <c:pt idx="13" formatCode="0.0">
                        <c:v>16.17503</c:v>
                      </c:pt>
                      <c:pt idx="14" formatCode="0.0">
                        <c:v>14.76817</c:v>
                      </c:pt>
                      <c:pt idx="15" formatCode="0.0">
                        <c:v>13.079799999999999</c:v>
                      </c:pt>
                      <c:pt idx="16" formatCode="0.0">
                        <c:v>11.33006</c:v>
                      </c:pt>
                      <c:pt idx="17" formatCode="0.0">
                        <c:v>9.5655400000000004</c:v>
                      </c:pt>
                      <c:pt idx="18" formatCode="0.0">
                        <c:v>7.9463800000000004</c:v>
                      </c:pt>
                      <c:pt idx="19" formatCode="0.0">
                        <c:v>6.9370600000000007</c:v>
                      </c:pt>
                      <c:pt idx="20" formatCode="0.0">
                        <c:v>6.11869</c:v>
                      </c:pt>
                      <c:pt idx="21" formatCode="0.0">
                        <c:v>5.6882900000000003</c:v>
                      </c:pt>
                      <c:pt idx="22" formatCode="0.0">
                        <c:v>5.1442100000000002</c:v>
                      </c:pt>
                      <c:pt idx="23" formatCode="0.0">
                        <c:v>4.7199799999999996</c:v>
                      </c:pt>
                      <c:pt idx="24" formatCode="0.0">
                        <c:v>4.37026</c:v>
                      </c:pt>
                      <c:pt idx="25" formatCode="0.0">
                        <c:v>3.92814</c:v>
                      </c:pt>
                      <c:pt idx="26" formatCode="0.0">
                        <c:v>3.7950699999999999</c:v>
                      </c:pt>
                      <c:pt idx="27" formatCode="0.0">
                        <c:v>2.5965199999999999</c:v>
                      </c:pt>
                      <c:pt idx="28" formatCode="0.0">
                        <c:v>2.2115800000000001</c:v>
                      </c:pt>
                      <c:pt idx="29" formatCode="0.0">
                        <c:v>2.02813</c:v>
                      </c:pt>
                      <c:pt idx="30" formatCode="0.0">
                        <c:v>1.9451500000000002</c:v>
                      </c:pt>
                      <c:pt idx="31" formatCode="0.0">
                        <c:v>1.8110299999999999</c:v>
                      </c:pt>
                      <c:pt idx="32" formatCode="0.0">
                        <c:v>1.6409400000000001</c:v>
                      </c:pt>
                    </c:numCache>
                  </c:numRef>
                </c:yVal>
                <c:smooth val="0"/>
                <c:extLst xmlns:c15="http://schemas.microsoft.com/office/drawing/2012/chart">
                  <c:ext xmlns:c16="http://schemas.microsoft.com/office/drawing/2014/chart" uri="{C3380CC4-5D6E-409C-BE32-E72D297353CC}">
                    <c16:uniqueId val="{00000012-9DC5-4B3F-9807-4F79D7DE8F3D}"/>
                  </c:ext>
                </c:extLst>
              </c15:ser>
            </c15:filteredScatterSeries>
            <c15:filteredScatterSeries>
              <c15:ser>
                <c:idx val="18"/>
                <c:order val="18"/>
                <c:tx>
                  <c:strRef>
                    <c:extLst xmlns:c15="http://schemas.microsoft.com/office/drawing/2012/chart">
                      <c:ext xmlns:c15="http://schemas.microsoft.com/office/drawing/2012/chart" uri="{02D57815-91ED-43cb-92C2-25804820EDAC}">
                        <c15:formulaRef>
                          <c15:sqref>Database!$O$561</c15:sqref>
                        </c15:formulaRef>
                      </c:ext>
                    </c:extLst>
                    <c:strCache>
                      <c:ptCount val="1"/>
                      <c:pt idx="0">
                        <c:v>400Mt-wam</c:v>
                      </c:pt>
                    </c:strCache>
                  </c:strRef>
                </c:tx>
                <c:spPr>
                  <a:ln w="19050" cap="rnd">
                    <a:solidFill>
                      <a:schemeClr val="accent1">
                        <a:lumMod val="8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Database!$P$542:$AV$542</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Database!$P$561:$AV$561</c15:sqref>
                        </c15:formulaRef>
                      </c:ext>
                    </c:extLst>
                    <c:numCache>
                      <c:formatCode>General</c:formatCode>
                      <c:ptCount val="33"/>
                      <c:pt idx="3" formatCode="0.0">
                        <c:v>36.915620000000004</c:v>
                      </c:pt>
                      <c:pt idx="4" formatCode="0.0">
                        <c:v>36.242260000000002</c:v>
                      </c:pt>
                      <c:pt idx="5" formatCode="0.0">
                        <c:v>31.655860000000001</c:v>
                      </c:pt>
                      <c:pt idx="6" formatCode="0.0">
                        <c:v>36.286290000000001</c:v>
                      </c:pt>
                      <c:pt idx="7" formatCode="0.0">
                        <c:v>33.217739999999999</c:v>
                      </c:pt>
                      <c:pt idx="8" formatCode="0.0">
                        <c:v>32.20787</c:v>
                      </c:pt>
                      <c:pt idx="9" formatCode="0.0">
                        <c:v>30.830269999999999</c:v>
                      </c:pt>
                      <c:pt idx="10" formatCode="0.0">
                        <c:v>29.27131</c:v>
                      </c:pt>
                      <c:pt idx="11" formatCode="0.0">
                        <c:v>26.766200000000001</c:v>
                      </c:pt>
                      <c:pt idx="12" formatCode="0.0">
                        <c:v>23.856080000000002</c:v>
                      </c:pt>
                      <c:pt idx="13" formatCode="0.0">
                        <c:v>18.180529999999997</c:v>
                      </c:pt>
                      <c:pt idx="14" formatCode="0.0">
                        <c:v>13.804320000000001</c:v>
                      </c:pt>
                      <c:pt idx="15" formatCode="0.0">
                        <c:v>11.528499999999999</c:v>
                      </c:pt>
                      <c:pt idx="16" formatCode="0.0">
                        <c:v>9.6865300000000012</c:v>
                      </c:pt>
                      <c:pt idx="17" formatCode="0.0">
                        <c:v>8.0882500000000004</c:v>
                      </c:pt>
                      <c:pt idx="18" formatCode="0.0">
                        <c:v>6.7629299999999999</c:v>
                      </c:pt>
                      <c:pt idx="19" formatCode="0.0">
                        <c:v>3.4271500000000001</c:v>
                      </c:pt>
                      <c:pt idx="20" formatCode="0.0">
                        <c:v>2.57429</c:v>
                      </c:pt>
                      <c:pt idx="21" formatCode="0.0">
                        <c:v>2.4099200000000001</c:v>
                      </c:pt>
                      <c:pt idx="22" formatCode="0.0">
                        <c:v>1.70655</c:v>
                      </c:pt>
                      <c:pt idx="23" formatCode="0.0">
                        <c:v>1.1795</c:v>
                      </c:pt>
                      <c:pt idx="24" formatCode="0.0">
                        <c:v>0.80386000000000002</c:v>
                      </c:pt>
                      <c:pt idx="25" formatCode="0.0">
                        <c:v>0.33473999999999998</c:v>
                      </c:pt>
                      <c:pt idx="26" formatCode="0.0">
                        <c:v>6.0909999999999999E-2</c:v>
                      </c:pt>
                      <c:pt idx="27" formatCode="0.0">
                        <c:v>-0.15012999999999999</c:v>
                      </c:pt>
                      <c:pt idx="28" formatCode="0.0">
                        <c:v>-0.35413</c:v>
                      </c:pt>
                      <c:pt idx="29" formatCode="0.0">
                        <c:v>-0.50499000000000005</c:v>
                      </c:pt>
                      <c:pt idx="30" formatCode="0.0">
                        <c:v>-0.62311000000000005</c:v>
                      </c:pt>
                      <c:pt idx="31" formatCode="0.0">
                        <c:v>-0.71996000000000004</c:v>
                      </c:pt>
                      <c:pt idx="32" formatCode="0.0">
                        <c:v>-0.72850000000000004</c:v>
                      </c:pt>
                    </c:numCache>
                  </c:numRef>
                </c:yVal>
                <c:smooth val="0"/>
                <c:extLst xmlns:c15="http://schemas.microsoft.com/office/drawing/2012/chart">
                  <c:ext xmlns:c16="http://schemas.microsoft.com/office/drawing/2014/chart" uri="{C3380CC4-5D6E-409C-BE32-E72D297353CC}">
                    <c16:uniqueId val="{00000013-9DC5-4B3F-9807-4F79D7DE8F3D}"/>
                  </c:ext>
                </c:extLst>
              </c15:ser>
            </c15:filteredScatterSeries>
            <c15:filteredScatterSeries>
              <c15:ser>
                <c:idx val="19"/>
                <c:order val="19"/>
                <c:tx>
                  <c:strRef>
                    <c:extLst xmlns:c15="http://schemas.microsoft.com/office/drawing/2012/chart">
                      <c:ext xmlns:c15="http://schemas.microsoft.com/office/drawing/2012/chart" uri="{02D57815-91ED-43cb-92C2-25804820EDAC}">
                        <c15:formulaRef>
                          <c15:sqref>Database!$O$562</c15:sqref>
                        </c15:formulaRef>
                      </c:ext>
                    </c:extLst>
                    <c:strCache>
                      <c:ptCount val="1"/>
                      <c:pt idx="0">
                        <c:v>400Mt-wem</c:v>
                      </c:pt>
                    </c:strCache>
                  </c:strRef>
                </c:tx>
                <c:spPr>
                  <a:ln w="19050" cap="rnd">
                    <a:solidFill>
                      <a:schemeClr val="accent2">
                        <a:lumMod val="8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Database!$P$542:$AV$542</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Database!$P$562:$AV$562</c15:sqref>
                        </c15:formulaRef>
                      </c:ext>
                    </c:extLst>
                    <c:numCache>
                      <c:formatCode>General</c:formatCode>
                      <c:ptCount val="33"/>
                      <c:pt idx="3" formatCode="0.0">
                        <c:v>36.91563</c:v>
                      </c:pt>
                      <c:pt idx="4" formatCode="0.0">
                        <c:v>36.242260000000002</c:v>
                      </c:pt>
                      <c:pt idx="5" formatCode="0.0">
                        <c:v>31.655860000000001</c:v>
                      </c:pt>
                      <c:pt idx="6" formatCode="0.0">
                        <c:v>36.264589999999998</c:v>
                      </c:pt>
                      <c:pt idx="7" formatCode="0.0">
                        <c:v>33.302250000000001</c:v>
                      </c:pt>
                      <c:pt idx="8" formatCode="0.0">
                        <c:v>32.593330000000002</c:v>
                      </c:pt>
                      <c:pt idx="9" formatCode="0.0">
                        <c:v>31.09836</c:v>
                      </c:pt>
                      <c:pt idx="10" formatCode="0.0">
                        <c:v>29.909179999999999</c:v>
                      </c:pt>
                      <c:pt idx="11" formatCode="0.0">
                        <c:v>29.49822</c:v>
                      </c:pt>
                      <c:pt idx="12" formatCode="0.0">
                        <c:v>28.377839999999999</c:v>
                      </c:pt>
                      <c:pt idx="13" formatCode="0.0">
                        <c:v>17.09075</c:v>
                      </c:pt>
                      <c:pt idx="14" formatCode="0.0">
                        <c:v>13.707270000000001</c:v>
                      </c:pt>
                      <c:pt idx="15" formatCode="0.0">
                        <c:v>11.004389999999999</c:v>
                      </c:pt>
                      <c:pt idx="16" formatCode="0.0">
                        <c:v>8.7865699999999993</c:v>
                      </c:pt>
                      <c:pt idx="17" formatCode="0.0">
                        <c:v>7.0775800000000002</c:v>
                      </c:pt>
                      <c:pt idx="18" formatCode="0.0">
                        <c:v>5.6392600000000002</c:v>
                      </c:pt>
                      <c:pt idx="19" formatCode="0.0">
                        <c:v>2.3802800000000004</c:v>
                      </c:pt>
                      <c:pt idx="20" formatCode="0.0">
                        <c:v>1.6910699999999999</c:v>
                      </c:pt>
                      <c:pt idx="21" formatCode="0.0">
                        <c:v>1.85</c:v>
                      </c:pt>
                      <c:pt idx="22" formatCode="0.0">
                        <c:v>1.3841400000000001</c:v>
                      </c:pt>
                      <c:pt idx="23" formatCode="0.0">
                        <c:v>0.99842999999999993</c:v>
                      </c:pt>
                      <c:pt idx="24" formatCode="0.0">
                        <c:v>0.62673000000000001</c:v>
                      </c:pt>
                      <c:pt idx="25" formatCode="0.0">
                        <c:v>0.25179000000000001</c:v>
                      </c:pt>
                      <c:pt idx="26" formatCode="0.0">
                        <c:v>1.797E-2</c:v>
                      </c:pt>
                      <c:pt idx="27" formatCode="0.0">
                        <c:v>-0.15943000000000002</c:v>
                      </c:pt>
                      <c:pt idx="28" formatCode="0.0">
                        <c:v>-0.32557999999999998</c:v>
                      </c:pt>
                      <c:pt idx="29" formatCode="0.0">
                        <c:v>-0.44857999999999998</c:v>
                      </c:pt>
                      <c:pt idx="30" formatCode="0.0">
                        <c:v>-0.57337000000000005</c:v>
                      </c:pt>
                      <c:pt idx="31" formatCode="0.0">
                        <c:v>-1.0167200000000001</c:v>
                      </c:pt>
                      <c:pt idx="32" formatCode="0.0">
                        <c:v>-1.12869</c:v>
                      </c:pt>
                    </c:numCache>
                  </c:numRef>
                </c:yVal>
                <c:smooth val="0"/>
                <c:extLst xmlns:c15="http://schemas.microsoft.com/office/drawing/2012/chart">
                  <c:ext xmlns:c16="http://schemas.microsoft.com/office/drawing/2014/chart" uri="{C3380CC4-5D6E-409C-BE32-E72D297353CC}">
                    <c16:uniqueId val="{00000014-9DC5-4B3F-9807-4F79D7DE8F3D}"/>
                  </c:ext>
                </c:extLst>
              </c15:ser>
            </c15:filteredScatterSeries>
            <c15:filteredScatterSeries>
              <c15:ser>
                <c:idx val="20"/>
                <c:order val="20"/>
                <c:tx>
                  <c:strRef>
                    <c:extLst xmlns:c15="http://schemas.microsoft.com/office/drawing/2012/chart">
                      <c:ext xmlns:c15="http://schemas.microsoft.com/office/drawing/2012/chart" uri="{02D57815-91ED-43cb-92C2-25804820EDAC}">
                        <c15:formulaRef>
                          <c15:sqref>Database!$O$563</c15:sqref>
                        </c15:formulaRef>
                      </c:ext>
                    </c:extLst>
                    <c:strCache>
                      <c:ptCount val="1"/>
                      <c:pt idx="0">
                        <c:v>450Mt</c:v>
                      </c:pt>
                    </c:strCache>
                  </c:strRef>
                </c:tx>
                <c:spPr>
                  <a:ln w="19050" cap="rnd">
                    <a:solidFill>
                      <a:schemeClr val="accent3">
                        <a:lumMod val="8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Database!$P$542:$AV$542</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Database!$P$563:$AV$563</c15:sqref>
                        </c15:formulaRef>
                      </c:ext>
                    </c:extLst>
                    <c:numCache>
                      <c:formatCode>General</c:formatCode>
                      <c:ptCount val="33"/>
                      <c:pt idx="3" formatCode="0.0">
                        <c:v>36.915620000000004</c:v>
                      </c:pt>
                      <c:pt idx="4" formatCode="0.0">
                        <c:v>36.242260000000002</c:v>
                      </c:pt>
                      <c:pt idx="5" formatCode="0.0">
                        <c:v>31.655860000000001</c:v>
                      </c:pt>
                      <c:pt idx="6" formatCode="0.0">
                        <c:v>30.825970000000002</c:v>
                      </c:pt>
                      <c:pt idx="7" formatCode="0.0">
                        <c:v>29.588519999999999</c:v>
                      </c:pt>
                      <c:pt idx="8" formatCode="0.0">
                        <c:v>27.010840000000002</c:v>
                      </c:pt>
                      <c:pt idx="9" formatCode="0.0">
                        <c:v>25.393900000000002</c:v>
                      </c:pt>
                      <c:pt idx="10" formatCode="0.0">
                        <c:v>23.103930000000002</c:v>
                      </c:pt>
                      <c:pt idx="11" formatCode="0.0">
                        <c:v>18.886050000000001</c:v>
                      </c:pt>
                      <c:pt idx="12" formatCode="0.0">
                        <c:v>14.88062</c:v>
                      </c:pt>
                      <c:pt idx="13" formatCode="0.0">
                        <c:v>16.834900000000001</c:v>
                      </c:pt>
                      <c:pt idx="14" formatCode="0.0">
                        <c:v>15.848450000000001</c:v>
                      </c:pt>
                      <c:pt idx="15" formatCode="0.0">
                        <c:v>15.145709999999999</c:v>
                      </c:pt>
                      <c:pt idx="16" formatCode="0.0">
                        <c:v>13.92928</c:v>
                      </c:pt>
                      <c:pt idx="17" formatCode="0.0">
                        <c:v>12.561290000000001</c:v>
                      </c:pt>
                      <c:pt idx="18" formatCode="0.0">
                        <c:v>11.15</c:v>
                      </c:pt>
                      <c:pt idx="19" formatCode="0.0">
                        <c:v>10.189020000000001</c:v>
                      </c:pt>
                      <c:pt idx="20" formatCode="0.0">
                        <c:v>9.0255299999999998</c:v>
                      </c:pt>
                      <c:pt idx="21" formatCode="0.0">
                        <c:v>8.2472600000000007</c:v>
                      </c:pt>
                      <c:pt idx="22" formatCode="0.0">
                        <c:v>7.7114399999999996</c:v>
                      </c:pt>
                      <c:pt idx="23" formatCode="0.0">
                        <c:v>7.2877000000000001</c:v>
                      </c:pt>
                      <c:pt idx="24" formatCode="0.0">
                        <c:v>6.8991099999999994</c:v>
                      </c:pt>
                      <c:pt idx="25" formatCode="0.0">
                        <c:v>6.2204300000000003</c:v>
                      </c:pt>
                      <c:pt idx="26" formatCode="0.0">
                        <c:v>5.8519300000000003</c:v>
                      </c:pt>
                      <c:pt idx="27" formatCode="0.0">
                        <c:v>5.50671</c:v>
                      </c:pt>
                      <c:pt idx="28" formatCode="0.0">
                        <c:v>5.1742400000000002</c:v>
                      </c:pt>
                      <c:pt idx="29" formatCode="0.0">
                        <c:v>4.7995200000000002</c:v>
                      </c:pt>
                      <c:pt idx="30" formatCode="0.0">
                        <c:v>4.7583900000000003</c:v>
                      </c:pt>
                      <c:pt idx="31" formatCode="0.0">
                        <c:v>4.4741299999999997</c:v>
                      </c:pt>
                      <c:pt idx="32" formatCode="0.0">
                        <c:v>4.1793100000000001</c:v>
                      </c:pt>
                    </c:numCache>
                  </c:numRef>
                </c:yVal>
                <c:smooth val="0"/>
                <c:extLst xmlns:c15="http://schemas.microsoft.com/office/drawing/2012/chart">
                  <c:ext xmlns:c16="http://schemas.microsoft.com/office/drawing/2014/chart" uri="{C3380CC4-5D6E-409C-BE32-E72D297353CC}">
                    <c16:uniqueId val="{00000004-9DC5-4B3F-9807-4F79D7DE8F3D}"/>
                  </c:ext>
                </c:extLst>
              </c15:ser>
            </c15:filteredScatterSeries>
            <c15:filteredScatterSeries>
              <c15:ser>
                <c:idx val="21"/>
                <c:order val="21"/>
                <c:tx>
                  <c:strRef>
                    <c:extLst xmlns:c15="http://schemas.microsoft.com/office/drawing/2012/chart">
                      <c:ext xmlns:c15="http://schemas.microsoft.com/office/drawing/2012/chart" uri="{02D57815-91ED-43cb-92C2-25804820EDAC}">
                        <c15:formulaRef>
                          <c15:sqref>Database!$O$564</c15:sqref>
                        </c15:formulaRef>
                      </c:ext>
                    </c:extLst>
                    <c:strCache>
                      <c:ptCount val="1"/>
                      <c:pt idx="0">
                        <c:v>450Mt-wam</c:v>
                      </c:pt>
                    </c:strCache>
                  </c:strRef>
                </c:tx>
                <c:spPr>
                  <a:ln w="19050" cap="rnd">
                    <a:solidFill>
                      <a:schemeClr val="accent4">
                        <a:lumMod val="8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Database!$P$542:$AV$542</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Database!$P$564:$AV$564</c15:sqref>
                        </c15:formulaRef>
                      </c:ext>
                    </c:extLst>
                    <c:numCache>
                      <c:formatCode>General</c:formatCode>
                      <c:ptCount val="33"/>
                      <c:pt idx="3" formatCode="0.0">
                        <c:v>36.915620000000004</c:v>
                      </c:pt>
                      <c:pt idx="4" formatCode="0.0">
                        <c:v>36.242260000000002</c:v>
                      </c:pt>
                      <c:pt idx="5" formatCode="0.0">
                        <c:v>31.655860000000001</c:v>
                      </c:pt>
                      <c:pt idx="6" formatCode="0.0">
                        <c:v>36.286290000000001</c:v>
                      </c:pt>
                      <c:pt idx="7" formatCode="0.0">
                        <c:v>33.390769999999996</c:v>
                      </c:pt>
                      <c:pt idx="8" formatCode="0.0">
                        <c:v>32.887239999999998</c:v>
                      </c:pt>
                      <c:pt idx="9" formatCode="0.0">
                        <c:v>32.4054</c:v>
                      </c:pt>
                      <c:pt idx="10" formatCode="0.0">
                        <c:v>31.763990000000003</c:v>
                      </c:pt>
                      <c:pt idx="11" formatCode="0.0">
                        <c:v>29.12603</c:v>
                      </c:pt>
                      <c:pt idx="12" formatCode="0.0">
                        <c:v>26.47719</c:v>
                      </c:pt>
                      <c:pt idx="13" formatCode="0.0">
                        <c:v>23.01247</c:v>
                      </c:pt>
                      <c:pt idx="14" formatCode="0.0">
                        <c:v>17.20898</c:v>
                      </c:pt>
                      <c:pt idx="15" formatCode="0.0">
                        <c:v>14.91972</c:v>
                      </c:pt>
                      <c:pt idx="16" formatCode="0.0">
                        <c:v>13.0449</c:v>
                      </c:pt>
                      <c:pt idx="17" formatCode="0.0">
                        <c:v>10.664309999999999</c:v>
                      </c:pt>
                      <c:pt idx="18" formatCode="0.0">
                        <c:v>9.0790799999999994</c:v>
                      </c:pt>
                      <c:pt idx="19" formatCode="0.0">
                        <c:v>7.6297499999999996</c:v>
                      </c:pt>
                      <c:pt idx="20" formatCode="0.0">
                        <c:v>6.5881699999999999</c:v>
                      </c:pt>
                      <c:pt idx="21" formatCode="0.0">
                        <c:v>5.7019599999999997</c:v>
                      </c:pt>
                      <c:pt idx="22" formatCode="0.0">
                        <c:v>4.8808599999999993</c:v>
                      </c:pt>
                      <c:pt idx="23" formatCode="0.0">
                        <c:v>4.2061000000000002</c:v>
                      </c:pt>
                      <c:pt idx="24" formatCode="0.0">
                        <c:v>2.2200799999999998</c:v>
                      </c:pt>
                      <c:pt idx="25" formatCode="0.0">
                        <c:v>0.73044000000000009</c:v>
                      </c:pt>
                      <c:pt idx="26" formatCode="0.0">
                        <c:v>0.3599</c:v>
                      </c:pt>
                      <c:pt idx="27" formatCode="0.0">
                        <c:v>6.7119999999999999E-2</c:v>
                      </c:pt>
                      <c:pt idx="28" formatCode="0.0">
                        <c:v>-0.15612000000000001</c:v>
                      </c:pt>
                      <c:pt idx="29" formatCode="0.0">
                        <c:v>-0.34147000000000005</c:v>
                      </c:pt>
                      <c:pt idx="30" formatCode="0.0">
                        <c:v>-0.50956000000000001</c:v>
                      </c:pt>
                      <c:pt idx="31" formatCode="0.0">
                        <c:v>-0.68694000000000011</c:v>
                      </c:pt>
                      <c:pt idx="32" formatCode="0.0">
                        <c:v>-1.0570299999999999</c:v>
                      </c:pt>
                    </c:numCache>
                  </c:numRef>
                </c:yVal>
                <c:smooth val="0"/>
                <c:extLst xmlns:c15="http://schemas.microsoft.com/office/drawing/2012/chart">
                  <c:ext xmlns:c16="http://schemas.microsoft.com/office/drawing/2014/chart" uri="{C3380CC4-5D6E-409C-BE32-E72D297353CC}">
                    <c16:uniqueId val="{00000015-9DC5-4B3F-9807-4F79D7DE8F3D}"/>
                  </c:ext>
                </c:extLst>
              </c15:ser>
            </c15:filteredScatterSeries>
            <c15:filteredScatterSeries>
              <c15:ser>
                <c:idx val="22"/>
                <c:order val="22"/>
                <c:tx>
                  <c:strRef>
                    <c:extLst xmlns:c15="http://schemas.microsoft.com/office/drawing/2012/chart">
                      <c:ext xmlns:c15="http://schemas.microsoft.com/office/drawing/2012/chart" uri="{02D57815-91ED-43cb-92C2-25804820EDAC}">
                        <c15:formulaRef>
                          <c15:sqref>Database!$O$565</c15:sqref>
                        </c15:formulaRef>
                      </c:ext>
                    </c:extLst>
                    <c:strCache>
                      <c:ptCount val="1"/>
                      <c:pt idx="0">
                        <c:v>450Mt-wem</c:v>
                      </c:pt>
                    </c:strCache>
                  </c:strRef>
                </c:tx>
                <c:spPr>
                  <a:ln w="19050" cap="rnd">
                    <a:solidFill>
                      <a:schemeClr val="accent5">
                        <a:lumMod val="8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Database!$P$542:$AV$542</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Database!$P$565:$AV$565</c15:sqref>
                        </c15:formulaRef>
                      </c:ext>
                    </c:extLst>
                    <c:numCache>
                      <c:formatCode>General</c:formatCode>
                      <c:ptCount val="33"/>
                      <c:pt idx="3" formatCode="0.0">
                        <c:v>36.91563</c:v>
                      </c:pt>
                      <c:pt idx="4" formatCode="0.0">
                        <c:v>36.242260000000002</c:v>
                      </c:pt>
                      <c:pt idx="5" formatCode="0.0">
                        <c:v>31.655860000000001</c:v>
                      </c:pt>
                      <c:pt idx="6" formatCode="0.0">
                        <c:v>36.264589999999998</c:v>
                      </c:pt>
                      <c:pt idx="7" formatCode="0.0">
                        <c:v>33.41442</c:v>
                      </c:pt>
                      <c:pt idx="8" formatCode="0.0">
                        <c:v>33.087989999999998</c:v>
                      </c:pt>
                      <c:pt idx="9" formatCode="0.0">
                        <c:v>32.740160000000003</c:v>
                      </c:pt>
                      <c:pt idx="10" formatCode="0.0">
                        <c:v>32.047740000000005</c:v>
                      </c:pt>
                      <c:pt idx="11" formatCode="0.0">
                        <c:v>29.732710000000001</c:v>
                      </c:pt>
                      <c:pt idx="12" formatCode="0.0">
                        <c:v>28.707369999999997</c:v>
                      </c:pt>
                      <c:pt idx="13" formatCode="0.0">
                        <c:v>23.054419999999997</c:v>
                      </c:pt>
                      <c:pt idx="14" formatCode="0.0">
                        <c:v>17.286630000000002</c:v>
                      </c:pt>
                      <c:pt idx="15" formatCode="0.0">
                        <c:v>14.899280000000001</c:v>
                      </c:pt>
                      <c:pt idx="16" formatCode="0.0">
                        <c:v>12.89767</c:v>
                      </c:pt>
                      <c:pt idx="17" formatCode="0.0">
                        <c:v>10.45777</c:v>
                      </c:pt>
                      <c:pt idx="18" formatCode="0.0">
                        <c:v>8.9770199999999996</c:v>
                      </c:pt>
                      <c:pt idx="19" formatCode="0.0">
                        <c:v>7.5878000000000005</c:v>
                      </c:pt>
                      <c:pt idx="20" formatCode="0.0">
                        <c:v>6.45512</c:v>
                      </c:pt>
                      <c:pt idx="21" formatCode="0.0">
                        <c:v>5.6013299999999999</c:v>
                      </c:pt>
                      <c:pt idx="22" formatCode="0.0">
                        <c:v>4.6688499999999999</c:v>
                      </c:pt>
                      <c:pt idx="23" formatCode="0.0">
                        <c:v>2.0515400000000001</c:v>
                      </c:pt>
                      <c:pt idx="24" formatCode="0.0">
                        <c:v>1.5260799999999999</c:v>
                      </c:pt>
                      <c:pt idx="25" formatCode="0.0">
                        <c:v>0.83669000000000004</c:v>
                      </c:pt>
                      <c:pt idx="26" formatCode="0.0">
                        <c:v>0.34967000000000004</c:v>
                      </c:pt>
                      <c:pt idx="27" formatCode="0.0">
                        <c:v>7.8420000000000004E-2</c:v>
                      </c:pt>
                      <c:pt idx="28" formatCode="0.0">
                        <c:v>-0.13833000000000001</c:v>
                      </c:pt>
                      <c:pt idx="29" formatCode="0.0">
                        <c:v>-0.32517000000000001</c:v>
                      </c:pt>
                      <c:pt idx="30" formatCode="0.0">
                        <c:v>-0.47741</c:v>
                      </c:pt>
                      <c:pt idx="31" formatCode="0.0">
                        <c:v>-0.75744</c:v>
                      </c:pt>
                      <c:pt idx="32" formatCode="0.0">
                        <c:v>-1.12653</c:v>
                      </c:pt>
                    </c:numCache>
                  </c:numRef>
                </c:yVal>
                <c:smooth val="0"/>
                <c:extLst xmlns:c15="http://schemas.microsoft.com/office/drawing/2012/chart">
                  <c:ext xmlns:c16="http://schemas.microsoft.com/office/drawing/2014/chart" uri="{C3380CC4-5D6E-409C-BE32-E72D297353CC}">
                    <c16:uniqueId val="{00000016-9DC5-4B3F-9807-4F79D7DE8F3D}"/>
                  </c:ext>
                </c:extLst>
              </c15:ser>
            </c15:filteredScatterSeries>
          </c:ext>
        </c:extLst>
      </c:scatterChart>
      <c:valAx>
        <c:axId val="192619673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1926198175"/>
        <c:crosses val="autoZero"/>
        <c:crossBetween val="midCat"/>
      </c:valAx>
      <c:valAx>
        <c:axId val="192619817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a:t>CO2 Emissions/Removals (MtCO2)</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1926196735"/>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IE" sz="2800" b="0" i="0" u="none" strike="noStrike" baseline="0">
                <a:effectLst/>
              </a:rPr>
              <a:t>Carbon Budgets 2021-2040</a:t>
            </a:r>
            <a:endParaRPr lang="en-IE" sz="2800"/>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099543848842452"/>
          <c:y val="7.4459418678128803E-2"/>
          <c:w val="0.83419634327089154"/>
          <c:h val="0.64258987062030015"/>
        </c:manualLayout>
      </c:layout>
      <c:barChart>
        <c:barDir val="col"/>
        <c:grouping val="clustered"/>
        <c:varyColors val="0"/>
        <c:ser>
          <c:idx val="0"/>
          <c:order val="1"/>
          <c:tx>
            <c:strRef>
              <c:f>Database!$J$473</c:f>
              <c:strCache>
                <c:ptCount val="1"/>
                <c:pt idx="0">
                  <c:v>Carbon Budget 1</c:v>
                </c:pt>
              </c:strCache>
            </c:strRef>
          </c:tx>
          <c:spPr>
            <a:solidFill>
              <a:schemeClr val="accent6">
                <a:lumMod val="60000"/>
                <a:lumOff val="40000"/>
              </a:schemeClr>
            </a:solidFill>
            <a:ln>
              <a:noFill/>
            </a:ln>
            <a:effectLst/>
          </c:spPr>
          <c:invertIfNegative val="0"/>
          <c:dLbls>
            <c:dLbl>
              <c:idx val="0"/>
              <c:tx>
                <c:rich>
                  <a:bodyPr/>
                  <a:lstStyle/>
                  <a:p>
                    <a:fld id="{680902FD-FC27-4C02-B05D-2AC71998E948}" type="CELLRANGE">
                      <a:rPr lang="en-US"/>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FFA-4E6D-B86B-A65013E602FD}"/>
                </c:ext>
              </c:extLst>
            </c:dLbl>
            <c:dLbl>
              <c:idx val="1"/>
              <c:tx>
                <c:rich>
                  <a:bodyPr/>
                  <a:lstStyle/>
                  <a:p>
                    <a:fld id="{8BE5165C-2E90-47CC-B075-FB3C7951487B}"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FFA-4E6D-B86B-A65013E602FD}"/>
                </c:ext>
              </c:extLst>
            </c:dLbl>
            <c:dLbl>
              <c:idx val="2"/>
              <c:tx>
                <c:rich>
                  <a:bodyPr/>
                  <a:lstStyle/>
                  <a:p>
                    <a:fld id="{EF7C9BBD-7BBE-40EC-B4BB-249E1B8F5E4A}"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FFA-4E6D-B86B-A65013E602FD}"/>
                </c:ext>
              </c:extLst>
            </c:dLbl>
            <c:dLbl>
              <c:idx val="3"/>
              <c:tx>
                <c:rich>
                  <a:bodyPr/>
                  <a:lstStyle/>
                  <a:p>
                    <a:fld id="{E65ED306-2242-4998-A497-3C802AC61076}"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FFA-4E6D-B86B-A65013E602FD}"/>
                </c:ext>
              </c:extLst>
            </c:dLbl>
            <c:dLbl>
              <c:idx val="4"/>
              <c:tx>
                <c:rich>
                  <a:bodyPr/>
                  <a:lstStyle/>
                  <a:p>
                    <a:fld id="{14A2EE12-DC42-4F8E-9C47-EA43675ED53E}"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FFA-4E6D-B86B-A65013E602FD}"/>
                </c:ext>
              </c:extLst>
            </c:dLbl>
            <c:dLbl>
              <c:idx val="5"/>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3FFA-4E6D-B86B-A65013E602FD}"/>
                </c:ext>
              </c:extLst>
            </c:dLbl>
            <c:dLbl>
              <c:idx val="6"/>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3FFA-4E6D-B86B-A65013E602FD}"/>
                </c:ext>
              </c:extLst>
            </c:dLbl>
            <c:dLbl>
              <c:idx val="7"/>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3FFA-4E6D-B86B-A65013E602FD}"/>
                </c:ext>
              </c:extLst>
            </c:dLbl>
            <c:dLbl>
              <c:idx val="8"/>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3FFA-4E6D-B86B-A65013E602FD}"/>
                </c:ext>
              </c:extLst>
            </c:dLbl>
            <c:dLbl>
              <c:idx val="9"/>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3FFA-4E6D-B86B-A65013E602FD}"/>
                </c:ext>
              </c:extLst>
            </c:dLbl>
            <c:dLbl>
              <c:idx val="10"/>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3FFA-4E6D-B86B-A65013E602FD}"/>
                </c:ext>
              </c:extLst>
            </c:dLbl>
            <c:dLbl>
              <c:idx val="11"/>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3FFA-4E6D-B86B-A65013E602FD}"/>
                </c:ext>
              </c:extLst>
            </c:dLbl>
            <c:dLbl>
              <c:idx val="12"/>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3FFA-4E6D-B86B-A65013E602FD}"/>
                </c:ext>
              </c:extLst>
            </c:dLbl>
            <c:dLbl>
              <c:idx val="13"/>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3FFA-4E6D-B86B-A65013E602FD}"/>
                </c:ext>
              </c:extLst>
            </c:dLbl>
            <c:dLbl>
              <c:idx val="14"/>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3FFA-4E6D-B86B-A65013E602FD}"/>
                </c:ext>
              </c:extLst>
            </c:dLbl>
            <c:dLbl>
              <c:idx val="15"/>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3FFA-4E6D-B86B-A65013E602FD}"/>
                </c:ext>
              </c:extLst>
            </c:dLbl>
            <c:dLbl>
              <c:idx val="16"/>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3FFA-4E6D-B86B-A65013E602FD}"/>
                </c:ext>
              </c:extLst>
            </c:dLbl>
            <c:dLbl>
              <c:idx val="17"/>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3FFA-4E6D-B86B-A65013E602FD}"/>
                </c:ext>
              </c:extLst>
            </c:dLbl>
            <c:dLbl>
              <c:idx val="18"/>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3FFA-4E6D-B86B-A65013E602FD}"/>
                </c:ext>
              </c:extLst>
            </c:dLbl>
            <c:dLbl>
              <c:idx val="19"/>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3FFA-4E6D-B86B-A65013E602FD}"/>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Database!$K$419:$AN$419</c:f>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cat>
          <c:val>
            <c:numRef>
              <c:f>Database!$K$473:$AD$473</c:f>
              <c:numCache>
                <c:formatCode>0.0</c:formatCode>
                <c:ptCount val="20"/>
                <c:pt idx="0">
                  <c:v>59.531236567178894</c:v>
                </c:pt>
                <c:pt idx="1">
                  <c:v>59.531236567178894</c:v>
                </c:pt>
                <c:pt idx="2">
                  <c:v>59.531236567178894</c:v>
                </c:pt>
                <c:pt idx="3">
                  <c:v>59.531236567178894</c:v>
                </c:pt>
                <c:pt idx="4">
                  <c:v>59.531236567178894</c:v>
                </c:pt>
              </c:numCache>
            </c:numRef>
          </c:val>
          <c:extLst xmlns:c15="http://schemas.microsoft.com/office/drawing/2012/chart">
            <c:ext xmlns:c15="http://schemas.microsoft.com/office/drawing/2012/chart" uri="{02D57815-91ED-43cb-92C2-25804820EDAC}">
              <c15:datalabelsRange>
                <c15:f>Database!$K$477:$AD$477</c15:f>
                <c15:dlblRangeCache>
                  <c:ptCount val="20"/>
                  <c:pt idx="2">
                    <c:v>295</c:v>
                  </c:pt>
                  <c:pt idx="7">
                    <c:v>200</c:v>
                  </c:pt>
                  <c:pt idx="12">
                    <c:v>159</c:v>
                  </c:pt>
                  <c:pt idx="17">
                    <c:v>123</c:v>
                  </c:pt>
                </c15:dlblRangeCache>
              </c15:datalabelsRange>
            </c:ext>
            <c:ext xmlns:c16="http://schemas.microsoft.com/office/drawing/2014/chart" uri="{C3380CC4-5D6E-409C-BE32-E72D297353CC}">
              <c16:uniqueId val="{00000015-3FFA-4E6D-B86B-A65013E602FD}"/>
            </c:ext>
          </c:extLst>
        </c:ser>
        <c:ser>
          <c:idx val="1"/>
          <c:order val="2"/>
          <c:tx>
            <c:strRef>
              <c:f>Database!$J$474</c:f>
              <c:strCache>
                <c:ptCount val="1"/>
                <c:pt idx="0">
                  <c:v>Carbon Budget 2</c:v>
                </c:pt>
              </c:strCache>
            </c:strRef>
          </c:tx>
          <c:spPr>
            <a:solidFill>
              <a:schemeClr val="accent6">
                <a:lumMod val="40000"/>
                <a:lumOff val="60000"/>
              </a:schemeClr>
            </a:solidFill>
            <a:ln>
              <a:noFill/>
            </a:ln>
            <a:effectLst/>
          </c:spPr>
          <c:invertIfNegative val="0"/>
          <c:dLbls>
            <c:dLbl>
              <c:idx val="0"/>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3FFA-4E6D-B86B-A65013E602FD}"/>
                </c:ext>
              </c:extLst>
            </c:dLbl>
            <c:dLbl>
              <c:idx val="1"/>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3FFA-4E6D-B86B-A65013E602FD}"/>
                </c:ext>
              </c:extLst>
            </c:dLbl>
            <c:dLbl>
              <c:idx val="2"/>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3FFA-4E6D-B86B-A65013E602FD}"/>
                </c:ext>
              </c:extLst>
            </c:dLbl>
            <c:dLbl>
              <c:idx val="3"/>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3FFA-4E6D-B86B-A65013E602FD}"/>
                </c:ext>
              </c:extLst>
            </c:dLbl>
            <c:dLbl>
              <c:idx val="4"/>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3FFA-4E6D-B86B-A65013E602FD}"/>
                </c:ext>
              </c:extLst>
            </c:dLbl>
            <c:dLbl>
              <c:idx val="5"/>
              <c:tx>
                <c:rich>
                  <a:bodyPr/>
                  <a:lstStyle/>
                  <a:p>
                    <a:fld id="{DAC43977-BDC3-4DC4-954B-1FBF9D69ED66}"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FFA-4E6D-B86B-A65013E602FD}"/>
                </c:ext>
              </c:extLst>
            </c:dLbl>
            <c:dLbl>
              <c:idx val="6"/>
              <c:tx>
                <c:rich>
                  <a:bodyPr/>
                  <a:lstStyle/>
                  <a:p>
                    <a:fld id="{6F46EA59-A23D-4398-AE6C-9096DA397285}"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FFA-4E6D-B86B-A65013E602FD}"/>
                </c:ext>
              </c:extLst>
            </c:dLbl>
            <c:dLbl>
              <c:idx val="7"/>
              <c:tx>
                <c:rich>
                  <a:bodyPr/>
                  <a:lstStyle/>
                  <a:p>
                    <a:fld id="{6D394776-DA6E-43C1-BB4B-2B58980ED429}"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FFA-4E6D-B86B-A65013E602FD}"/>
                </c:ext>
              </c:extLst>
            </c:dLbl>
            <c:dLbl>
              <c:idx val="8"/>
              <c:tx>
                <c:rich>
                  <a:bodyPr/>
                  <a:lstStyle/>
                  <a:p>
                    <a:fld id="{3EB8D3E5-92D3-40DF-8C8D-A59BEA4C7950}"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FFA-4E6D-B86B-A65013E602FD}"/>
                </c:ext>
              </c:extLst>
            </c:dLbl>
            <c:dLbl>
              <c:idx val="9"/>
              <c:tx>
                <c:rich>
                  <a:bodyPr/>
                  <a:lstStyle/>
                  <a:p>
                    <a:fld id="{82F7ADC2-BE42-462D-AD06-ECF49755759B}"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FFA-4E6D-B86B-A65013E602FD}"/>
                </c:ext>
              </c:extLst>
            </c:dLbl>
            <c:dLbl>
              <c:idx val="10"/>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3FFA-4E6D-B86B-A65013E602FD}"/>
                </c:ext>
              </c:extLst>
            </c:dLbl>
            <c:dLbl>
              <c:idx val="11"/>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3FFA-4E6D-B86B-A65013E602FD}"/>
                </c:ext>
              </c:extLst>
            </c:dLbl>
            <c:dLbl>
              <c:idx val="12"/>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3FFA-4E6D-B86B-A65013E602FD}"/>
                </c:ext>
              </c:extLst>
            </c:dLbl>
            <c:dLbl>
              <c:idx val="13"/>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3FFA-4E6D-B86B-A65013E602FD}"/>
                </c:ext>
              </c:extLst>
            </c:dLbl>
            <c:dLbl>
              <c:idx val="14"/>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3FFA-4E6D-B86B-A65013E602FD}"/>
                </c:ext>
              </c:extLst>
            </c:dLbl>
            <c:dLbl>
              <c:idx val="15"/>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3FFA-4E6D-B86B-A65013E602FD}"/>
                </c:ext>
              </c:extLst>
            </c:dLbl>
            <c:dLbl>
              <c:idx val="16"/>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3FFA-4E6D-B86B-A65013E602FD}"/>
                </c:ext>
              </c:extLst>
            </c:dLbl>
            <c:dLbl>
              <c:idx val="17"/>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3FFA-4E6D-B86B-A65013E602FD}"/>
                </c:ext>
              </c:extLst>
            </c:dLbl>
            <c:dLbl>
              <c:idx val="18"/>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3FFA-4E6D-B86B-A65013E602FD}"/>
                </c:ext>
              </c:extLst>
            </c:dLbl>
            <c:dLbl>
              <c:idx val="19"/>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3FFA-4E6D-B86B-A65013E602FD}"/>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Database!$K$419:$AN$419</c:f>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cat>
          <c:val>
            <c:numRef>
              <c:f>Database!$K$474:$AD$474</c:f>
              <c:numCache>
                <c:formatCode>General</c:formatCode>
                <c:ptCount val="20"/>
                <c:pt idx="5" formatCode="0.0">
                  <c:v>45.531820737179103</c:v>
                </c:pt>
                <c:pt idx="6" formatCode="0.0">
                  <c:v>45.531820737179103</c:v>
                </c:pt>
                <c:pt idx="7" formatCode="0.0">
                  <c:v>45.531820737179103</c:v>
                </c:pt>
                <c:pt idx="8" formatCode="0.0">
                  <c:v>45.531820737179103</c:v>
                </c:pt>
                <c:pt idx="9" formatCode="0.0">
                  <c:v>45.531820737179103</c:v>
                </c:pt>
              </c:numCache>
            </c:numRef>
          </c:val>
          <c:extLst xmlns:c15="http://schemas.microsoft.com/office/drawing/2012/chart">
            <c:ext xmlns:c15="http://schemas.microsoft.com/office/drawing/2012/chart" uri="{02D57815-91ED-43cb-92C2-25804820EDAC}">
              <c15:datalabelsRange>
                <c15:f>Database!$K$477:$AD$477</c15:f>
                <c15:dlblRangeCache>
                  <c:ptCount val="20"/>
                  <c:pt idx="2">
                    <c:v>295</c:v>
                  </c:pt>
                  <c:pt idx="7">
                    <c:v>200</c:v>
                  </c:pt>
                  <c:pt idx="12">
                    <c:v>159</c:v>
                  </c:pt>
                  <c:pt idx="17">
                    <c:v>123</c:v>
                  </c:pt>
                </c15:dlblRangeCache>
              </c15:datalabelsRange>
            </c:ext>
            <c:ext xmlns:c16="http://schemas.microsoft.com/office/drawing/2014/chart" uri="{C3380CC4-5D6E-409C-BE32-E72D297353CC}">
              <c16:uniqueId val="{0000002A-3FFA-4E6D-B86B-A65013E602FD}"/>
            </c:ext>
          </c:extLst>
        </c:ser>
        <c:ser>
          <c:idx val="2"/>
          <c:order val="3"/>
          <c:tx>
            <c:strRef>
              <c:f>Database!$J$475</c:f>
              <c:strCache>
                <c:ptCount val="1"/>
                <c:pt idx="0">
                  <c:v>Carbon Budget 3</c:v>
                </c:pt>
              </c:strCache>
            </c:strRef>
          </c:tx>
          <c:spPr>
            <a:solidFill>
              <a:schemeClr val="accent2">
                <a:lumMod val="60000"/>
                <a:lumOff val="40000"/>
              </a:schemeClr>
            </a:solidFill>
            <a:ln>
              <a:noFill/>
            </a:ln>
            <a:effectLst/>
          </c:spPr>
          <c:invertIfNegative val="0"/>
          <c:dLbls>
            <c:dLbl>
              <c:idx val="0"/>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3FFA-4E6D-B86B-A65013E602FD}"/>
                </c:ext>
              </c:extLst>
            </c:dLbl>
            <c:dLbl>
              <c:idx val="1"/>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3FFA-4E6D-B86B-A65013E602FD}"/>
                </c:ext>
              </c:extLst>
            </c:dLbl>
            <c:dLbl>
              <c:idx val="2"/>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3FFA-4E6D-B86B-A65013E602FD}"/>
                </c:ext>
              </c:extLst>
            </c:dLbl>
            <c:dLbl>
              <c:idx val="3"/>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3FFA-4E6D-B86B-A65013E602FD}"/>
                </c:ext>
              </c:extLst>
            </c:dLbl>
            <c:dLbl>
              <c:idx val="4"/>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3FFA-4E6D-B86B-A65013E602FD}"/>
                </c:ext>
              </c:extLst>
            </c:dLbl>
            <c:dLbl>
              <c:idx val="5"/>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3FFA-4E6D-B86B-A65013E602FD}"/>
                </c:ext>
              </c:extLst>
            </c:dLbl>
            <c:dLbl>
              <c:idx val="6"/>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3FFA-4E6D-B86B-A65013E602FD}"/>
                </c:ext>
              </c:extLst>
            </c:dLbl>
            <c:dLbl>
              <c:idx val="7"/>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3FFA-4E6D-B86B-A65013E602FD}"/>
                </c:ext>
              </c:extLst>
            </c:dLbl>
            <c:dLbl>
              <c:idx val="8"/>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3FFA-4E6D-B86B-A65013E602FD}"/>
                </c:ext>
              </c:extLst>
            </c:dLbl>
            <c:dLbl>
              <c:idx val="9"/>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3FFA-4E6D-B86B-A65013E602FD}"/>
                </c:ext>
              </c:extLst>
            </c:dLbl>
            <c:dLbl>
              <c:idx val="10"/>
              <c:tx>
                <c:rich>
                  <a:bodyPr/>
                  <a:lstStyle/>
                  <a:p>
                    <a:fld id="{C426FCA8-B26A-4E1C-9B41-09C61016D94F}"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3FFA-4E6D-B86B-A65013E602FD}"/>
                </c:ext>
              </c:extLst>
            </c:dLbl>
            <c:dLbl>
              <c:idx val="11"/>
              <c:tx>
                <c:rich>
                  <a:bodyPr/>
                  <a:lstStyle/>
                  <a:p>
                    <a:fld id="{EE1FB3E3-DB57-434B-BBC8-7D45087B6B20}"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6-3FFA-4E6D-B86B-A65013E602FD}"/>
                </c:ext>
              </c:extLst>
            </c:dLbl>
            <c:dLbl>
              <c:idx val="12"/>
              <c:tx>
                <c:rich>
                  <a:bodyPr/>
                  <a:lstStyle/>
                  <a:p>
                    <a:fld id="{3345ECD5-637B-4FC1-9646-952E38E39B01}"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7-3FFA-4E6D-B86B-A65013E602FD}"/>
                </c:ext>
              </c:extLst>
            </c:dLbl>
            <c:dLbl>
              <c:idx val="13"/>
              <c:tx>
                <c:rich>
                  <a:bodyPr/>
                  <a:lstStyle/>
                  <a:p>
                    <a:fld id="{D6EBED9D-5186-4815-AA43-54C9FA925DDA}"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8-3FFA-4E6D-B86B-A65013E602FD}"/>
                </c:ext>
              </c:extLst>
            </c:dLbl>
            <c:dLbl>
              <c:idx val="14"/>
              <c:tx>
                <c:rich>
                  <a:bodyPr/>
                  <a:lstStyle/>
                  <a:p>
                    <a:fld id="{CDC65461-0A2C-4BB8-8F20-2B8205E1DE7C}"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9-3FFA-4E6D-B86B-A65013E602FD}"/>
                </c:ext>
              </c:extLst>
            </c:dLbl>
            <c:dLbl>
              <c:idx val="15"/>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3FFA-4E6D-B86B-A65013E602FD}"/>
                </c:ext>
              </c:extLst>
            </c:dLbl>
            <c:dLbl>
              <c:idx val="16"/>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3FFA-4E6D-B86B-A65013E602FD}"/>
                </c:ext>
              </c:extLst>
            </c:dLbl>
            <c:dLbl>
              <c:idx val="17"/>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3FFA-4E6D-B86B-A65013E602FD}"/>
                </c:ext>
              </c:extLst>
            </c:dLbl>
            <c:dLbl>
              <c:idx val="18"/>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3FFA-4E6D-B86B-A65013E602FD}"/>
                </c:ext>
              </c:extLst>
            </c:dLbl>
            <c:dLbl>
              <c:idx val="19"/>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3FFA-4E6D-B86B-A65013E602FD}"/>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Database!$K$419:$AN$419</c:f>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cat>
          <c:val>
            <c:numRef>
              <c:f>Database!$K$475:$AD$475</c:f>
              <c:numCache>
                <c:formatCode>General</c:formatCode>
                <c:ptCount val="20"/>
                <c:pt idx="10" formatCode="0.0">
                  <c:v>31.813640609975874</c:v>
                </c:pt>
                <c:pt idx="11" formatCode="0.0">
                  <c:v>31.813640609975874</c:v>
                </c:pt>
                <c:pt idx="12" formatCode="0.0">
                  <c:v>31.813640609975874</c:v>
                </c:pt>
                <c:pt idx="13" formatCode="0.0">
                  <c:v>31.813640609975874</c:v>
                </c:pt>
                <c:pt idx="14" formatCode="0.0">
                  <c:v>31.813640609975874</c:v>
                </c:pt>
              </c:numCache>
            </c:numRef>
          </c:val>
          <c:extLst xmlns:c15="http://schemas.microsoft.com/office/drawing/2012/chart">
            <c:ext xmlns:c15="http://schemas.microsoft.com/office/drawing/2012/chart" uri="{02D57815-91ED-43cb-92C2-25804820EDAC}">
              <c15:datalabelsRange>
                <c15:f>Database!$K$477:$AD$477</c15:f>
                <c15:dlblRangeCache>
                  <c:ptCount val="20"/>
                  <c:pt idx="2">
                    <c:v>295</c:v>
                  </c:pt>
                  <c:pt idx="7">
                    <c:v>200</c:v>
                  </c:pt>
                  <c:pt idx="12">
                    <c:v>159</c:v>
                  </c:pt>
                  <c:pt idx="17">
                    <c:v>123</c:v>
                  </c:pt>
                </c15:dlblRangeCache>
              </c15:datalabelsRange>
            </c:ext>
            <c:ext xmlns:c16="http://schemas.microsoft.com/office/drawing/2014/chart" uri="{C3380CC4-5D6E-409C-BE32-E72D297353CC}">
              <c16:uniqueId val="{0000003F-3FFA-4E6D-B86B-A65013E602FD}"/>
            </c:ext>
          </c:extLst>
        </c:ser>
        <c:ser>
          <c:idx val="3"/>
          <c:order val="4"/>
          <c:tx>
            <c:strRef>
              <c:f>Database!$J$476</c:f>
              <c:strCache>
                <c:ptCount val="1"/>
                <c:pt idx="0">
                  <c:v>Provisional CB4</c:v>
                </c:pt>
              </c:strCache>
            </c:strRef>
          </c:tx>
          <c:spPr>
            <a:solidFill>
              <a:schemeClr val="accent4"/>
            </a:solidFill>
            <a:ln>
              <a:noFill/>
            </a:ln>
            <a:effectLst/>
          </c:spPr>
          <c:invertIfNegative val="0"/>
          <c:dLbls>
            <c:dLbl>
              <c:idx val="0"/>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3FFA-4E6D-B86B-A65013E602FD}"/>
                </c:ext>
              </c:extLst>
            </c:dLbl>
            <c:dLbl>
              <c:idx val="1"/>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3FFA-4E6D-B86B-A65013E602FD}"/>
                </c:ext>
              </c:extLst>
            </c:dLbl>
            <c:dLbl>
              <c:idx val="2"/>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3FFA-4E6D-B86B-A65013E602FD}"/>
                </c:ext>
              </c:extLst>
            </c:dLbl>
            <c:dLbl>
              <c:idx val="3"/>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3FFA-4E6D-B86B-A65013E602FD}"/>
                </c:ext>
              </c:extLst>
            </c:dLbl>
            <c:dLbl>
              <c:idx val="4"/>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3FFA-4E6D-B86B-A65013E602FD}"/>
                </c:ext>
              </c:extLst>
            </c:dLbl>
            <c:dLbl>
              <c:idx val="5"/>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3FFA-4E6D-B86B-A65013E602FD}"/>
                </c:ext>
              </c:extLst>
            </c:dLbl>
            <c:dLbl>
              <c:idx val="6"/>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3FFA-4E6D-B86B-A65013E602FD}"/>
                </c:ext>
              </c:extLst>
            </c:dLbl>
            <c:dLbl>
              <c:idx val="7"/>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3FFA-4E6D-B86B-A65013E602FD}"/>
                </c:ext>
              </c:extLst>
            </c:dLbl>
            <c:dLbl>
              <c:idx val="8"/>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3FFA-4E6D-B86B-A65013E602FD}"/>
                </c:ext>
              </c:extLst>
            </c:dLbl>
            <c:dLbl>
              <c:idx val="9"/>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3FFA-4E6D-B86B-A65013E602FD}"/>
                </c:ext>
              </c:extLst>
            </c:dLbl>
            <c:dLbl>
              <c:idx val="10"/>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3FFA-4E6D-B86B-A65013E602FD}"/>
                </c:ext>
              </c:extLst>
            </c:dLbl>
            <c:dLbl>
              <c:idx val="11"/>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3FFA-4E6D-B86B-A65013E602FD}"/>
                </c:ext>
              </c:extLst>
            </c:dLbl>
            <c:dLbl>
              <c:idx val="12"/>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3FFA-4E6D-B86B-A65013E602FD}"/>
                </c:ext>
              </c:extLst>
            </c:dLbl>
            <c:dLbl>
              <c:idx val="13"/>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3FFA-4E6D-B86B-A65013E602FD}"/>
                </c:ext>
              </c:extLst>
            </c:dLbl>
            <c:dLbl>
              <c:idx val="14"/>
              <c:tx>
                <c:rich>
                  <a:bodyPr/>
                  <a:lstStyle/>
                  <a:p>
                    <a:endParaRPr lang="en-I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3FFA-4E6D-B86B-A65013E602FD}"/>
                </c:ext>
              </c:extLst>
            </c:dLbl>
            <c:dLbl>
              <c:idx val="15"/>
              <c:tx>
                <c:rich>
                  <a:bodyPr/>
                  <a:lstStyle/>
                  <a:p>
                    <a:fld id="{27E14D18-55B1-4627-986F-56090004FDDE}"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F-3FFA-4E6D-B86B-A65013E602FD}"/>
                </c:ext>
              </c:extLst>
            </c:dLbl>
            <c:dLbl>
              <c:idx val="16"/>
              <c:tx>
                <c:rich>
                  <a:bodyPr/>
                  <a:lstStyle/>
                  <a:p>
                    <a:fld id="{6D8FD0A4-1620-456D-851B-5FB4AF15D1C0}"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0-3FFA-4E6D-B86B-A65013E602FD}"/>
                </c:ext>
              </c:extLst>
            </c:dLbl>
            <c:dLbl>
              <c:idx val="17"/>
              <c:tx>
                <c:rich>
                  <a:bodyPr/>
                  <a:lstStyle/>
                  <a:p>
                    <a:fld id="{7E517732-300A-4081-B1C8-A635709E6B01}"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1-3FFA-4E6D-B86B-A65013E602FD}"/>
                </c:ext>
              </c:extLst>
            </c:dLbl>
            <c:dLbl>
              <c:idx val="18"/>
              <c:tx>
                <c:rich>
                  <a:bodyPr/>
                  <a:lstStyle/>
                  <a:p>
                    <a:fld id="{EAB16AEB-7039-489E-88D4-F61C7122E8FD}"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2-3FFA-4E6D-B86B-A65013E602FD}"/>
                </c:ext>
              </c:extLst>
            </c:dLbl>
            <c:dLbl>
              <c:idx val="19"/>
              <c:tx>
                <c:rich>
                  <a:bodyPr/>
                  <a:lstStyle/>
                  <a:p>
                    <a:fld id="{ADA01079-F712-42B2-BA87-B06F4BFE647C}" type="CELLRANGE">
                      <a:rPr lang="en-IE"/>
                      <a:pPr/>
                      <a:t>[CELLRANGE]</a:t>
                    </a:fld>
                    <a:endParaRPr lang="en-I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3-3FFA-4E6D-B86B-A65013E602FD}"/>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Database!$K$419:$AN$419</c:f>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cat>
          <c:val>
            <c:numRef>
              <c:f>Database!$K$476:$AD$476</c:f>
              <c:numCache>
                <c:formatCode>General</c:formatCode>
                <c:ptCount val="20"/>
                <c:pt idx="15" formatCode="0.0">
                  <c:v>24.646300162175439</c:v>
                </c:pt>
                <c:pt idx="16" formatCode="0.0">
                  <c:v>24.646300162175439</c:v>
                </c:pt>
                <c:pt idx="17" formatCode="0.0">
                  <c:v>24.646300162175439</c:v>
                </c:pt>
                <c:pt idx="18" formatCode="0.0">
                  <c:v>24.646300162175439</c:v>
                </c:pt>
                <c:pt idx="19" formatCode="0.0">
                  <c:v>24.646300162175439</c:v>
                </c:pt>
              </c:numCache>
            </c:numRef>
          </c:val>
          <c:extLst xmlns:c15="http://schemas.microsoft.com/office/drawing/2012/chart">
            <c:ext xmlns:c15="http://schemas.microsoft.com/office/drawing/2012/chart" uri="{02D57815-91ED-43cb-92C2-25804820EDAC}">
              <c15:datalabelsRange>
                <c15:f>Database!$K$477:$AF$477</c15:f>
                <c15:dlblRangeCache>
                  <c:ptCount val="22"/>
                  <c:pt idx="2">
                    <c:v>295</c:v>
                  </c:pt>
                  <c:pt idx="7">
                    <c:v>200</c:v>
                  </c:pt>
                  <c:pt idx="12">
                    <c:v>159</c:v>
                  </c:pt>
                  <c:pt idx="17">
                    <c:v>123</c:v>
                  </c:pt>
                </c15:dlblRangeCache>
              </c15:datalabelsRange>
            </c:ext>
            <c:ext xmlns:c16="http://schemas.microsoft.com/office/drawing/2014/chart" uri="{C3380CC4-5D6E-409C-BE32-E72D297353CC}">
              <c16:uniqueId val="{00000054-3FFA-4E6D-B86B-A65013E602FD}"/>
            </c:ext>
          </c:extLst>
        </c:ser>
        <c:dLbls>
          <c:showLegendKey val="0"/>
          <c:showVal val="0"/>
          <c:showCatName val="0"/>
          <c:showSerName val="0"/>
          <c:showPercent val="0"/>
          <c:showBubbleSize val="0"/>
        </c:dLbls>
        <c:gapWidth val="10"/>
        <c:overlap val="100"/>
        <c:axId val="1134365471"/>
        <c:axId val="1134352031"/>
        <c:extLst>
          <c:ext xmlns:c15="http://schemas.microsoft.com/office/drawing/2012/chart" uri="{02D57815-91ED-43cb-92C2-25804820EDAC}">
            <c15:filteredBarSeries>
              <c15:ser>
                <c:idx val="6"/>
                <c:order val="0"/>
                <c:tx>
                  <c:strRef>
                    <c:extLst>
                      <c:ext uri="{02D57815-91ED-43cb-92C2-25804820EDAC}">
                        <c15:formulaRef>
                          <c15:sqref>Database!$J$479</c15:sqref>
                        </c15:formulaRef>
                      </c:ext>
                    </c:extLst>
                    <c:strCache>
                      <c:ptCount val="1"/>
                      <c:pt idx="0">
                        <c:v>Max</c:v>
                      </c:pt>
                    </c:strCache>
                  </c:strRef>
                </c:tx>
                <c:spPr>
                  <a:pattFill prst="dkUpDiag">
                    <a:fgClr>
                      <a:schemeClr val="bg2">
                        <a:lumMod val="50000"/>
                      </a:schemeClr>
                    </a:fgClr>
                    <a:bgClr>
                      <a:schemeClr val="bg1"/>
                    </a:bgClr>
                  </a:pattFill>
                  <a:ln>
                    <a:noFill/>
                  </a:ln>
                  <a:effectLst/>
                </c:spPr>
                <c:invertIfNegative val="0"/>
                <c:cat>
                  <c:numRef>
                    <c:extLst>
                      <c:ex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cat>
                <c:val>
                  <c:numRef>
                    <c:extLst>
                      <c:ext uri="{02D57815-91ED-43cb-92C2-25804820EDAC}">
                        <c15:formulaRef>
                          <c15:sqref>Database!$K$479:$AD$479</c15:sqref>
                        </c15:formulaRef>
                      </c:ext>
                    </c:extLst>
                    <c:numCache>
                      <c:formatCode>General</c:formatCode>
                      <c:ptCount val="20"/>
                      <c:pt idx="10" formatCode="0">
                        <c:v>34.260772005433296</c:v>
                      </c:pt>
                      <c:pt idx="11" formatCode="0">
                        <c:v>34.260772005433296</c:v>
                      </c:pt>
                      <c:pt idx="12" formatCode="0">
                        <c:v>34.260772005433296</c:v>
                      </c:pt>
                      <c:pt idx="13" formatCode="0">
                        <c:v>34.260772005433296</c:v>
                      </c:pt>
                      <c:pt idx="14" formatCode="0">
                        <c:v>34.260772005433296</c:v>
                      </c:pt>
                      <c:pt idx="15" formatCode="0">
                        <c:v>26.760687418704087</c:v>
                      </c:pt>
                      <c:pt idx="16" formatCode="0">
                        <c:v>26.760687418704087</c:v>
                      </c:pt>
                      <c:pt idx="17" formatCode="0">
                        <c:v>26.760687418704087</c:v>
                      </c:pt>
                      <c:pt idx="18" formatCode="0">
                        <c:v>26.760687418704087</c:v>
                      </c:pt>
                      <c:pt idx="19" formatCode="0">
                        <c:v>26.760687418704087</c:v>
                      </c:pt>
                    </c:numCache>
                  </c:numRef>
                </c:val>
                <c:extLst>
                  <c:ext xmlns:c16="http://schemas.microsoft.com/office/drawing/2014/chart" uri="{C3380CC4-5D6E-409C-BE32-E72D297353CC}">
                    <c16:uniqueId val="{00000000-3FFA-4E6D-B86B-A65013E602FD}"/>
                  </c:ext>
                </c:extLst>
              </c15:ser>
            </c15:filteredBarSeries>
            <c15:filteredBarSeries>
              <c15:ser>
                <c:idx val="4"/>
                <c:order val="5"/>
                <c:tx>
                  <c:strRef>
                    <c:extLst xmlns:c15="http://schemas.microsoft.com/office/drawing/2012/chart">
                      <c:ext xmlns:c15="http://schemas.microsoft.com/office/drawing/2012/chart" uri="{02D57815-91ED-43cb-92C2-25804820EDAC}">
                        <c15:formulaRef>
                          <c15:sqref>Database!$J$477</c15:sqref>
                        </c15:formulaRef>
                      </c:ext>
                    </c:extLst>
                    <c:strCache>
                      <c:ptCount val="1"/>
                      <c:pt idx="0">
                        <c:v>Carbon Budget</c:v>
                      </c:pt>
                    </c:strCache>
                  </c:strRef>
                </c:tx>
                <c:spPr>
                  <a:solidFill>
                    <a:schemeClr val="accent5"/>
                  </a:solidFill>
                  <a:ln>
                    <a:noFill/>
                  </a:ln>
                  <a:effectLst/>
                </c:spPr>
                <c:invertIfNegative val="0"/>
                <c:cat>
                  <c:numRef>
                    <c:extLst xmlns:c15="http://schemas.microsoft.com/office/drawing/2012/chart">
                      <c:ext xmlns:c15="http://schemas.microsoft.com/office/drawing/2012/char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cat>
                <c:val>
                  <c:numRef>
                    <c:extLst xmlns:c15="http://schemas.microsoft.com/office/drawing/2012/chart">
                      <c:ext xmlns:c15="http://schemas.microsoft.com/office/drawing/2012/chart" uri="{02D57815-91ED-43cb-92C2-25804820EDAC}">
                        <c15:formulaRef>
                          <c15:sqref>Database!$K$477:$AN$477</c15:sqref>
                        </c15:formulaRef>
                      </c:ext>
                    </c:extLst>
                    <c:numCache>
                      <c:formatCode>General</c:formatCode>
                      <c:ptCount val="30"/>
                      <c:pt idx="2" formatCode="0">
                        <c:v>295</c:v>
                      </c:pt>
                      <c:pt idx="7" formatCode="0">
                        <c:v>200</c:v>
                      </c:pt>
                      <c:pt idx="12" formatCode="0">
                        <c:v>159.06820304987937</c:v>
                      </c:pt>
                      <c:pt idx="17" formatCode="0">
                        <c:v>123.23150081087719</c:v>
                      </c:pt>
                    </c:numCache>
                  </c:numRef>
                </c:val>
                <c:extLst xmlns:c15="http://schemas.microsoft.com/office/drawing/2012/chart">
                  <c:ext xmlns:c16="http://schemas.microsoft.com/office/drawing/2014/chart" uri="{C3380CC4-5D6E-409C-BE32-E72D297353CC}">
                    <c16:uniqueId val="{00000056-3FFA-4E6D-B86B-A65013E602FD}"/>
                  </c:ext>
                </c:extLst>
              </c15:ser>
            </c15:filteredBarSeries>
            <c15:filteredBarSeries>
              <c15:ser>
                <c:idx val="5"/>
                <c:order val="6"/>
                <c:tx>
                  <c:strRef>
                    <c:extLst xmlns:c15="http://schemas.microsoft.com/office/drawing/2012/chart">
                      <c:ext xmlns:c15="http://schemas.microsoft.com/office/drawing/2012/chart" uri="{02D57815-91ED-43cb-92C2-25804820EDAC}">
                        <c15:formulaRef>
                          <c15:sqref>Database!$J$478</c15:sqref>
                        </c15:formulaRef>
                      </c:ext>
                    </c:extLst>
                    <c:strCache>
                      <c:ptCount val="1"/>
                      <c:pt idx="0">
                        <c:v>Min</c:v>
                      </c:pt>
                    </c:strCache>
                  </c:strRef>
                </c:tx>
                <c:spPr>
                  <a:solidFill>
                    <a:schemeClr val="accent3">
                      <a:lumMod val="40000"/>
                      <a:lumOff val="60000"/>
                      <a:alpha val="66000"/>
                    </a:schemeClr>
                  </a:solidFill>
                  <a:ln>
                    <a:noFill/>
                  </a:ln>
                  <a:effectLst/>
                </c:spPr>
                <c:invertIfNegative val="0"/>
                <c:cat>
                  <c:numRef>
                    <c:extLst xmlns:c15="http://schemas.microsoft.com/office/drawing/2012/chart">
                      <c:ext xmlns:c15="http://schemas.microsoft.com/office/drawing/2012/char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cat>
                <c:val>
                  <c:numRef>
                    <c:extLst xmlns:c15="http://schemas.microsoft.com/office/drawing/2012/chart">
                      <c:ext xmlns:c15="http://schemas.microsoft.com/office/drawing/2012/chart" uri="{02D57815-91ED-43cb-92C2-25804820EDAC}">
                        <c15:formulaRef>
                          <c15:sqref>Database!$K$478:$AD$478</c15:sqref>
                        </c15:formulaRef>
                      </c:ext>
                    </c:extLst>
                    <c:numCache>
                      <c:formatCode>General</c:formatCode>
                      <c:ptCount val="20"/>
                      <c:pt idx="10" formatCode="0">
                        <c:v>29.787952898633289</c:v>
                      </c:pt>
                      <c:pt idx="11" formatCode="0">
                        <c:v>29.787952898633289</c:v>
                      </c:pt>
                      <c:pt idx="12" formatCode="0">
                        <c:v>29.787952898633289</c:v>
                      </c:pt>
                      <c:pt idx="13" formatCode="0">
                        <c:v>29.787952898633289</c:v>
                      </c:pt>
                      <c:pt idx="14" formatCode="0">
                        <c:v>29.787952898633289</c:v>
                      </c:pt>
                      <c:pt idx="15" formatCode="0">
                        <c:v>22.232379279564089</c:v>
                      </c:pt>
                      <c:pt idx="16" formatCode="0">
                        <c:v>22.232379279564089</c:v>
                      </c:pt>
                      <c:pt idx="17" formatCode="0">
                        <c:v>22.232379279564089</c:v>
                      </c:pt>
                      <c:pt idx="18" formatCode="0">
                        <c:v>22.232379279564089</c:v>
                      </c:pt>
                      <c:pt idx="19" formatCode="0">
                        <c:v>22.232379279564089</c:v>
                      </c:pt>
                    </c:numCache>
                  </c:numRef>
                </c:val>
                <c:extLst xmlns:c15="http://schemas.microsoft.com/office/drawing/2012/chart">
                  <c:ext xmlns:c16="http://schemas.microsoft.com/office/drawing/2014/chart" uri="{C3380CC4-5D6E-409C-BE32-E72D297353CC}">
                    <c16:uniqueId val="{00000055-3FFA-4E6D-B86B-A65013E602FD}"/>
                  </c:ext>
                </c:extLst>
              </c15:ser>
            </c15:filteredBarSeries>
          </c:ext>
        </c:extLst>
      </c:barChart>
      <c:catAx>
        <c:axId val="1134365471"/>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1134352031"/>
        <c:crosses val="autoZero"/>
        <c:auto val="1"/>
        <c:lblAlgn val="ctr"/>
        <c:lblOffset val="100"/>
        <c:noMultiLvlLbl val="0"/>
      </c:catAx>
      <c:valAx>
        <c:axId val="1134352031"/>
        <c:scaling>
          <c:orientation val="minMax"/>
        </c:scaling>
        <c:delete val="0"/>
        <c:axPos val="l"/>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en-US" sz="2000"/>
                  <a:t>Greenhouse gas emissions</a:t>
                </a:r>
              </a:p>
              <a:p>
                <a:pPr>
                  <a:defRPr sz="2000"/>
                </a:pPr>
                <a:r>
                  <a:rPr lang="en-US" sz="2000"/>
                  <a:t> (GWP</a:t>
                </a:r>
                <a:r>
                  <a:rPr lang="en-US" sz="2000" baseline="-25000"/>
                  <a:t>100</a:t>
                </a:r>
                <a:r>
                  <a:rPr lang="en-US" sz="2000"/>
                  <a:t> MtCO</a:t>
                </a:r>
                <a:r>
                  <a:rPr lang="en-US" sz="2000" baseline="-25000"/>
                  <a:t>2</a:t>
                </a:r>
                <a:r>
                  <a:rPr lang="en-US" sz="2000"/>
                  <a:t>eq)</a:t>
                </a:r>
              </a:p>
            </c:rich>
          </c:tx>
          <c:layout>
            <c:manualLayout>
              <c:xMode val="edge"/>
              <c:yMode val="edge"/>
              <c:x val="2.2633456489514214E-2"/>
              <c:y val="0.15841196056494897"/>
            </c:manualLayout>
          </c:layout>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11343654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Selected Emissions Pathways for the Land Use and Land Use Change Sector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Database!$E$275</c:f>
              <c:strCache>
                <c:ptCount val="1"/>
                <c:pt idx="0">
                  <c:v>L1</c:v>
                </c:pt>
              </c:strCache>
            </c:strRef>
          </c:tx>
          <c:spPr>
            <a:ln w="19050" cap="rnd">
              <a:solidFill>
                <a:schemeClr val="accent1"/>
              </a:solidFill>
              <a:round/>
            </a:ln>
            <a:effectLst/>
          </c:spPr>
          <c:marker>
            <c:symbol val="none"/>
          </c:marker>
          <c:xVal>
            <c:numRef>
              <c:f>Database!$F$274:$AL$274</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f>Database!$F$275:$AL$275</c:f>
              <c:numCache>
                <c:formatCode>0</c:formatCode>
                <c:ptCount val="33"/>
                <c:pt idx="0">
                  <c:v>998.65831300000002</c:v>
                </c:pt>
                <c:pt idx="1">
                  <c:v>341.62</c:v>
                </c:pt>
                <c:pt idx="2">
                  <c:v>998.65831300000002</c:v>
                </c:pt>
                <c:pt idx="3">
                  <c:v>341.62</c:v>
                </c:pt>
                <c:pt idx="4">
                  <c:v>-811</c:v>
                </c:pt>
                <c:pt idx="5">
                  <c:v>853.28396369999996</c:v>
                </c:pt>
                <c:pt idx="6">
                  <c:v>-816.49390979999998</c:v>
                </c:pt>
                <c:pt idx="7">
                  <c:v>44.693269899999997</c:v>
                </c:pt>
                <c:pt idx="8">
                  <c:v>-53.823673919999997</c:v>
                </c:pt>
                <c:pt idx="9">
                  <c:v>-373.39067849999998</c:v>
                </c:pt>
                <c:pt idx="10">
                  <c:v>-208.1149303</c:v>
                </c:pt>
                <c:pt idx="11">
                  <c:v>-328.27727420000002</c:v>
                </c:pt>
                <c:pt idx="12">
                  <c:v>39.72011861</c:v>
                </c:pt>
                <c:pt idx="13">
                  <c:v>1312.599305</c:v>
                </c:pt>
                <c:pt idx="14">
                  <c:v>2050.7451409999999</c:v>
                </c:pt>
                <c:pt idx="15">
                  <c:v>1816.6588529999999</c:v>
                </c:pt>
                <c:pt idx="16">
                  <c:v>3563.1843800000001</c:v>
                </c:pt>
                <c:pt idx="17">
                  <c:v>3128.1137189999999</c:v>
                </c:pt>
                <c:pt idx="18">
                  <c:v>3049.6987180000001</c:v>
                </c:pt>
                <c:pt idx="19">
                  <c:v>3292.5945059999999</c:v>
                </c:pt>
                <c:pt idx="20">
                  <c:v>2985.3900939999999</c:v>
                </c:pt>
                <c:pt idx="21">
                  <c:v>2399.7555560000001</c:v>
                </c:pt>
                <c:pt idx="22">
                  <c:v>1015.860213</c:v>
                </c:pt>
                <c:pt idx="23">
                  <c:v>1227.9244229999999</c:v>
                </c:pt>
                <c:pt idx="24">
                  <c:v>565.36221750000004</c:v>
                </c:pt>
                <c:pt idx="25">
                  <c:v>152.20516119999999</c:v>
                </c:pt>
                <c:pt idx="26">
                  <c:v>212.17476339999999</c:v>
                </c:pt>
                <c:pt idx="27">
                  <c:v>162.79251790000001</c:v>
                </c:pt>
                <c:pt idx="28">
                  <c:v>4.6884984740000002</c:v>
                </c:pt>
                <c:pt idx="29">
                  <c:v>-494.32341930000001</c:v>
                </c:pt>
                <c:pt idx="30">
                  <c:v>-80.923254499999999</c:v>
                </c:pt>
                <c:pt idx="31">
                  <c:v>-442.40190990000002</c:v>
                </c:pt>
                <c:pt idx="32">
                  <c:v>58.362061930000003</c:v>
                </c:pt>
              </c:numCache>
            </c:numRef>
          </c:yVal>
          <c:smooth val="0"/>
          <c:extLst>
            <c:ext xmlns:c16="http://schemas.microsoft.com/office/drawing/2014/chart" uri="{C3380CC4-5D6E-409C-BE32-E72D297353CC}">
              <c16:uniqueId val="{00000000-11B7-4C6C-8216-D5B97ED0A418}"/>
            </c:ext>
          </c:extLst>
        </c:ser>
        <c:ser>
          <c:idx val="3"/>
          <c:order val="3"/>
          <c:tx>
            <c:strRef>
              <c:f>Database!$E$278</c:f>
              <c:strCache>
                <c:ptCount val="1"/>
                <c:pt idx="0">
                  <c:v>L4</c:v>
                </c:pt>
              </c:strCache>
            </c:strRef>
          </c:tx>
          <c:spPr>
            <a:ln w="19050" cap="rnd">
              <a:solidFill>
                <a:schemeClr val="accent4"/>
              </a:solidFill>
              <a:round/>
            </a:ln>
            <a:effectLst/>
          </c:spPr>
          <c:marker>
            <c:symbol val="none"/>
          </c:marker>
          <c:xVal>
            <c:numRef>
              <c:f>Database!$F$274:$AL$274</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f>Database!$F$278:$AL$278</c:f>
              <c:numCache>
                <c:formatCode>General</c:formatCode>
                <c:ptCount val="33"/>
                <c:pt idx="2" formatCode="0">
                  <c:v>998.65831300000002</c:v>
                </c:pt>
                <c:pt idx="3" formatCode="0">
                  <c:v>341.62</c:v>
                </c:pt>
                <c:pt idx="4" formatCode="0">
                  <c:v>-811</c:v>
                </c:pt>
                <c:pt idx="5" formatCode="0">
                  <c:v>853.28396369999996</c:v>
                </c:pt>
                <c:pt idx="6" formatCode="0">
                  <c:v>-814.78555779999999</c:v>
                </c:pt>
                <c:pt idx="7" formatCode="0">
                  <c:v>46.818542319999999</c:v>
                </c:pt>
                <c:pt idx="8" formatCode="0">
                  <c:v>-56.531049779999996</c:v>
                </c:pt>
                <c:pt idx="9" formatCode="0">
                  <c:v>-386.55153860000001</c:v>
                </c:pt>
                <c:pt idx="10" formatCode="0">
                  <c:v>-238.1759079</c:v>
                </c:pt>
                <c:pt idx="11" formatCode="0">
                  <c:v>-381.84551850000003</c:v>
                </c:pt>
                <c:pt idx="12" formatCode="0">
                  <c:v>-43.983858210000001</c:v>
                </c:pt>
                <c:pt idx="13" formatCode="0">
                  <c:v>1183.672399</c:v>
                </c:pt>
                <c:pt idx="14" formatCode="0">
                  <c:v>1861.2473399999999</c:v>
                </c:pt>
                <c:pt idx="15" formatCode="0">
                  <c:v>1557.3818630000001</c:v>
                </c:pt>
                <c:pt idx="16" formatCode="0">
                  <c:v>3220.4531630000001</c:v>
                </c:pt>
                <c:pt idx="17" formatCode="0">
                  <c:v>2673.2610989999998</c:v>
                </c:pt>
                <c:pt idx="18" formatCode="0">
                  <c:v>2473.7417540000001</c:v>
                </c:pt>
                <c:pt idx="19" formatCode="0">
                  <c:v>2586.3241680000001</c:v>
                </c:pt>
                <c:pt idx="20" formatCode="0">
                  <c:v>2145.4464429999998</c:v>
                </c:pt>
                <c:pt idx="21" formatCode="0">
                  <c:v>1402.0971</c:v>
                </c:pt>
                <c:pt idx="22" formatCode="0">
                  <c:v>-157.2610737</c:v>
                </c:pt>
                <c:pt idx="23" formatCode="0">
                  <c:v>-121.5708511</c:v>
                </c:pt>
                <c:pt idx="24" formatCode="0">
                  <c:v>-974.26174260000005</c:v>
                </c:pt>
                <c:pt idx="25" formatCode="0">
                  <c:v>-1568.1251219999999</c:v>
                </c:pt>
                <c:pt idx="26" formatCode="0">
                  <c:v>-1690.2908890000001</c:v>
                </c:pt>
                <c:pt idx="27" formatCode="0">
                  <c:v>-1937.0984960000001</c:v>
                </c:pt>
                <c:pt idx="28" formatCode="0">
                  <c:v>-2291.782686</c:v>
                </c:pt>
                <c:pt idx="29" formatCode="0">
                  <c:v>-2988.4792539999999</c:v>
                </c:pt>
                <c:pt idx="30" formatCode="0">
                  <c:v>-2764.9022799999998</c:v>
                </c:pt>
                <c:pt idx="31" formatCode="0">
                  <c:v>-3307.7779019999998</c:v>
                </c:pt>
                <c:pt idx="32" formatCode="0">
                  <c:v>-2990.722158</c:v>
                </c:pt>
              </c:numCache>
            </c:numRef>
          </c:yVal>
          <c:smooth val="0"/>
          <c:extLst>
            <c:ext xmlns:c16="http://schemas.microsoft.com/office/drawing/2014/chart" uri="{C3380CC4-5D6E-409C-BE32-E72D297353CC}">
              <c16:uniqueId val="{00000003-11B7-4C6C-8216-D5B97ED0A418}"/>
            </c:ext>
          </c:extLst>
        </c:ser>
        <c:dLbls>
          <c:showLegendKey val="0"/>
          <c:showVal val="0"/>
          <c:showCatName val="0"/>
          <c:showSerName val="0"/>
          <c:showPercent val="0"/>
          <c:showBubbleSize val="0"/>
        </c:dLbls>
        <c:axId val="1812828528"/>
        <c:axId val="1812835248"/>
        <c:extLst>
          <c:ext xmlns:c15="http://schemas.microsoft.com/office/drawing/2012/chart" uri="{02D57815-91ED-43cb-92C2-25804820EDAC}">
            <c15:filteredScatterSeries>
              <c15:ser>
                <c:idx val="1"/>
                <c:order val="1"/>
                <c:tx>
                  <c:strRef>
                    <c:extLst>
                      <c:ext uri="{02D57815-91ED-43cb-92C2-25804820EDAC}">
                        <c15:formulaRef>
                          <c15:sqref>Database!$E$276</c15:sqref>
                        </c15:formulaRef>
                      </c:ext>
                    </c:extLst>
                    <c:strCache>
                      <c:ptCount val="1"/>
                      <c:pt idx="0">
                        <c:v>L2</c:v>
                      </c:pt>
                    </c:strCache>
                  </c:strRef>
                </c:tx>
                <c:spPr>
                  <a:ln w="19050" cap="rnd">
                    <a:solidFill>
                      <a:schemeClr val="accent2"/>
                    </a:solidFill>
                    <a:round/>
                  </a:ln>
                  <a:effectLst/>
                </c:spPr>
                <c:marker>
                  <c:symbol val="none"/>
                </c:marker>
                <c:xVal>
                  <c:numRef>
                    <c:extLst>
                      <c:ext uri="{02D57815-91ED-43cb-92C2-25804820EDAC}">
                        <c15:formulaRef>
                          <c15:sqref>Database!$F$274:$AL$274</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c:ext uri="{02D57815-91ED-43cb-92C2-25804820EDAC}">
                        <c15:formulaRef>
                          <c15:sqref>Database!$F$276:$AL$276</c15:sqref>
                        </c15:formulaRef>
                      </c:ext>
                    </c:extLst>
                    <c:numCache>
                      <c:formatCode>General</c:formatCode>
                      <c:ptCount val="33"/>
                      <c:pt idx="2" formatCode="0">
                        <c:v>998.65831300000002</c:v>
                      </c:pt>
                      <c:pt idx="3" formatCode="0">
                        <c:v>341.62</c:v>
                      </c:pt>
                      <c:pt idx="4" formatCode="0">
                        <c:v>-811</c:v>
                      </c:pt>
                      <c:pt idx="5" formatCode="0">
                        <c:v>853.28396369999996</c:v>
                      </c:pt>
                      <c:pt idx="6" formatCode="0">
                        <c:v>-816.49390979999998</c:v>
                      </c:pt>
                      <c:pt idx="7" formatCode="0">
                        <c:v>44.693270040000002</c:v>
                      </c:pt>
                      <c:pt idx="8" formatCode="0">
                        <c:v>-64.688324089999995</c:v>
                      </c:pt>
                      <c:pt idx="9" formatCode="0">
                        <c:v>-405.16606589999998</c:v>
                      </c:pt>
                      <c:pt idx="10" formatCode="0">
                        <c:v>-271.05371059999999</c:v>
                      </c:pt>
                      <c:pt idx="11" formatCode="0">
                        <c:v>-432.57266220000002</c:v>
                      </c:pt>
                      <c:pt idx="12" formatCode="0">
                        <c:v>-115.9280646</c:v>
                      </c:pt>
                      <c:pt idx="13" formatCode="0">
                        <c:v>1083.6962120000001</c:v>
                      </c:pt>
                      <c:pt idx="14" formatCode="0">
                        <c:v>1728.025089</c:v>
                      </c:pt>
                      <c:pt idx="15" formatCode="0">
                        <c:v>1386.0507250000001</c:v>
                      </c:pt>
                      <c:pt idx="16" formatCode="0">
                        <c:v>3006.7537889999999</c:v>
                      </c:pt>
                      <c:pt idx="17" formatCode="0">
                        <c:v>2410.5157519999998</c:v>
                      </c:pt>
                      <c:pt idx="18" formatCode="0">
                        <c:v>2157.6333199999999</c:v>
                      </c:pt>
                      <c:pt idx="19" formatCode="0">
                        <c:v>2209.0001999999999</c:v>
                      </c:pt>
                      <c:pt idx="20" formatCode="0">
                        <c:v>1709.5127789999999</c:v>
                      </c:pt>
                      <c:pt idx="21" formatCode="0">
                        <c:v>928.30409950000001</c:v>
                      </c:pt>
                      <c:pt idx="22" formatCode="0">
                        <c:v>-689.10016229999997</c:v>
                      </c:pt>
                      <c:pt idx="23" formatCode="0">
                        <c:v>-714.90231549999999</c:v>
                      </c:pt>
                      <c:pt idx="24" formatCode="0">
                        <c:v>-1634.027885</c:v>
                      </c:pt>
                      <c:pt idx="25" formatCode="0">
                        <c:v>-2284.3668539999999</c:v>
                      </c:pt>
                      <c:pt idx="26" formatCode="0">
                        <c:v>-2464.1889209999999</c:v>
                      </c:pt>
                      <c:pt idx="27" formatCode="0">
                        <c:v>-2751.6711420000001</c:v>
                      </c:pt>
                      <c:pt idx="28" formatCode="0">
                        <c:v>-3160.7115229999999</c:v>
                      </c:pt>
                      <c:pt idx="29" formatCode="0">
                        <c:v>-3910.086033</c:v>
                      </c:pt>
                      <c:pt idx="30" formatCode="0">
                        <c:v>-3742.9628189999999</c:v>
                      </c:pt>
                      <c:pt idx="31" formatCode="0">
                        <c:v>-4334.0346339999996</c:v>
                      </c:pt>
                      <c:pt idx="32" formatCode="0">
                        <c:v>-4045.2024689999998</c:v>
                      </c:pt>
                    </c:numCache>
                  </c:numRef>
                </c:yVal>
                <c:smooth val="0"/>
                <c:extLst>
                  <c:ext xmlns:c16="http://schemas.microsoft.com/office/drawing/2014/chart" uri="{C3380CC4-5D6E-409C-BE32-E72D297353CC}">
                    <c16:uniqueId val="{00000001-11B7-4C6C-8216-D5B97ED0A418}"/>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Database!$E$277</c15:sqref>
                        </c15:formulaRef>
                      </c:ext>
                    </c:extLst>
                    <c:strCache>
                      <c:ptCount val="1"/>
                      <c:pt idx="0">
                        <c:v>L3</c:v>
                      </c:pt>
                    </c:strCache>
                  </c:strRef>
                </c:tx>
                <c:spPr>
                  <a:ln w="19050" cap="rnd">
                    <a:solidFill>
                      <a:schemeClr val="accent3"/>
                    </a:solidFill>
                    <a:round/>
                  </a:ln>
                  <a:effectLst/>
                </c:spPr>
                <c:marker>
                  <c:symbol val="none"/>
                </c:marker>
                <c:xVal>
                  <c:numRef>
                    <c:extLst xmlns:c15="http://schemas.microsoft.com/office/drawing/2012/chart">
                      <c:ext xmlns:c15="http://schemas.microsoft.com/office/drawing/2012/chart" uri="{02D57815-91ED-43cb-92C2-25804820EDAC}">
                        <c15:formulaRef>
                          <c15:sqref>Database!$F$274:$AL$274</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Database!$F$277:$AL$277</c15:sqref>
                        </c15:formulaRef>
                      </c:ext>
                    </c:extLst>
                    <c:numCache>
                      <c:formatCode>General</c:formatCode>
                      <c:ptCount val="33"/>
                      <c:pt idx="2" formatCode="0">
                        <c:v>998.65831300000002</c:v>
                      </c:pt>
                      <c:pt idx="3" formatCode="0">
                        <c:v>341.62</c:v>
                      </c:pt>
                      <c:pt idx="4" formatCode="0">
                        <c:v>-811</c:v>
                      </c:pt>
                      <c:pt idx="5" formatCode="0">
                        <c:v>853.28396369999996</c:v>
                      </c:pt>
                      <c:pt idx="6" formatCode="0">
                        <c:v>-816.38154640000005</c:v>
                      </c:pt>
                      <c:pt idx="7" formatCode="0">
                        <c:v>40.92036169</c:v>
                      </c:pt>
                      <c:pt idx="8" formatCode="0">
                        <c:v>-73.50637467</c:v>
                      </c:pt>
                      <c:pt idx="9" formatCode="0">
                        <c:v>-421.34993040000001</c:v>
                      </c:pt>
                      <c:pt idx="10" formatCode="0">
                        <c:v>-297.8992475</c:v>
                      </c:pt>
                      <c:pt idx="11" formatCode="0">
                        <c:v>-473.58369099999999</c:v>
                      </c:pt>
                      <c:pt idx="12" formatCode="0">
                        <c:v>-174.7036846</c:v>
                      </c:pt>
                      <c:pt idx="13" formatCode="0">
                        <c:v>1004.887781</c:v>
                      </c:pt>
                      <c:pt idx="14" formatCode="0">
                        <c:v>1624.450871</c:v>
                      </c:pt>
                      <c:pt idx="15" formatCode="0">
                        <c:v>1252.9202740000001</c:v>
                      </c:pt>
                      <c:pt idx="16" formatCode="0">
                        <c:v>2840.564077</c:v>
                      </c:pt>
                      <c:pt idx="17" formatCode="0">
                        <c:v>2199.0713909999999</c:v>
                      </c:pt>
                      <c:pt idx="18" formatCode="0">
                        <c:v>1901.0477719999999</c:v>
                      </c:pt>
                      <c:pt idx="19" formatCode="0">
                        <c:v>1909.967754</c:v>
                      </c:pt>
                      <c:pt idx="20" formatCode="0">
                        <c:v>1362.3833070000001</c:v>
                      </c:pt>
                      <c:pt idx="21" formatCode="0">
                        <c:v>502.04663679999999</c:v>
                      </c:pt>
                      <c:pt idx="22" formatCode="0">
                        <c:v>-1187.418666</c:v>
                      </c:pt>
                      <c:pt idx="23" formatCode="0">
                        <c:v>-1280.002469</c:v>
                      </c:pt>
                      <c:pt idx="24" formatCode="0">
                        <c:v>-2266.197525</c:v>
                      </c:pt>
                      <c:pt idx="25" formatCode="0">
                        <c:v>-2987.897532</c:v>
                      </c:pt>
                      <c:pt idx="26" formatCode="0">
                        <c:v>-3238.9863879999998</c:v>
                      </c:pt>
                      <c:pt idx="27" formatCode="0">
                        <c:v>-3620.4303650000002</c:v>
                      </c:pt>
                      <c:pt idx="28" formatCode="0">
                        <c:v>-4108.0828320000001</c:v>
                      </c:pt>
                      <c:pt idx="29" formatCode="0">
                        <c:v>-4937.2078000000001</c:v>
                      </c:pt>
                      <c:pt idx="30" formatCode="0">
                        <c:v>-4839.8705600000003</c:v>
                      </c:pt>
                      <c:pt idx="31" formatCode="0">
                        <c:v>-5504.9946369999998</c:v>
                      </c:pt>
                      <c:pt idx="32" formatCode="0">
                        <c:v>-5306.7863369999995</c:v>
                      </c:pt>
                    </c:numCache>
                  </c:numRef>
                </c:yVal>
                <c:smooth val="0"/>
                <c:extLst xmlns:c15="http://schemas.microsoft.com/office/drawing/2012/chart">
                  <c:ext xmlns:c16="http://schemas.microsoft.com/office/drawing/2014/chart" uri="{C3380CC4-5D6E-409C-BE32-E72D297353CC}">
                    <c16:uniqueId val="{00000002-11B7-4C6C-8216-D5B97ED0A418}"/>
                  </c:ext>
                </c:extLst>
              </c15:ser>
            </c15:filteredScatterSeries>
          </c:ext>
        </c:extLst>
      </c:scatterChart>
      <c:valAx>
        <c:axId val="1812828528"/>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12835248"/>
        <c:crosses val="autoZero"/>
        <c:crossBetween val="midCat"/>
      </c:valAx>
      <c:valAx>
        <c:axId val="1812835248"/>
        <c:scaling>
          <c:orientation val="minMax"/>
        </c:scaling>
        <c:delete val="0"/>
        <c:axPos val="l"/>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128285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a:t>Emissions pathways</a:t>
            </a:r>
            <a:r>
              <a:rPr lang="en-US" sz="2400" baseline="0"/>
              <a:t> for the energy systems scenarios</a:t>
            </a:r>
            <a:r>
              <a:rPr lang="en-US" sz="2400"/>
              <a:t> </a:t>
            </a: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5"/>
          <c:order val="5"/>
          <c:tx>
            <c:strRef>
              <c:f>Database!$E$302</c:f>
              <c:strCache>
                <c:ptCount val="1"/>
                <c:pt idx="0">
                  <c:v>300Mt</c:v>
                </c:pt>
              </c:strCache>
            </c:strRef>
          </c:tx>
          <c:spPr>
            <a:ln w="19050" cap="rnd">
              <a:solidFill>
                <a:srgbClr val="FF0000"/>
              </a:solidFill>
              <a:round/>
            </a:ln>
            <a:effectLst/>
          </c:spPr>
          <c:marker>
            <c:symbol val="none"/>
          </c:marker>
          <c:xVal>
            <c:numRef>
              <c:f>Database!$AO$296:$BU$296</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f>Database!$AO$302:$BU$302</c:f>
              <c:numCache>
                <c:formatCode>General</c:formatCode>
                <c:ptCount val="33"/>
                <c:pt idx="3" formatCode="0.0">
                  <c:v>36.915620000000004</c:v>
                </c:pt>
                <c:pt idx="4" formatCode="0.0">
                  <c:v>36.242260000000002</c:v>
                </c:pt>
                <c:pt idx="5" formatCode="0.0">
                  <c:v>31.655860000000001</c:v>
                </c:pt>
                <c:pt idx="6" formatCode="0.0">
                  <c:v>30.807599999999997</c:v>
                </c:pt>
                <c:pt idx="7" formatCode="0.0">
                  <c:v>29.580279999999998</c:v>
                </c:pt>
                <c:pt idx="8" formatCode="0.0">
                  <c:v>27.150369999999999</c:v>
                </c:pt>
                <c:pt idx="9" formatCode="0.0">
                  <c:v>25.425419999999999</c:v>
                </c:pt>
                <c:pt idx="10" formatCode="0.0">
                  <c:v>23.058439999999997</c:v>
                </c:pt>
                <c:pt idx="11" formatCode="0.0">
                  <c:v>18.813740000000003</c:v>
                </c:pt>
                <c:pt idx="12" formatCode="0.0">
                  <c:v>14.545360000000001</c:v>
                </c:pt>
                <c:pt idx="13" formatCode="0.0">
                  <c:v>10.797559999999999</c:v>
                </c:pt>
                <c:pt idx="14" formatCode="0.0">
                  <c:v>9.0383999999999993</c:v>
                </c:pt>
                <c:pt idx="15" formatCode="0.0">
                  <c:v>7.3440000000000003</c:v>
                </c:pt>
                <c:pt idx="16" formatCode="0.0">
                  <c:v>6.0814200000000005</c:v>
                </c:pt>
                <c:pt idx="17" formatCode="0.0">
                  <c:v>2.6217800000000002</c:v>
                </c:pt>
                <c:pt idx="18" formatCode="0.0">
                  <c:v>1.48377</c:v>
                </c:pt>
                <c:pt idx="19" formatCode="0.0">
                  <c:v>0.82247999999999999</c:v>
                </c:pt>
                <c:pt idx="20" formatCode="0.0">
                  <c:v>0.30980000000000002</c:v>
                </c:pt>
                <c:pt idx="21" formatCode="0.0">
                  <c:v>-3.7609999999999998E-2</c:v>
                </c:pt>
                <c:pt idx="22" formatCode="0.0">
                  <c:v>-0.30035000000000001</c:v>
                </c:pt>
                <c:pt idx="23" formatCode="0.0">
                  <c:v>-0.59648000000000001</c:v>
                </c:pt>
                <c:pt idx="24" formatCode="0.0">
                  <c:v>-0.87234</c:v>
                </c:pt>
                <c:pt idx="25" formatCode="0.0">
                  <c:v>-1.1428900000000002</c:v>
                </c:pt>
                <c:pt idx="26" formatCode="0.0">
                  <c:v>-1.2188399999999999</c:v>
                </c:pt>
                <c:pt idx="27" formatCode="0.0">
                  <c:v>-1.3206300000000002</c:v>
                </c:pt>
                <c:pt idx="28" formatCode="0.0">
                  <c:v>-1.3732800000000001</c:v>
                </c:pt>
                <c:pt idx="29" formatCode="0.0">
                  <c:v>-1.4111500000000001</c:v>
                </c:pt>
                <c:pt idx="30" formatCode="0.0">
                  <c:v>-1.41675</c:v>
                </c:pt>
                <c:pt idx="31" formatCode="0.0">
                  <c:v>-1.4761</c:v>
                </c:pt>
                <c:pt idx="32" formatCode="0.0">
                  <c:v>-1.49882</c:v>
                </c:pt>
              </c:numCache>
            </c:numRef>
          </c:yVal>
          <c:smooth val="0"/>
          <c:extLst>
            <c:ext xmlns:c16="http://schemas.microsoft.com/office/drawing/2014/chart" uri="{C3380CC4-5D6E-409C-BE32-E72D297353CC}">
              <c16:uniqueId val="{00000004-90FD-4ACD-A599-1E85ADDEC4FB}"/>
            </c:ext>
          </c:extLst>
        </c:ser>
        <c:ser>
          <c:idx val="6"/>
          <c:order val="6"/>
          <c:tx>
            <c:strRef>
              <c:f>Database!$E$303</c:f>
              <c:strCache>
                <c:ptCount val="1"/>
                <c:pt idx="0">
                  <c:v>300Mt-led</c:v>
                </c:pt>
              </c:strCache>
            </c:strRef>
          </c:tx>
          <c:spPr>
            <a:ln w="19050" cap="rnd">
              <a:solidFill>
                <a:schemeClr val="accent2">
                  <a:lumMod val="50000"/>
                </a:schemeClr>
              </a:solidFill>
              <a:round/>
            </a:ln>
            <a:effectLst/>
          </c:spPr>
          <c:marker>
            <c:symbol val="none"/>
          </c:marker>
          <c:xVal>
            <c:numRef>
              <c:f>Database!$AO$296:$BU$296</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f>Database!$AO$303:$BU$303</c:f>
              <c:numCache>
                <c:formatCode>General</c:formatCode>
                <c:ptCount val="33"/>
                <c:pt idx="3" formatCode="0.0">
                  <c:v>36.915620000000004</c:v>
                </c:pt>
                <c:pt idx="4" formatCode="0.0">
                  <c:v>36.242260000000002</c:v>
                </c:pt>
                <c:pt idx="5" formatCode="0.0">
                  <c:v>31.655860000000001</c:v>
                </c:pt>
                <c:pt idx="6" formatCode="0.0">
                  <c:v>28.73151</c:v>
                </c:pt>
                <c:pt idx="7" formatCode="0.0">
                  <c:v>27.306650000000001</c:v>
                </c:pt>
                <c:pt idx="8" formatCode="0.0">
                  <c:v>25.784470000000002</c:v>
                </c:pt>
                <c:pt idx="9" formatCode="0.0">
                  <c:v>24.331679999999999</c:v>
                </c:pt>
                <c:pt idx="10" formatCode="0.0">
                  <c:v>22.251090000000001</c:v>
                </c:pt>
                <c:pt idx="11" formatCode="0.0">
                  <c:v>18.074099999999998</c:v>
                </c:pt>
                <c:pt idx="12" formatCode="0.0">
                  <c:v>14.84904</c:v>
                </c:pt>
                <c:pt idx="13" formatCode="0.0">
                  <c:v>12.087200000000001</c:v>
                </c:pt>
                <c:pt idx="14" formatCode="0.0">
                  <c:v>9.9895700000000005</c:v>
                </c:pt>
                <c:pt idx="15" formatCode="0.0">
                  <c:v>8.4776499999999988</c:v>
                </c:pt>
                <c:pt idx="16" formatCode="0.0">
                  <c:v>7.0724999999999998</c:v>
                </c:pt>
                <c:pt idx="17" formatCode="0.0">
                  <c:v>3.5484299999999998</c:v>
                </c:pt>
                <c:pt idx="18" formatCode="0.0">
                  <c:v>2.49878</c:v>
                </c:pt>
                <c:pt idx="19" formatCode="0.0">
                  <c:v>1.5970899999999999</c:v>
                </c:pt>
                <c:pt idx="20" formatCode="0.0">
                  <c:v>1.0275300000000001</c:v>
                </c:pt>
                <c:pt idx="21" formatCode="0.0">
                  <c:v>0.34256999999999999</c:v>
                </c:pt>
                <c:pt idx="22" formatCode="0.0">
                  <c:v>2.6809999999999997E-2</c:v>
                </c:pt>
                <c:pt idx="23" formatCode="0.0">
                  <c:v>-0.32569999999999999</c:v>
                </c:pt>
                <c:pt idx="24" formatCode="0.0">
                  <c:v>-0.58817999999999993</c:v>
                </c:pt>
                <c:pt idx="25" formatCode="0.0">
                  <c:v>-1.1251300000000002</c:v>
                </c:pt>
                <c:pt idx="26" formatCode="0.0">
                  <c:v>-1.2993399999999999</c:v>
                </c:pt>
                <c:pt idx="27" formatCode="0.0">
                  <c:v>-1.4434899999999999</c:v>
                </c:pt>
                <c:pt idx="28" formatCode="0.0">
                  <c:v>-1.4967999999999999</c:v>
                </c:pt>
                <c:pt idx="29" formatCode="0.0">
                  <c:v>-1.4781600000000001</c:v>
                </c:pt>
                <c:pt idx="30" formatCode="0.0">
                  <c:v>-1.55694</c:v>
                </c:pt>
                <c:pt idx="31" formatCode="0.0">
                  <c:v>-1.5986199999999999</c:v>
                </c:pt>
                <c:pt idx="32" formatCode="0.0">
                  <c:v>-1.6032200000000001</c:v>
                </c:pt>
              </c:numCache>
            </c:numRef>
          </c:yVal>
          <c:smooth val="0"/>
          <c:extLst>
            <c:ext xmlns:c16="http://schemas.microsoft.com/office/drawing/2014/chart" uri="{C3380CC4-5D6E-409C-BE32-E72D297353CC}">
              <c16:uniqueId val="{00000005-90FD-4ACD-A599-1E85ADDEC4FB}"/>
            </c:ext>
          </c:extLst>
        </c:ser>
        <c:ser>
          <c:idx val="7"/>
          <c:order val="7"/>
          <c:tx>
            <c:strRef>
              <c:f>Database!$E$304</c:f>
              <c:strCache>
                <c:ptCount val="1"/>
                <c:pt idx="0">
                  <c:v>300Mt-lowbio</c:v>
                </c:pt>
              </c:strCache>
            </c:strRef>
          </c:tx>
          <c:spPr>
            <a:ln w="19050" cap="rnd">
              <a:solidFill>
                <a:srgbClr val="FFC000"/>
              </a:solidFill>
              <a:round/>
            </a:ln>
            <a:effectLst/>
          </c:spPr>
          <c:marker>
            <c:symbol val="none"/>
          </c:marker>
          <c:xVal>
            <c:numRef>
              <c:f>Database!$AO$296:$BU$296</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f>Database!$AO$304:$BU$304</c:f>
              <c:numCache>
                <c:formatCode>General</c:formatCode>
                <c:ptCount val="33"/>
                <c:pt idx="3" formatCode="0.0">
                  <c:v>36.915620000000004</c:v>
                </c:pt>
                <c:pt idx="4" formatCode="0.0">
                  <c:v>36.242260000000002</c:v>
                </c:pt>
                <c:pt idx="5" formatCode="0.0">
                  <c:v>31.655860000000001</c:v>
                </c:pt>
                <c:pt idx="6" formatCode="0.0">
                  <c:v>30.15748</c:v>
                </c:pt>
                <c:pt idx="7" formatCode="0.0">
                  <c:v>28.946990000000003</c:v>
                </c:pt>
                <c:pt idx="8" formatCode="0.0">
                  <c:v>27.315060000000003</c:v>
                </c:pt>
                <c:pt idx="9" formatCode="0.0">
                  <c:v>25.886900000000001</c:v>
                </c:pt>
                <c:pt idx="10" formatCode="0.0">
                  <c:v>23.704270000000001</c:v>
                </c:pt>
                <c:pt idx="11" formatCode="0.0">
                  <c:v>19.46555</c:v>
                </c:pt>
                <c:pt idx="12" formatCode="0.0">
                  <c:v>15.151479999999999</c:v>
                </c:pt>
                <c:pt idx="13" formatCode="0.0">
                  <c:v>10.44084</c:v>
                </c:pt>
                <c:pt idx="14" formatCode="0.0">
                  <c:v>8.0633400000000002</c:v>
                </c:pt>
                <c:pt idx="15" formatCode="0.0">
                  <c:v>6.6091499999999996</c:v>
                </c:pt>
                <c:pt idx="16" formatCode="0.0">
                  <c:v>5.2495500000000002</c:v>
                </c:pt>
                <c:pt idx="17" formatCode="0.0">
                  <c:v>3.2660800000000001</c:v>
                </c:pt>
                <c:pt idx="18" formatCode="0.0">
                  <c:v>2.2077600000000004</c:v>
                </c:pt>
                <c:pt idx="19" formatCode="0.0">
                  <c:v>1.1906199999999998</c:v>
                </c:pt>
                <c:pt idx="20" formatCode="0.0">
                  <c:v>0.68884000000000001</c:v>
                </c:pt>
                <c:pt idx="21" formatCode="0.0">
                  <c:v>0.32347000000000004</c:v>
                </c:pt>
                <c:pt idx="22" formatCode="0.0">
                  <c:v>7.3200000000000001E-3</c:v>
                </c:pt>
                <c:pt idx="23" formatCode="0.0">
                  <c:v>-0.30660999999999999</c:v>
                </c:pt>
                <c:pt idx="24" formatCode="0.0">
                  <c:v>-0.60045999999999999</c:v>
                </c:pt>
                <c:pt idx="25" formatCode="0.0">
                  <c:v>-0.88017000000000001</c:v>
                </c:pt>
                <c:pt idx="26" formatCode="0.0">
                  <c:v>-1.0252600000000001</c:v>
                </c:pt>
                <c:pt idx="27" formatCode="0.0">
                  <c:v>-1.12893</c:v>
                </c:pt>
                <c:pt idx="28" formatCode="0.0">
                  <c:v>-1.1782900000000001</c:v>
                </c:pt>
                <c:pt idx="29" formatCode="0.0">
                  <c:v>-1.2250099999999999</c:v>
                </c:pt>
                <c:pt idx="30" formatCode="0.0">
                  <c:v>-1.2821900000000002</c:v>
                </c:pt>
                <c:pt idx="31" formatCode="0.0">
                  <c:v>-1.36852</c:v>
                </c:pt>
                <c:pt idx="32" formatCode="0.0">
                  <c:v>-1.3954300000000002</c:v>
                </c:pt>
              </c:numCache>
            </c:numRef>
          </c:yVal>
          <c:smooth val="0"/>
          <c:extLst>
            <c:ext xmlns:c16="http://schemas.microsoft.com/office/drawing/2014/chart" uri="{C3380CC4-5D6E-409C-BE32-E72D297353CC}">
              <c16:uniqueId val="{00000006-90FD-4ACD-A599-1E85ADDEC4FB}"/>
            </c:ext>
          </c:extLst>
        </c:ser>
        <c:ser>
          <c:idx val="10"/>
          <c:order val="10"/>
          <c:tx>
            <c:strRef>
              <c:f>Database!$E$307</c:f>
              <c:strCache>
                <c:ptCount val="1"/>
                <c:pt idx="0">
                  <c:v>350Mt</c:v>
                </c:pt>
              </c:strCache>
            </c:strRef>
          </c:tx>
          <c:spPr>
            <a:ln w="19050" cap="rnd">
              <a:solidFill>
                <a:schemeClr val="accent5">
                  <a:lumMod val="60000"/>
                </a:schemeClr>
              </a:solidFill>
              <a:round/>
            </a:ln>
            <a:effectLst/>
          </c:spPr>
          <c:marker>
            <c:symbol val="none"/>
          </c:marker>
          <c:xVal>
            <c:numRef>
              <c:f>Database!$AO$296:$BU$296</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f>Database!$AO$307:$BU$307</c:f>
              <c:numCache>
                <c:formatCode>General</c:formatCode>
                <c:ptCount val="33"/>
                <c:pt idx="3" formatCode="0.0">
                  <c:v>36.915620000000004</c:v>
                </c:pt>
                <c:pt idx="4" formatCode="0.0">
                  <c:v>36.242260000000002</c:v>
                </c:pt>
                <c:pt idx="5" formatCode="0.0">
                  <c:v>31.655860000000001</c:v>
                </c:pt>
                <c:pt idx="6" formatCode="0.0">
                  <c:v>30.816770000000002</c:v>
                </c:pt>
                <c:pt idx="7" formatCode="0.0">
                  <c:v>29.589929999999999</c:v>
                </c:pt>
                <c:pt idx="8" formatCode="0.0">
                  <c:v>27.115839999999999</c:v>
                </c:pt>
                <c:pt idx="9" formatCode="0.0">
                  <c:v>25.39583</c:v>
                </c:pt>
                <c:pt idx="10" formatCode="0.0">
                  <c:v>23.091900000000003</c:v>
                </c:pt>
                <c:pt idx="11" formatCode="0.0">
                  <c:v>18.838840000000001</c:v>
                </c:pt>
                <c:pt idx="12" formatCode="0.0">
                  <c:v>14.558200000000001</c:v>
                </c:pt>
                <c:pt idx="13" formatCode="0.0">
                  <c:v>11.765219999999999</c:v>
                </c:pt>
                <c:pt idx="14" formatCode="0.0">
                  <c:v>10.645110000000001</c:v>
                </c:pt>
                <c:pt idx="15" formatCode="0.0">
                  <c:v>9.6545000000000005</c:v>
                </c:pt>
                <c:pt idx="16" formatCode="0.0">
                  <c:v>7.8336899999999998</c:v>
                </c:pt>
                <c:pt idx="17" formatCode="0.0">
                  <c:v>6.4845500000000005</c:v>
                </c:pt>
                <c:pt idx="18" formatCode="0.0">
                  <c:v>5.3123399999999998</c:v>
                </c:pt>
                <c:pt idx="19" formatCode="0.0">
                  <c:v>4.3470600000000008</c:v>
                </c:pt>
                <c:pt idx="20" formatCode="0.0">
                  <c:v>3.5813699999999997</c:v>
                </c:pt>
                <c:pt idx="21" formatCode="0.0">
                  <c:v>3.0895700000000001</c:v>
                </c:pt>
                <c:pt idx="22" formatCode="0.0">
                  <c:v>2.8225100000000003</c:v>
                </c:pt>
                <c:pt idx="23" formatCode="0.0">
                  <c:v>2.4632199999999997</c:v>
                </c:pt>
                <c:pt idx="24" formatCode="0.0">
                  <c:v>2.1238000000000001</c:v>
                </c:pt>
                <c:pt idx="25" formatCode="0.0">
                  <c:v>1.8275999999999999</c:v>
                </c:pt>
                <c:pt idx="26" formatCode="0.0">
                  <c:v>1.6342000000000001</c:v>
                </c:pt>
                <c:pt idx="27" formatCode="0.0">
                  <c:v>1.55718</c:v>
                </c:pt>
                <c:pt idx="28" formatCode="0.0">
                  <c:v>1.1289200000000001</c:v>
                </c:pt>
                <c:pt idx="29" formatCode="0.0">
                  <c:v>0.82513999999999998</c:v>
                </c:pt>
                <c:pt idx="30" formatCode="0.0">
                  <c:v>-0.35267999999999999</c:v>
                </c:pt>
                <c:pt idx="31" formatCode="0.0">
                  <c:v>-0.45465</c:v>
                </c:pt>
                <c:pt idx="32" formatCode="0.0">
                  <c:v>-0.48366999999999999</c:v>
                </c:pt>
              </c:numCache>
            </c:numRef>
          </c:yVal>
          <c:smooth val="0"/>
          <c:extLst>
            <c:ext xmlns:c16="http://schemas.microsoft.com/office/drawing/2014/chart" uri="{C3380CC4-5D6E-409C-BE32-E72D297353CC}">
              <c16:uniqueId val="{00000009-90FD-4ACD-A599-1E85ADDEC4FB}"/>
            </c:ext>
          </c:extLst>
        </c:ser>
        <c:ser>
          <c:idx val="11"/>
          <c:order val="11"/>
          <c:tx>
            <c:strRef>
              <c:f>Database!$E$308</c:f>
              <c:strCache>
                <c:ptCount val="1"/>
                <c:pt idx="0">
                  <c:v>350Mt-led</c:v>
                </c:pt>
              </c:strCache>
            </c:strRef>
          </c:tx>
          <c:spPr>
            <a:ln w="19050" cap="rnd">
              <a:solidFill>
                <a:schemeClr val="accent5">
                  <a:lumMod val="75000"/>
                </a:schemeClr>
              </a:solidFill>
              <a:round/>
            </a:ln>
            <a:effectLst/>
          </c:spPr>
          <c:marker>
            <c:symbol val="none"/>
          </c:marker>
          <c:xVal>
            <c:numRef>
              <c:f>Database!$AO$296:$BU$296</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f>Database!$AO$308:$BU$308</c:f>
              <c:numCache>
                <c:formatCode>General</c:formatCode>
                <c:ptCount val="33"/>
                <c:pt idx="3" formatCode="0.0">
                  <c:v>36.915620000000004</c:v>
                </c:pt>
                <c:pt idx="4" formatCode="0.0">
                  <c:v>36.242260000000002</c:v>
                </c:pt>
                <c:pt idx="5" formatCode="0.0">
                  <c:v>31.655860000000001</c:v>
                </c:pt>
                <c:pt idx="6" formatCode="0.0">
                  <c:v>29.322140000000001</c:v>
                </c:pt>
                <c:pt idx="7" formatCode="0.0">
                  <c:v>28.067330000000002</c:v>
                </c:pt>
                <c:pt idx="8" formatCode="0.0">
                  <c:v>26.440300000000001</c:v>
                </c:pt>
                <c:pt idx="9" formatCode="0.0">
                  <c:v>25.092389999999998</c:v>
                </c:pt>
                <c:pt idx="10" formatCode="0.0">
                  <c:v>22.97953</c:v>
                </c:pt>
                <c:pt idx="11" formatCode="0.0">
                  <c:v>18.700080000000003</c:v>
                </c:pt>
                <c:pt idx="12" formatCode="0.0">
                  <c:v>15.78856</c:v>
                </c:pt>
                <c:pt idx="13" formatCode="0.0">
                  <c:v>14.07818</c:v>
                </c:pt>
                <c:pt idx="14" formatCode="0.0">
                  <c:v>12.944229999999999</c:v>
                </c:pt>
                <c:pt idx="15" formatCode="0.0">
                  <c:v>11.19542</c:v>
                </c:pt>
                <c:pt idx="16" formatCode="0.0">
                  <c:v>9.3360300000000009</c:v>
                </c:pt>
                <c:pt idx="17" formatCode="0.0">
                  <c:v>7.0639099999999999</c:v>
                </c:pt>
                <c:pt idx="18" formatCode="0.0">
                  <c:v>5.6445600000000002</c:v>
                </c:pt>
                <c:pt idx="19" formatCode="0.0">
                  <c:v>4.6524999999999999</c:v>
                </c:pt>
                <c:pt idx="20" formatCode="0.0">
                  <c:v>3.98068</c:v>
                </c:pt>
                <c:pt idx="21" formatCode="0.0">
                  <c:v>3.4060100000000002</c:v>
                </c:pt>
                <c:pt idx="22" formatCode="0.0">
                  <c:v>2.94293</c:v>
                </c:pt>
                <c:pt idx="23" formatCode="0.0">
                  <c:v>2.5382800000000003</c:v>
                </c:pt>
                <c:pt idx="24" formatCode="0.0">
                  <c:v>2.1762600000000001</c:v>
                </c:pt>
                <c:pt idx="25" formatCode="0.0">
                  <c:v>1.7757700000000001</c:v>
                </c:pt>
                <c:pt idx="26" formatCode="0.0">
                  <c:v>1.4675</c:v>
                </c:pt>
                <c:pt idx="27" formatCode="0.0">
                  <c:v>-8.1640000000000004E-2</c:v>
                </c:pt>
                <c:pt idx="28" formatCode="0.0">
                  <c:v>-0.79274</c:v>
                </c:pt>
                <c:pt idx="29" formatCode="0.0">
                  <c:v>-0.89624000000000004</c:v>
                </c:pt>
                <c:pt idx="30" formatCode="0.0">
                  <c:v>-0.95162000000000002</c:v>
                </c:pt>
                <c:pt idx="31" formatCode="0.0">
                  <c:v>-0.97683000000000009</c:v>
                </c:pt>
                <c:pt idx="32" formatCode="0.0">
                  <c:v>-1.01946</c:v>
                </c:pt>
              </c:numCache>
            </c:numRef>
          </c:yVal>
          <c:smooth val="0"/>
          <c:extLst>
            <c:ext xmlns:c16="http://schemas.microsoft.com/office/drawing/2014/chart" uri="{C3380CC4-5D6E-409C-BE32-E72D297353CC}">
              <c16:uniqueId val="{0000000A-90FD-4ACD-A599-1E85ADDEC4FB}"/>
            </c:ext>
          </c:extLst>
        </c:ser>
        <c:ser>
          <c:idx val="12"/>
          <c:order val="12"/>
          <c:tx>
            <c:strRef>
              <c:f>Database!$E$309</c:f>
              <c:strCache>
                <c:ptCount val="1"/>
                <c:pt idx="0">
                  <c:v>350Mt-lowbio</c:v>
                </c:pt>
              </c:strCache>
            </c:strRef>
          </c:tx>
          <c:spPr>
            <a:ln w="19050" cap="rnd">
              <a:solidFill>
                <a:schemeClr val="accent1">
                  <a:lumMod val="80000"/>
                  <a:lumOff val="20000"/>
                </a:schemeClr>
              </a:solidFill>
              <a:round/>
            </a:ln>
            <a:effectLst/>
          </c:spPr>
          <c:marker>
            <c:symbol val="none"/>
          </c:marker>
          <c:xVal>
            <c:numRef>
              <c:f>Database!$AO$296:$BU$296</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f>Database!$AO$309:$BU$309</c:f>
              <c:numCache>
                <c:formatCode>General</c:formatCode>
                <c:ptCount val="33"/>
                <c:pt idx="3" formatCode="0.0">
                  <c:v>36.915620000000004</c:v>
                </c:pt>
                <c:pt idx="4" formatCode="0.0">
                  <c:v>36.242260000000002</c:v>
                </c:pt>
                <c:pt idx="5" formatCode="0.0">
                  <c:v>31.655860000000001</c:v>
                </c:pt>
                <c:pt idx="6" formatCode="0.0">
                  <c:v>30.771619999999999</c:v>
                </c:pt>
                <c:pt idx="7" formatCode="0.0">
                  <c:v>29.695139999999999</c:v>
                </c:pt>
                <c:pt idx="8" formatCode="0.0">
                  <c:v>27.331229999999998</c:v>
                </c:pt>
                <c:pt idx="9" formatCode="0.0">
                  <c:v>25.888580000000001</c:v>
                </c:pt>
                <c:pt idx="10" formatCode="0.0">
                  <c:v>23.72616</c:v>
                </c:pt>
                <c:pt idx="11" formatCode="0.0">
                  <c:v>19.47626</c:v>
                </c:pt>
                <c:pt idx="12" formatCode="0.0">
                  <c:v>15.1746</c:v>
                </c:pt>
                <c:pt idx="13" formatCode="0.0">
                  <c:v>12.16239</c:v>
                </c:pt>
                <c:pt idx="14" formatCode="0.0">
                  <c:v>10.811350000000001</c:v>
                </c:pt>
                <c:pt idx="15" formatCode="0.0">
                  <c:v>9.3235899999999994</c:v>
                </c:pt>
                <c:pt idx="16" formatCode="0.0">
                  <c:v>7.84382</c:v>
                </c:pt>
                <c:pt idx="17" formatCode="0.0">
                  <c:v>6.4493400000000003</c:v>
                </c:pt>
                <c:pt idx="18" formatCode="0.0">
                  <c:v>5.2144399999999997</c:v>
                </c:pt>
                <c:pt idx="19" formatCode="0.0">
                  <c:v>4.2542</c:v>
                </c:pt>
                <c:pt idx="20" formatCode="0.0">
                  <c:v>3.5329999999999999</c:v>
                </c:pt>
                <c:pt idx="21" formatCode="0.0">
                  <c:v>3.0060500000000001</c:v>
                </c:pt>
                <c:pt idx="22" formatCode="0.0">
                  <c:v>2.7516100000000003</c:v>
                </c:pt>
                <c:pt idx="23" formatCode="0.0">
                  <c:v>2.3656899999999998</c:v>
                </c:pt>
                <c:pt idx="24" formatCode="0.0">
                  <c:v>2.0462899999999999</c:v>
                </c:pt>
                <c:pt idx="25" formatCode="0.0">
                  <c:v>1.75861</c:v>
                </c:pt>
                <c:pt idx="26" formatCode="0.0">
                  <c:v>1.46322</c:v>
                </c:pt>
                <c:pt idx="27" formatCode="0.0">
                  <c:v>1.3397699999999999</c:v>
                </c:pt>
                <c:pt idx="28" formatCode="0.0">
                  <c:v>0.96445999999999998</c:v>
                </c:pt>
                <c:pt idx="29" formatCode="0.0">
                  <c:v>0.42963000000000001</c:v>
                </c:pt>
                <c:pt idx="30" formatCode="0.0">
                  <c:v>0.10754000000000001</c:v>
                </c:pt>
                <c:pt idx="31" formatCode="0.0">
                  <c:v>7.7999999999999996E-3</c:v>
                </c:pt>
                <c:pt idx="32" formatCode="0.0">
                  <c:v>-3.2780000000000004E-2</c:v>
                </c:pt>
              </c:numCache>
            </c:numRef>
          </c:yVal>
          <c:smooth val="0"/>
          <c:extLst>
            <c:ext xmlns:c16="http://schemas.microsoft.com/office/drawing/2014/chart" uri="{C3380CC4-5D6E-409C-BE32-E72D297353CC}">
              <c16:uniqueId val="{0000000B-90FD-4ACD-A599-1E85ADDEC4FB}"/>
            </c:ext>
          </c:extLst>
        </c:ser>
        <c:dLbls>
          <c:showLegendKey val="0"/>
          <c:showVal val="0"/>
          <c:showCatName val="0"/>
          <c:showSerName val="0"/>
          <c:showPercent val="0"/>
          <c:showBubbleSize val="0"/>
        </c:dLbls>
        <c:axId val="37106927"/>
        <c:axId val="37095407"/>
        <c:extLst>
          <c:ext xmlns:c15="http://schemas.microsoft.com/office/drawing/2012/chart" uri="{02D57815-91ED-43cb-92C2-25804820EDAC}">
            <c15:filteredScatterSeries>
              <c15:ser>
                <c:idx val="0"/>
                <c:order val="0"/>
                <c:tx>
                  <c:strRef>
                    <c:extLst>
                      <c:ext uri="{02D57815-91ED-43cb-92C2-25804820EDAC}">
                        <c15:formulaRef>
                          <c15:sqref>Database!$E$297</c15:sqref>
                        </c15:formulaRef>
                      </c:ext>
                    </c:extLst>
                    <c:strCache>
                      <c:ptCount val="1"/>
                      <c:pt idx="0">
                        <c:v>250Mt</c:v>
                      </c:pt>
                    </c:strCache>
                  </c:strRef>
                </c:tx>
                <c:spPr>
                  <a:ln w="19050" cap="rnd">
                    <a:solidFill>
                      <a:schemeClr val="accent1"/>
                    </a:solidFill>
                    <a:round/>
                  </a:ln>
                  <a:effectLst/>
                </c:spPr>
                <c:marker>
                  <c:symbol val="none"/>
                </c:marker>
                <c:xVal>
                  <c:numRef>
                    <c:extLst>
                      <c:ext uri="{02D57815-91ED-43cb-92C2-25804820EDAC}">
                        <c15:formulaRef>
                          <c15:sqref>Database!$AO$296:$BU$296</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c:ext uri="{02D57815-91ED-43cb-92C2-25804820EDAC}">
                        <c15:formulaRef>
                          <c15:sqref>Database!$AO$297:$BU$297</c15:sqref>
                        </c15:formulaRef>
                      </c:ext>
                    </c:extLst>
                    <c:numCache>
                      <c:formatCode>0.0</c:formatCode>
                      <c:ptCount val="33"/>
                      <c:pt idx="3">
                        <c:v>36.915620000000004</c:v>
                      </c:pt>
                      <c:pt idx="4">
                        <c:v>36.242260000000002</c:v>
                      </c:pt>
                      <c:pt idx="5">
                        <c:v>31.655860000000001</c:v>
                      </c:pt>
                      <c:pt idx="6">
                        <c:v>29.805049999999998</c:v>
                      </c:pt>
                      <c:pt idx="7">
                        <c:v>28.769929999999999</c:v>
                      </c:pt>
                      <c:pt idx="8">
                        <c:v>27.145289999999999</c:v>
                      </c:pt>
                      <c:pt idx="9">
                        <c:v>25.503979999999999</c:v>
                      </c:pt>
                      <c:pt idx="10">
                        <c:v>23.103900000000003</c:v>
                      </c:pt>
                      <c:pt idx="11">
                        <c:v>18.81231</c:v>
                      </c:pt>
                      <c:pt idx="12">
                        <c:v>14.466530000000001</c:v>
                      </c:pt>
                      <c:pt idx="13">
                        <c:v>9.6173899999999986</c:v>
                      </c:pt>
                      <c:pt idx="14">
                        <c:v>6.8307200000000003</c:v>
                      </c:pt>
                      <c:pt idx="15">
                        <c:v>5.5327200000000003</c:v>
                      </c:pt>
                      <c:pt idx="16">
                        <c:v>4.5121700000000002</c:v>
                      </c:pt>
                      <c:pt idx="17">
                        <c:v>1.2983099999999999</c:v>
                      </c:pt>
                      <c:pt idx="18">
                        <c:v>0.58889000000000002</c:v>
                      </c:pt>
                      <c:pt idx="19">
                        <c:v>-3.8900000000000002E-3</c:v>
                      </c:pt>
                      <c:pt idx="20">
                        <c:v>-0.17346</c:v>
                      </c:pt>
                      <c:pt idx="21">
                        <c:v>-0.55832999999999999</c:v>
                      </c:pt>
                      <c:pt idx="22">
                        <c:v>-0.76717999999999997</c:v>
                      </c:pt>
                      <c:pt idx="23">
                        <c:v>-0.96809000000000001</c:v>
                      </c:pt>
                      <c:pt idx="24">
                        <c:v>-1.1894899999999999</c:v>
                      </c:pt>
                      <c:pt idx="25">
                        <c:v>-1.36205</c:v>
                      </c:pt>
                      <c:pt idx="26">
                        <c:v>-1.3964400000000001</c:v>
                      </c:pt>
                      <c:pt idx="27">
                        <c:v>-1.5125999999999999</c:v>
                      </c:pt>
                      <c:pt idx="28">
                        <c:v>-1.4674100000000001</c:v>
                      </c:pt>
                      <c:pt idx="29">
                        <c:v>-1.4944500000000001</c:v>
                      </c:pt>
                      <c:pt idx="30">
                        <c:v>-1.5336099999999999</c:v>
                      </c:pt>
                      <c:pt idx="31">
                        <c:v>-1.5329000000000002</c:v>
                      </c:pt>
                      <c:pt idx="32">
                        <c:v>-1.5331600000000001</c:v>
                      </c:pt>
                    </c:numCache>
                  </c:numRef>
                </c:yVal>
                <c:smooth val="0"/>
                <c:extLst>
                  <c:ext xmlns:c16="http://schemas.microsoft.com/office/drawing/2014/chart" uri="{C3380CC4-5D6E-409C-BE32-E72D297353CC}">
                    <c16:uniqueId val="{00000000-6B52-445E-ADE1-BC6CAD928622}"/>
                  </c:ext>
                </c:extLst>
              </c15:ser>
            </c15:filteredScatterSeries>
            <c15:filteredScatterSeries>
              <c15:ser>
                <c:idx val="1"/>
                <c:order val="1"/>
                <c:tx>
                  <c:strRef>
                    <c:extLst xmlns:c15="http://schemas.microsoft.com/office/drawing/2012/chart">
                      <c:ext xmlns:c15="http://schemas.microsoft.com/office/drawing/2012/chart" uri="{02D57815-91ED-43cb-92C2-25804820EDAC}">
                        <c15:formulaRef>
                          <c15:sqref>Database!$E$298</c15:sqref>
                        </c15:formulaRef>
                      </c:ext>
                    </c:extLst>
                    <c:strCache>
                      <c:ptCount val="1"/>
                      <c:pt idx="0">
                        <c:v>250Mt-led</c:v>
                      </c:pt>
                    </c:strCache>
                  </c:strRef>
                </c:tx>
                <c:spPr>
                  <a:ln w="19050" cap="rnd">
                    <a:solidFill>
                      <a:schemeClr val="accent2"/>
                    </a:solidFill>
                    <a:round/>
                  </a:ln>
                  <a:effectLst/>
                </c:spPr>
                <c:marker>
                  <c:symbol val="none"/>
                </c:marker>
                <c:xVal>
                  <c:numRef>
                    <c:extLst xmlns:c15="http://schemas.microsoft.com/office/drawing/2012/chart">
                      <c:ext xmlns:c15="http://schemas.microsoft.com/office/drawing/2012/chart" uri="{02D57815-91ED-43cb-92C2-25804820EDAC}">
                        <c15:formulaRef>
                          <c15:sqref>Database!$AO$296:$BU$296</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Database!$AO$298:$BU$298</c15:sqref>
                        </c15:formulaRef>
                      </c:ext>
                    </c:extLst>
                    <c:numCache>
                      <c:formatCode>General</c:formatCode>
                      <c:ptCount val="33"/>
                      <c:pt idx="3" formatCode="0.0">
                        <c:v>36.915620000000004</c:v>
                      </c:pt>
                      <c:pt idx="4" formatCode="0.0">
                        <c:v>36.242260000000002</c:v>
                      </c:pt>
                      <c:pt idx="5" formatCode="0.0">
                        <c:v>31.655860000000001</c:v>
                      </c:pt>
                      <c:pt idx="6" formatCode="0.0">
                        <c:v>26.823240000000002</c:v>
                      </c:pt>
                      <c:pt idx="7" formatCode="0.0">
                        <c:v>25.0227</c:v>
                      </c:pt>
                      <c:pt idx="8" formatCode="0.0">
                        <c:v>23.067830000000001</c:v>
                      </c:pt>
                      <c:pt idx="9" formatCode="0.0">
                        <c:v>21.34806</c:v>
                      </c:pt>
                      <c:pt idx="10" formatCode="0.0">
                        <c:v>18.987020000000001</c:v>
                      </c:pt>
                      <c:pt idx="11" formatCode="0.0">
                        <c:v>14.860709999999999</c:v>
                      </c:pt>
                      <c:pt idx="12" formatCode="0.0">
                        <c:v>10.968719999999999</c:v>
                      </c:pt>
                      <c:pt idx="13" formatCode="0.0">
                        <c:v>7.7076400000000005</c:v>
                      </c:pt>
                      <c:pt idx="14" formatCode="0.0">
                        <c:v>6.8393000000000006</c:v>
                      </c:pt>
                      <c:pt idx="15" formatCode="0.0">
                        <c:v>5.7735200000000004</c:v>
                      </c:pt>
                      <c:pt idx="16" formatCode="0.0">
                        <c:v>4.6993900000000002</c:v>
                      </c:pt>
                      <c:pt idx="17" formatCode="0.0">
                        <c:v>1.23698</c:v>
                      </c:pt>
                      <c:pt idx="18" formatCode="0.0">
                        <c:v>0.41667000000000004</c:v>
                      </c:pt>
                      <c:pt idx="19" formatCode="0.0">
                        <c:v>6.565E-2</c:v>
                      </c:pt>
                      <c:pt idx="20" formatCode="0.0">
                        <c:v>-0.24446999999999999</c:v>
                      </c:pt>
                      <c:pt idx="21" formatCode="0.0">
                        <c:v>-0.55295000000000005</c:v>
                      </c:pt>
                      <c:pt idx="22" formatCode="0.0">
                        <c:v>-0.81249000000000005</c:v>
                      </c:pt>
                      <c:pt idx="23" formatCode="0.0">
                        <c:v>-1.14829</c:v>
                      </c:pt>
                      <c:pt idx="24" formatCode="0.0">
                        <c:v>-1.3787499999999999</c:v>
                      </c:pt>
                      <c:pt idx="25" formatCode="0.0">
                        <c:v>-1.57056</c:v>
                      </c:pt>
                      <c:pt idx="26" formatCode="0.0">
                        <c:v>-1.5935299999999999</c:v>
                      </c:pt>
                      <c:pt idx="27" formatCode="0.0">
                        <c:v>-1.61435</c:v>
                      </c:pt>
                      <c:pt idx="28" formatCode="0.0">
                        <c:v>-1.6297999999999999</c:v>
                      </c:pt>
                      <c:pt idx="29" formatCode="0.0">
                        <c:v>-1.6392</c:v>
                      </c:pt>
                      <c:pt idx="30" formatCode="0.0">
                        <c:v>-1.64191</c:v>
                      </c:pt>
                      <c:pt idx="31" formatCode="0.0">
                        <c:v>-1.6432599999999999</c:v>
                      </c:pt>
                      <c:pt idx="32" formatCode="0.0">
                        <c:v>-1.64432</c:v>
                      </c:pt>
                    </c:numCache>
                  </c:numRef>
                </c:yVal>
                <c:smooth val="0"/>
                <c:extLst xmlns:c15="http://schemas.microsoft.com/office/drawing/2012/chart">
                  <c:ext xmlns:c16="http://schemas.microsoft.com/office/drawing/2014/chart" uri="{C3380CC4-5D6E-409C-BE32-E72D297353CC}">
                    <c16:uniqueId val="{00000000-90FD-4ACD-A599-1E85ADDEC4FB}"/>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Database!$E$299</c15:sqref>
                        </c15:formulaRef>
                      </c:ext>
                    </c:extLst>
                    <c:strCache>
                      <c:ptCount val="1"/>
                      <c:pt idx="0">
                        <c:v>250Mt-lowbio</c:v>
                      </c:pt>
                    </c:strCache>
                  </c:strRef>
                </c:tx>
                <c:spPr>
                  <a:ln w="19050" cap="rnd">
                    <a:solidFill>
                      <a:schemeClr val="accent3"/>
                    </a:solidFill>
                    <a:round/>
                  </a:ln>
                  <a:effectLst/>
                </c:spPr>
                <c:marker>
                  <c:symbol val="none"/>
                </c:marker>
                <c:xVal>
                  <c:numRef>
                    <c:extLst xmlns:c15="http://schemas.microsoft.com/office/drawing/2012/chart">
                      <c:ext xmlns:c15="http://schemas.microsoft.com/office/drawing/2012/chart" uri="{02D57815-91ED-43cb-92C2-25804820EDAC}">
                        <c15:formulaRef>
                          <c15:sqref>Database!$AO$296:$BU$296</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Database!$AO$299:$BU$299</c15:sqref>
                        </c15:formulaRef>
                      </c:ext>
                    </c:extLst>
                    <c:numCache>
                      <c:formatCode>General</c:formatCode>
                      <c:ptCount val="33"/>
                      <c:pt idx="3" formatCode="0.0">
                        <c:v>36.915620000000004</c:v>
                      </c:pt>
                      <c:pt idx="4" formatCode="0.0">
                        <c:v>36.242260000000002</c:v>
                      </c:pt>
                      <c:pt idx="5" formatCode="0.0">
                        <c:v>31.655860000000001</c:v>
                      </c:pt>
                      <c:pt idx="6" formatCode="0.0">
                        <c:v>29.71425</c:v>
                      </c:pt>
                      <c:pt idx="7" formatCode="0.0">
                        <c:v>28.678330000000003</c:v>
                      </c:pt>
                      <c:pt idx="8" formatCode="0.0">
                        <c:v>27.279499999999999</c:v>
                      </c:pt>
                      <c:pt idx="9" formatCode="0.0">
                        <c:v>25.899750000000001</c:v>
                      </c:pt>
                      <c:pt idx="10" formatCode="0.0">
                        <c:v>23.70909</c:v>
                      </c:pt>
                      <c:pt idx="11" formatCode="0.0">
                        <c:v>19.475560000000002</c:v>
                      </c:pt>
                      <c:pt idx="12" formatCode="0.0">
                        <c:v>15.13946</c:v>
                      </c:pt>
                      <c:pt idx="13" formatCode="0.0">
                        <c:v>9.9810200000000009</c:v>
                      </c:pt>
                      <c:pt idx="14" formatCode="0.0">
                        <c:v>6.9876400000000007</c:v>
                      </c:pt>
                      <c:pt idx="15" formatCode="0.0">
                        <c:v>5.6893400000000005</c:v>
                      </c:pt>
                      <c:pt idx="16" formatCode="0.0">
                        <c:v>4.63164</c:v>
                      </c:pt>
                      <c:pt idx="17" formatCode="0.0">
                        <c:v>2.4700500000000001</c:v>
                      </c:pt>
                      <c:pt idx="18" formatCode="0.0">
                        <c:v>1.45085</c:v>
                      </c:pt>
                      <c:pt idx="19" formatCode="0.0">
                        <c:v>0.74944000000000011</c:v>
                      </c:pt>
                      <c:pt idx="20" formatCode="0.0">
                        <c:v>0.53794000000000008</c:v>
                      </c:pt>
                      <c:pt idx="21" formatCode="0.0">
                        <c:v>0.11084000000000001</c:v>
                      </c:pt>
                      <c:pt idx="22" formatCode="0.0">
                        <c:v>-0.21661000000000002</c:v>
                      </c:pt>
                      <c:pt idx="23" formatCode="0.0">
                        <c:v>-0.47914000000000001</c:v>
                      </c:pt>
                      <c:pt idx="24" formatCode="0.0">
                        <c:v>-0.73187000000000002</c:v>
                      </c:pt>
                      <c:pt idx="25" formatCode="0.0">
                        <c:v>-0.97763999999999995</c:v>
                      </c:pt>
                      <c:pt idx="26" formatCode="0.0">
                        <c:v>-1.0827899999999999</c:v>
                      </c:pt>
                      <c:pt idx="27" formatCode="0.0">
                        <c:v>-1.2645899999999999</c:v>
                      </c:pt>
                      <c:pt idx="28" formatCode="0.0">
                        <c:v>-1.2302200000000001</c:v>
                      </c:pt>
                      <c:pt idx="29" formatCode="0.0">
                        <c:v>-1.2775999999999998</c:v>
                      </c:pt>
                      <c:pt idx="30" formatCode="0.0">
                        <c:v>-1.3491</c:v>
                      </c:pt>
                      <c:pt idx="31" formatCode="0.0">
                        <c:v>-1.37456</c:v>
                      </c:pt>
                      <c:pt idx="32" formatCode="0.0">
                        <c:v>-1.4000299999999999</c:v>
                      </c:pt>
                    </c:numCache>
                  </c:numRef>
                </c:yVal>
                <c:smooth val="0"/>
                <c:extLst xmlns:c15="http://schemas.microsoft.com/office/drawing/2012/chart">
                  <c:ext xmlns:c16="http://schemas.microsoft.com/office/drawing/2014/chart" uri="{C3380CC4-5D6E-409C-BE32-E72D297353CC}">
                    <c16:uniqueId val="{00000001-90FD-4ACD-A599-1E85ADDEC4FB}"/>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Database!$E$300</c15:sqref>
                        </c15:formulaRef>
                      </c:ext>
                    </c:extLst>
                    <c:strCache>
                      <c:ptCount val="1"/>
                      <c:pt idx="0">
                        <c:v>250Mt-wam</c:v>
                      </c:pt>
                    </c:strCache>
                  </c:strRef>
                </c:tx>
                <c:spPr>
                  <a:ln w="19050" cap="rnd">
                    <a:solidFill>
                      <a:schemeClr val="accent4"/>
                    </a:solidFill>
                    <a:round/>
                  </a:ln>
                  <a:effectLst/>
                </c:spPr>
                <c:marker>
                  <c:symbol val="none"/>
                </c:marker>
                <c:xVal>
                  <c:numRef>
                    <c:extLst xmlns:c15="http://schemas.microsoft.com/office/drawing/2012/chart">
                      <c:ext xmlns:c15="http://schemas.microsoft.com/office/drawing/2012/chart" uri="{02D57815-91ED-43cb-92C2-25804820EDAC}">
                        <c15:formulaRef>
                          <c15:sqref>Database!$AO$296:$BU$296</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Database!$AO$300:$BU$300</c15:sqref>
                        </c15:formulaRef>
                      </c:ext>
                    </c:extLst>
                    <c:numCache>
                      <c:formatCode>General</c:formatCode>
                      <c:ptCount val="33"/>
                      <c:pt idx="3" formatCode="0.0">
                        <c:v>36.915620000000004</c:v>
                      </c:pt>
                      <c:pt idx="4" formatCode="0.0">
                        <c:v>36.242260000000002</c:v>
                      </c:pt>
                      <c:pt idx="5" formatCode="0.0">
                        <c:v>31.655860000000001</c:v>
                      </c:pt>
                      <c:pt idx="6" formatCode="0.0">
                        <c:v>33.183980000000005</c:v>
                      </c:pt>
                      <c:pt idx="7" formatCode="0.0">
                        <c:v>32.441110000000002</c:v>
                      </c:pt>
                      <c:pt idx="8" formatCode="0.0">
                        <c:v>31.416730000000001</c:v>
                      </c:pt>
                      <c:pt idx="9" formatCode="0.0">
                        <c:v>29.441230000000001</c:v>
                      </c:pt>
                      <c:pt idx="10" formatCode="0.0">
                        <c:v>27.503790000000002</c:v>
                      </c:pt>
                      <c:pt idx="11" formatCode="0.0">
                        <c:v>25.700950000000002</c:v>
                      </c:pt>
                      <c:pt idx="12" formatCode="0.0">
                        <c:v>23.316869999999998</c:v>
                      </c:pt>
                      <c:pt idx="13" formatCode="0.0">
                        <c:v>10.31467</c:v>
                      </c:pt>
                      <c:pt idx="14" formatCode="0.0">
                        <c:v>7.5317400000000001</c:v>
                      </c:pt>
                      <c:pt idx="15" formatCode="0.0">
                        <c:v>5.8679300000000003</c:v>
                      </c:pt>
                      <c:pt idx="16" formatCode="0.0">
                        <c:v>4.6613899999999999</c:v>
                      </c:pt>
                      <c:pt idx="17" formatCode="0.0">
                        <c:v>1.30582</c:v>
                      </c:pt>
                      <c:pt idx="18" formatCode="0.0">
                        <c:v>0.45077</c:v>
                      </c:pt>
                      <c:pt idx="19" formatCode="0.0">
                        <c:v>-0.15318000000000001</c:v>
                      </c:pt>
                      <c:pt idx="20" formatCode="0.0">
                        <c:v>-0.49154000000000003</c:v>
                      </c:pt>
                      <c:pt idx="21" formatCode="0.0">
                        <c:v>-0.56798999999999999</c:v>
                      </c:pt>
                      <c:pt idx="22" formatCode="0.0">
                        <c:v>-0.73851</c:v>
                      </c:pt>
                      <c:pt idx="23" formatCode="0.0">
                        <c:v>-0.98360999999999998</c:v>
                      </c:pt>
                      <c:pt idx="24" formatCode="0.0">
                        <c:v>-1.1605699999999999</c:v>
                      </c:pt>
                      <c:pt idx="25" formatCode="0.0">
                        <c:v>-1.3337999999999999</c:v>
                      </c:pt>
                      <c:pt idx="26" formatCode="0.0">
                        <c:v>-1.3668399999999998</c:v>
                      </c:pt>
                      <c:pt idx="27" formatCode="0.0">
                        <c:v>-1.4820599999999999</c:v>
                      </c:pt>
                      <c:pt idx="28" formatCode="0.0">
                        <c:v>-1.43607</c:v>
                      </c:pt>
                      <c:pt idx="29" formatCode="0.0">
                        <c:v>-1.4640199999999999</c:v>
                      </c:pt>
                      <c:pt idx="30" formatCode="0.0">
                        <c:v>-1.5033099999999999</c:v>
                      </c:pt>
                      <c:pt idx="31" formatCode="0.0">
                        <c:v>-1.5023900000000001</c:v>
                      </c:pt>
                      <c:pt idx="32" formatCode="0.0">
                        <c:v>-1.5015699999999998</c:v>
                      </c:pt>
                    </c:numCache>
                  </c:numRef>
                </c:yVal>
                <c:smooth val="0"/>
                <c:extLst xmlns:c15="http://schemas.microsoft.com/office/drawing/2012/chart">
                  <c:ext xmlns:c16="http://schemas.microsoft.com/office/drawing/2014/chart" uri="{C3380CC4-5D6E-409C-BE32-E72D297353CC}">
                    <c16:uniqueId val="{00000002-90FD-4ACD-A599-1E85ADDEC4FB}"/>
                  </c:ext>
                </c:extLst>
              </c15:ser>
            </c15:filteredScatterSeries>
            <c15:filteredScatterSeries>
              <c15:ser>
                <c:idx val="4"/>
                <c:order val="4"/>
                <c:tx>
                  <c:strRef>
                    <c:extLst xmlns:c15="http://schemas.microsoft.com/office/drawing/2012/chart">
                      <c:ext xmlns:c15="http://schemas.microsoft.com/office/drawing/2012/chart" uri="{02D57815-91ED-43cb-92C2-25804820EDAC}">
                        <c15:formulaRef>
                          <c15:sqref>Database!$E$301</c15:sqref>
                        </c15:formulaRef>
                      </c:ext>
                    </c:extLst>
                    <c:strCache>
                      <c:ptCount val="1"/>
                      <c:pt idx="0">
                        <c:v>250Mt-wem</c:v>
                      </c:pt>
                    </c:strCache>
                  </c:strRef>
                </c:tx>
                <c:spPr>
                  <a:ln w="19050" cap="rnd">
                    <a:solidFill>
                      <a:schemeClr val="accent5"/>
                    </a:solidFill>
                    <a:round/>
                  </a:ln>
                  <a:effectLst/>
                </c:spPr>
                <c:marker>
                  <c:symbol val="none"/>
                </c:marker>
                <c:xVal>
                  <c:numRef>
                    <c:extLst xmlns:c15="http://schemas.microsoft.com/office/drawing/2012/chart">
                      <c:ext xmlns:c15="http://schemas.microsoft.com/office/drawing/2012/chart" uri="{02D57815-91ED-43cb-92C2-25804820EDAC}">
                        <c15:formulaRef>
                          <c15:sqref>Database!$AO$296:$BU$296</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Database!$AO$301:$BU$301</c15:sqref>
                        </c15:formulaRef>
                      </c:ext>
                    </c:extLst>
                    <c:numCache>
                      <c:formatCode>General</c:formatCode>
                      <c:ptCount val="33"/>
                      <c:pt idx="3" formatCode="0.0">
                        <c:v>36.915620000000004</c:v>
                      </c:pt>
                      <c:pt idx="4" formatCode="0.0">
                        <c:v>36.242260000000002</c:v>
                      </c:pt>
                      <c:pt idx="5" formatCode="0.0">
                        <c:v>31.655860000000001</c:v>
                      </c:pt>
                      <c:pt idx="6" formatCode="0.0">
                        <c:v>33.230449999999998</c:v>
                      </c:pt>
                      <c:pt idx="7" formatCode="0.0">
                        <c:v>32.539990000000003</c:v>
                      </c:pt>
                      <c:pt idx="8" formatCode="0.0">
                        <c:v>32.241660000000003</c:v>
                      </c:pt>
                      <c:pt idx="9" formatCode="0.0">
                        <c:v>30.946009999999998</c:v>
                      </c:pt>
                      <c:pt idx="10" formatCode="0.0">
                        <c:v>29.909179999999999</c:v>
                      </c:pt>
                      <c:pt idx="11" formatCode="0.0">
                        <c:v>29.49822</c:v>
                      </c:pt>
                      <c:pt idx="12" formatCode="0.0">
                        <c:v>28.377839999999999</c:v>
                      </c:pt>
                      <c:pt idx="13" formatCode="0.0">
                        <c:v>10.389340000000001</c:v>
                      </c:pt>
                      <c:pt idx="14" formatCode="0.0">
                        <c:v>7.5321800000000003</c:v>
                      </c:pt>
                      <c:pt idx="15" formatCode="0.0">
                        <c:v>5.9966599999999994</c:v>
                      </c:pt>
                      <c:pt idx="16" formatCode="0.0">
                        <c:v>4.7955899999999998</c:v>
                      </c:pt>
                      <c:pt idx="17" formatCode="0.0">
                        <c:v>1.4414200000000001</c:v>
                      </c:pt>
                      <c:pt idx="18" formatCode="0.0">
                        <c:v>0.53337999999999997</c:v>
                      </c:pt>
                      <c:pt idx="19" formatCode="0.0">
                        <c:v>-6.9900000000000004E-2</c:v>
                      </c:pt>
                      <c:pt idx="20" formatCode="0.0">
                        <c:v>-0.40595999999999999</c:v>
                      </c:pt>
                      <c:pt idx="21" formatCode="0.0">
                        <c:v>-0.48405999999999999</c:v>
                      </c:pt>
                      <c:pt idx="22" formatCode="0.0">
                        <c:v>-0.65498000000000001</c:v>
                      </c:pt>
                      <c:pt idx="23" formatCode="0.0">
                        <c:v>-0.87251000000000001</c:v>
                      </c:pt>
                      <c:pt idx="24" formatCode="0.0">
                        <c:v>-1.0803199999999999</c:v>
                      </c:pt>
                      <c:pt idx="25" formatCode="0.0">
                        <c:v>-1.2535499999999999</c:v>
                      </c:pt>
                      <c:pt idx="26" formatCode="0.0">
                        <c:v>-1.2865799999999998</c:v>
                      </c:pt>
                      <c:pt idx="27" formatCode="0.0">
                        <c:v>-1.3991900000000002</c:v>
                      </c:pt>
                      <c:pt idx="28" formatCode="0.0">
                        <c:v>-1.3532500000000001</c:v>
                      </c:pt>
                      <c:pt idx="29" formatCode="0.0">
                        <c:v>-1.3811800000000001</c:v>
                      </c:pt>
                      <c:pt idx="30" formatCode="0.0">
                        <c:v>-1.42049</c:v>
                      </c:pt>
                      <c:pt idx="31" formatCode="0.0">
                        <c:v>-1.4195499999999999</c:v>
                      </c:pt>
                      <c:pt idx="32" formatCode="0.0">
                        <c:v>-1.4187400000000001</c:v>
                      </c:pt>
                    </c:numCache>
                  </c:numRef>
                </c:yVal>
                <c:smooth val="0"/>
                <c:extLst xmlns:c15="http://schemas.microsoft.com/office/drawing/2012/chart">
                  <c:ext xmlns:c16="http://schemas.microsoft.com/office/drawing/2014/chart" uri="{C3380CC4-5D6E-409C-BE32-E72D297353CC}">
                    <c16:uniqueId val="{00000003-90FD-4ACD-A599-1E85ADDEC4FB}"/>
                  </c:ext>
                </c:extLst>
              </c15:ser>
            </c15:filteredScatterSeries>
            <c15:filteredScatterSeries>
              <c15:ser>
                <c:idx val="8"/>
                <c:order val="8"/>
                <c:tx>
                  <c:strRef>
                    <c:extLst xmlns:c15="http://schemas.microsoft.com/office/drawing/2012/chart">
                      <c:ext xmlns:c15="http://schemas.microsoft.com/office/drawing/2012/chart" uri="{02D57815-91ED-43cb-92C2-25804820EDAC}">
                        <c15:formulaRef>
                          <c15:sqref>Database!$E$305</c15:sqref>
                        </c15:formulaRef>
                      </c:ext>
                    </c:extLst>
                    <c:strCache>
                      <c:ptCount val="1"/>
                      <c:pt idx="0">
                        <c:v>300Mt-wam</c:v>
                      </c:pt>
                    </c:strCache>
                  </c:strRef>
                </c:tx>
                <c:spPr>
                  <a:ln w="19050" cap="rnd">
                    <a:solidFill>
                      <a:schemeClr val="accent3">
                        <a:lumMod val="6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Database!$AO$296:$BU$296</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Database!$AO$305:$BU$305</c15:sqref>
                        </c15:formulaRef>
                      </c:ext>
                    </c:extLst>
                    <c:numCache>
                      <c:formatCode>General</c:formatCode>
                      <c:ptCount val="33"/>
                      <c:pt idx="3" formatCode="0.0">
                        <c:v>36.915620000000004</c:v>
                      </c:pt>
                      <c:pt idx="4" formatCode="0.0">
                        <c:v>36.242260000000002</c:v>
                      </c:pt>
                      <c:pt idx="5" formatCode="0.0">
                        <c:v>31.655860000000001</c:v>
                      </c:pt>
                      <c:pt idx="6" formatCode="0.0">
                        <c:v>35.632330000000003</c:v>
                      </c:pt>
                      <c:pt idx="7" formatCode="0.0">
                        <c:v>32.441110000000002</c:v>
                      </c:pt>
                      <c:pt idx="8" formatCode="0.0">
                        <c:v>31.416730000000001</c:v>
                      </c:pt>
                      <c:pt idx="9" formatCode="0.0">
                        <c:v>29.441230000000001</c:v>
                      </c:pt>
                      <c:pt idx="10" formatCode="0.0">
                        <c:v>27.503790000000002</c:v>
                      </c:pt>
                      <c:pt idx="11" formatCode="0.0">
                        <c:v>25.700950000000002</c:v>
                      </c:pt>
                      <c:pt idx="12" formatCode="0.0">
                        <c:v>23.316869999999998</c:v>
                      </c:pt>
                      <c:pt idx="13" formatCode="0.0">
                        <c:v>10.33347</c:v>
                      </c:pt>
                      <c:pt idx="14" formatCode="0.0">
                        <c:v>7.5584700000000007</c:v>
                      </c:pt>
                      <c:pt idx="15" formatCode="0.0">
                        <c:v>5.8824799999999993</c:v>
                      </c:pt>
                      <c:pt idx="16" formatCode="0.0">
                        <c:v>4.6765499999999998</c:v>
                      </c:pt>
                      <c:pt idx="17" formatCode="0.0">
                        <c:v>1.32498</c:v>
                      </c:pt>
                      <c:pt idx="18" formatCode="0.0">
                        <c:v>0.45500000000000002</c:v>
                      </c:pt>
                      <c:pt idx="19" formatCode="0.0">
                        <c:v>-0.14904000000000001</c:v>
                      </c:pt>
                      <c:pt idx="20" formatCode="0.0">
                        <c:v>-0.48916000000000004</c:v>
                      </c:pt>
                      <c:pt idx="21" formatCode="0.0">
                        <c:v>-0.56798999999999999</c:v>
                      </c:pt>
                      <c:pt idx="22" formatCode="0.0">
                        <c:v>-0.73851</c:v>
                      </c:pt>
                      <c:pt idx="23" formatCode="0.0">
                        <c:v>-0.98360999999999998</c:v>
                      </c:pt>
                      <c:pt idx="24" formatCode="0.0">
                        <c:v>-1.1605699999999999</c:v>
                      </c:pt>
                      <c:pt idx="25" formatCode="0.0">
                        <c:v>-1.3337999999999999</c:v>
                      </c:pt>
                      <c:pt idx="26" formatCode="0.0">
                        <c:v>-1.3668399999999998</c:v>
                      </c:pt>
                      <c:pt idx="27" formatCode="0.0">
                        <c:v>-1.4820599999999999</c:v>
                      </c:pt>
                      <c:pt idx="28" formatCode="0.0">
                        <c:v>-1.43608</c:v>
                      </c:pt>
                      <c:pt idx="29" formatCode="0.0">
                        <c:v>-1.4640299999999999</c:v>
                      </c:pt>
                      <c:pt idx="30" formatCode="0.0">
                        <c:v>-1.50332</c:v>
                      </c:pt>
                      <c:pt idx="31" formatCode="0.0">
                        <c:v>-1.5024000000000002</c:v>
                      </c:pt>
                      <c:pt idx="32" formatCode="0.0">
                        <c:v>-1.5015699999999998</c:v>
                      </c:pt>
                    </c:numCache>
                  </c:numRef>
                </c:yVal>
                <c:smooth val="0"/>
                <c:extLst xmlns:c15="http://schemas.microsoft.com/office/drawing/2012/chart">
                  <c:ext xmlns:c16="http://schemas.microsoft.com/office/drawing/2014/chart" uri="{C3380CC4-5D6E-409C-BE32-E72D297353CC}">
                    <c16:uniqueId val="{00000007-90FD-4ACD-A599-1E85ADDEC4FB}"/>
                  </c:ext>
                </c:extLst>
              </c15:ser>
            </c15:filteredScatterSeries>
            <c15:filteredScatterSeries>
              <c15:ser>
                <c:idx val="9"/>
                <c:order val="9"/>
                <c:tx>
                  <c:strRef>
                    <c:extLst xmlns:c15="http://schemas.microsoft.com/office/drawing/2012/chart">
                      <c:ext xmlns:c15="http://schemas.microsoft.com/office/drawing/2012/chart" uri="{02D57815-91ED-43cb-92C2-25804820EDAC}">
                        <c15:formulaRef>
                          <c15:sqref>Database!$E$306</c15:sqref>
                        </c15:formulaRef>
                      </c:ext>
                    </c:extLst>
                    <c:strCache>
                      <c:ptCount val="1"/>
                      <c:pt idx="0">
                        <c:v>300Mt-wem</c:v>
                      </c:pt>
                    </c:strCache>
                  </c:strRef>
                </c:tx>
                <c:spPr>
                  <a:ln w="19050" cap="rnd">
                    <a:solidFill>
                      <a:schemeClr val="accent4">
                        <a:lumMod val="6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Database!$AO$296:$BU$296</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Database!$AO$306:$BU$306</c15:sqref>
                        </c15:formulaRef>
                      </c:ext>
                    </c:extLst>
                    <c:numCache>
                      <c:formatCode>General</c:formatCode>
                      <c:ptCount val="33"/>
                      <c:pt idx="3" formatCode="0.0">
                        <c:v>36.915620000000004</c:v>
                      </c:pt>
                      <c:pt idx="4" formatCode="0.0">
                        <c:v>36.242260000000002</c:v>
                      </c:pt>
                      <c:pt idx="5" formatCode="0.0">
                        <c:v>31.655860000000001</c:v>
                      </c:pt>
                      <c:pt idx="6" formatCode="0.0">
                        <c:v>33.871769999999998</c:v>
                      </c:pt>
                      <c:pt idx="7" formatCode="0.0">
                        <c:v>32.539990000000003</c:v>
                      </c:pt>
                      <c:pt idx="8" formatCode="0.0">
                        <c:v>32.241660000000003</c:v>
                      </c:pt>
                      <c:pt idx="9" formatCode="0.0">
                        <c:v>30.946009999999998</c:v>
                      </c:pt>
                      <c:pt idx="10" formatCode="0.0">
                        <c:v>29.909179999999999</c:v>
                      </c:pt>
                      <c:pt idx="11" formatCode="0.0">
                        <c:v>29.49822</c:v>
                      </c:pt>
                      <c:pt idx="12" formatCode="0.0">
                        <c:v>28.377839999999999</c:v>
                      </c:pt>
                      <c:pt idx="13" formatCode="0.0">
                        <c:v>10.41766</c:v>
                      </c:pt>
                      <c:pt idx="14" formatCode="0.0">
                        <c:v>7.5773100000000007</c:v>
                      </c:pt>
                      <c:pt idx="15" formatCode="0.0">
                        <c:v>6.0171999999999999</c:v>
                      </c:pt>
                      <c:pt idx="16" formatCode="0.0">
                        <c:v>4.8043699999999996</c:v>
                      </c:pt>
                      <c:pt idx="17" formatCode="0.0">
                        <c:v>1.4493399999999999</c:v>
                      </c:pt>
                      <c:pt idx="18" formatCode="0.0">
                        <c:v>0.53979999999999995</c:v>
                      </c:pt>
                      <c:pt idx="19" formatCode="0.0">
                        <c:v>-6.1270000000000005E-2</c:v>
                      </c:pt>
                      <c:pt idx="20" formatCode="0.0">
                        <c:v>-0.39755000000000001</c:v>
                      </c:pt>
                      <c:pt idx="21" formatCode="0.0">
                        <c:v>-0.47486</c:v>
                      </c:pt>
                      <c:pt idx="22" formatCode="0.0">
                        <c:v>-0.64797000000000005</c:v>
                      </c:pt>
                      <c:pt idx="23" formatCode="0.0">
                        <c:v>-0.87984000000000007</c:v>
                      </c:pt>
                      <c:pt idx="24" formatCode="0.0">
                        <c:v>-1.0751300000000001</c:v>
                      </c:pt>
                      <c:pt idx="25" formatCode="0.0">
                        <c:v>-1.24932</c:v>
                      </c:pt>
                      <c:pt idx="26" formatCode="0.0">
                        <c:v>-1.2833399999999999</c:v>
                      </c:pt>
                      <c:pt idx="27" formatCode="0.0">
                        <c:v>-1.3968</c:v>
                      </c:pt>
                      <c:pt idx="28" formatCode="0.0">
                        <c:v>-1.3514300000000001</c:v>
                      </c:pt>
                      <c:pt idx="29" formatCode="0.0">
                        <c:v>-1.3798299999999999</c:v>
                      </c:pt>
                      <c:pt idx="30" formatCode="0.0">
                        <c:v>-1.41944</c:v>
                      </c:pt>
                      <c:pt idx="31" formatCode="0.0">
                        <c:v>-1.4185399999999999</c:v>
                      </c:pt>
                      <c:pt idx="32" formatCode="0.0">
                        <c:v>-1.41771</c:v>
                      </c:pt>
                    </c:numCache>
                  </c:numRef>
                </c:yVal>
                <c:smooth val="0"/>
                <c:extLst xmlns:c15="http://schemas.microsoft.com/office/drawing/2012/chart">
                  <c:ext xmlns:c16="http://schemas.microsoft.com/office/drawing/2014/chart" uri="{C3380CC4-5D6E-409C-BE32-E72D297353CC}">
                    <c16:uniqueId val="{00000008-90FD-4ACD-A599-1E85ADDEC4FB}"/>
                  </c:ext>
                </c:extLst>
              </c15:ser>
            </c15:filteredScatterSeries>
            <c15:filteredScatterSeries>
              <c15:ser>
                <c:idx val="13"/>
                <c:order val="13"/>
                <c:tx>
                  <c:strRef>
                    <c:extLst xmlns:c15="http://schemas.microsoft.com/office/drawing/2012/chart">
                      <c:ext xmlns:c15="http://schemas.microsoft.com/office/drawing/2012/chart" uri="{02D57815-91ED-43cb-92C2-25804820EDAC}">
                        <c15:formulaRef>
                          <c15:sqref>Database!$E$310</c15:sqref>
                        </c15:formulaRef>
                      </c:ext>
                    </c:extLst>
                    <c:strCache>
                      <c:ptCount val="1"/>
                      <c:pt idx="0">
                        <c:v>350Mt-wam</c:v>
                      </c:pt>
                    </c:strCache>
                  </c:strRef>
                </c:tx>
                <c:spPr>
                  <a:ln w="19050" cap="rnd">
                    <a:solidFill>
                      <a:schemeClr val="accent2">
                        <a:lumMod val="80000"/>
                        <a:lumOff val="2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Database!$AO$296:$BU$296</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Database!$AO$310:$BU$310</c15:sqref>
                        </c15:formulaRef>
                      </c:ext>
                    </c:extLst>
                    <c:numCache>
                      <c:formatCode>General</c:formatCode>
                      <c:ptCount val="33"/>
                      <c:pt idx="3" formatCode="0.0">
                        <c:v>36.915620000000004</c:v>
                      </c:pt>
                      <c:pt idx="4" formatCode="0.0">
                        <c:v>36.242260000000002</c:v>
                      </c:pt>
                      <c:pt idx="5" formatCode="0.0">
                        <c:v>31.655860000000001</c:v>
                      </c:pt>
                      <c:pt idx="6" formatCode="0.0">
                        <c:v>36.286290000000001</c:v>
                      </c:pt>
                      <c:pt idx="7" formatCode="0.0">
                        <c:v>32.581020000000002</c:v>
                      </c:pt>
                      <c:pt idx="8" formatCode="0.0">
                        <c:v>31.505680000000002</c:v>
                      </c:pt>
                      <c:pt idx="9" formatCode="0.0">
                        <c:v>29.441220000000001</c:v>
                      </c:pt>
                      <c:pt idx="10" formatCode="0.0">
                        <c:v>27.54063</c:v>
                      </c:pt>
                      <c:pt idx="11" formatCode="0.0">
                        <c:v>25.700950000000002</c:v>
                      </c:pt>
                      <c:pt idx="12" formatCode="0.0">
                        <c:v>23.316869999999998</c:v>
                      </c:pt>
                      <c:pt idx="13" formatCode="0.0">
                        <c:v>11.082360000000001</c:v>
                      </c:pt>
                      <c:pt idx="14" formatCode="0.0">
                        <c:v>8.66737</c:v>
                      </c:pt>
                      <c:pt idx="15" formatCode="0.0">
                        <c:v>6.9547600000000003</c:v>
                      </c:pt>
                      <c:pt idx="16" formatCode="0.0">
                        <c:v>5.6047900000000004</c:v>
                      </c:pt>
                      <c:pt idx="17" formatCode="0.0">
                        <c:v>2.5817600000000001</c:v>
                      </c:pt>
                      <c:pt idx="18" formatCode="0.0">
                        <c:v>1.2706999999999999</c:v>
                      </c:pt>
                      <c:pt idx="19" formatCode="0.0">
                        <c:v>0.63546999999999998</c:v>
                      </c:pt>
                      <c:pt idx="20" formatCode="0.0">
                        <c:v>0.17838999999999999</c:v>
                      </c:pt>
                      <c:pt idx="21" formatCode="0.0">
                        <c:v>1.13805</c:v>
                      </c:pt>
                      <c:pt idx="22" formatCode="0.0">
                        <c:v>0.60551999999999995</c:v>
                      </c:pt>
                      <c:pt idx="23" formatCode="0.0">
                        <c:v>0.22716999999999998</c:v>
                      </c:pt>
                      <c:pt idx="24" formatCode="0.0">
                        <c:v>-8.6620000000000003E-2</c:v>
                      </c:pt>
                      <c:pt idx="25" formatCode="0.0">
                        <c:v>-0.30731000000000003</c:v>
                      </c:pt>
                      <c:pt idx="26" formatCode="0.0">
                        <c:v>-0.57189000000000001</c:v>
                      </c:pt>
                      <c:pt idx="27" formatCode="0.0">
                        <c:v>-0.64764999999999995</c:v>
                      </c:pt>
                      <c:pt idx="28" formatCode="0.0">
                        <c:v>-0.70483000000000007</c:v>
                      </c:pt>
                      <c:pt idx="29" formatCode="0.0">
                        <c:v>-0.73987999999999998</c:v>
                      </c:pt>
                      <c:pt idx="30" formatCode="0.0">
                        <c:v>-0.77007999999999999</c:v>
                      </c:pt>
                      <c:pt idx="31" formatCode="0.0">
                        <c:v>-0.80554999999999999</c:v>
                      </c:pt>
                      <c:pt idx="32" formatCode="0.0">
                        <c:v>-0.78737000000000001</c:v>
                      </c:pt>
                    </c:numCache>
                  </c:numRef>
                </c:yVal>
                <c:smooth val="0"/>
                <c:extLst xmlns:c15="http://schemas.microsoft.com/office/drawing/2012/chart">
                  <c:ext xmlns:c16="http://schemas.microsoft.com/office/drawing/2014/chart" uri="{C3380CC4-5D6E-409C-BE32-E72D297353CC}">
                    <c16:uniqueId val="{0000000C-90FD-4ACD-A599-1E85ADDEC4FB}"/>
                  </c:ext>
                </c:extLst>
              </c15:ser>
            </c15:filteredScatterSeries>
            <c15:filteredScatterSeries>
              <c15:ser>
                <c:idx val="14"/>
                <c:order val="14"/>
                <c:tx>
                  <c:strRef>
                    <c:extLst xmlns:c15="http://schemas.microsoft.com/office/drawing/2012/chart">
                      <c:ext xmlns:c15="http://schemas.microsoft.com/office/drawing/2012/chart" uri="{02D57815-91ED-43cb-92C2-25804820EDAC}">
                        <c15:formulaRef>
                          <c15:sqref>Database!$E$311</c15:sqref>
                        </c15:formulaRef>
                      </c:ext>
                    </c:extLst>
                    <c:strCache>
                      <c:ptCount val="1"/>
                      <c:pt idx="0">
                        <c:v>350Mt-wem</c:v>
                      </c:pt>
                    </c:strCache>
                  </c:strRef>
                </c:tx>
                <c:spPr>
                  <a:ln w="19050" cap="rnd">
                    <a:solidFill>
                      <a:schemeClr val="accent3">
                        <a:lumMod val="80000"/>
                        <a:lumOff val="2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Database!$AO$296:$BU$296</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Database!$AO$311:$BU$311</c15:sqref>
                        </c15:formulaRef>
                      </c:ext>
                    </c:extLst>
                    <c:numCache>
                      <c:formatCode>General</c:formatCode>
                      <c:ptCount val="33"/>
                      <c:pt idx="3" formatCode="0.0">
                        <c:v>36.915620000000004</c:v>
                      </c:pt>
                      <c:pt idx="4" formatCode="0.0">
                        <c:v>36.242260000000002</c:v>
                      </c:pt>
                      <c:pt idx="5" formatCode="0.0">
                        <c:v>31.655860000000001</c:v>
                      </c:pt>
                      <c:pt idx="6" formatCode="0.0">
                        <c:v>36.264669999999995</c:v>
                      </c:pt>
                      <c:pt idx="7" formatCode="0.0">
                        <c:v>32.613680000000002</c:v>
                      </c:pt>
                      <c:pt idx="8" formatCode="0.0">
                        <c:v>32.241660000000003</c:v>
                      </c:pt>
                      <c:pt idx="9" formatCode="0.0">
                        <c:v>30.946009999999998</c:v>
                      </c:pt>
                      <c:pt idx="10" formatCode="0.0">
                        <c:v>29.909179999999999</c:v>
                      </c:pt>
                      <c:pt idx="11" formatCode="0.0">
                        <c:v>29.49822</c:v>
                      </c:pt>
                      <c:pt idx="12" formatCode="0.0">
                        <c:v>28.377839999999999</c:v>
                      </c:pt>
                      <c:pt idx="13" formatCode="0.0">
                        <c:v>10.428780000000001</c:v>
                      </c:pt>
                      <c:pt idx="14" formatCode="0.0">
                        <c:v>7.5912499999999996</c:v>
                      </c:pt>
                      <c:pt idx="15" formatCode="0.0">
                        <c:v>6.0381299999999998</c:v>
                      </c:pt>
                      <c:pt idx="16" formatCode="0.0">
                        <c:v>4.8252299999999995</c:v>
                      </c:pt>
                      <c:pt idx="17" formatCode="0.0">
                        <c:v>1.4661600000000001</c:v>
                      </c:pt>
                      <c:pt idx="18" formatCode="0.0">
                        <c:v>0.54209000000000007</c:v>
                      </c:pt>
                      <c:pt idx="19" formatCode="0.0">
                        <c:v>-5.8279999999999998E-2</c:v>
                      </c:pt>
                      <c:pt idx="20" formatCode="0.0">
                        <c:v>-0.39466000000000001</c:v>
                      </c:pt>
                      <c:pt idx="21" formatCode="0.0">
                        <c:v>0.13481000000000001</c:v>
                      </c:pt>
                      <c:pt idx="22" formatCode="0.0">
                        <c:v>3.7329999999999995E-2</c:v>
                      </c:pt>
                      <c:pt idx="23" formatCode="0.0">
                        <c:v>-0.22812000000000002</c:v>
                      </c:pt>
                      <c:pt idx="24" formatCode="0.0">
                        <c:v>-0.64216999999999991</c:v>
                      </c:pt>
                      <c:pt idx="25" formatCode="0.0">
                        <c:v>-0.95478999999999992</c:v>
                      </c:pt>
                      <c:pt idx="26" formatCode="0.0">
                        <c:v>-1.1227100000000001</c:v>
                      </c:pt>
                      <c:pt idx="27" formatCode="0.0">
                        <c:v>-1.1646300000000001</c:v>
                      </c:pt>
                      <c:pt idx="28" formatCode="0.0">
                        <c:v>-1.1803299999999999</c:v>
                      </c:pt>
                      <c:pt idx="29" formatCode="0.0">
                        <c:v>-1.25728</c:v>
                      </c:pt>
                      <c:pt idx="30" formatCode="0.0">
                        <c:v>-1.30423</c:v>
                      </c:pt>
                      <c:pt idx="31" formatCode="0.0">
                        <c:v>-1.3526800000000001</c:v>
                      </c:pt>
                      <c:pt idx="32" formatCode="0.0">
                        <c:v>-1.35748</c:v>
                      </c:pt>
                    </c:numCache>
                  </c:numRef>
                </c:yVal>
                <c:smooth val="0"/>
                <c:extLst xmlns:c15="http://schemas.microsoft.com/office/drawing/2012/chart">
                  <c:ext xmlns:c16="http://schemas.microsoft.com/office/drawing/2014/chart" uri="{C3380CC4-5D6E-409C-BE32-E72D297353CC}">
                    <c16:uniqueId val="{0000000D-90FD-4ACD-A599-1E85ADDEC4FB}"/>
                  </c:ext>
                </c:extLst>
              </c15:ser>
            </c15:filteredScatterSeries>
            <c15:filteredScatterSeries>
              <c15:ser>
                <c:idx val="15"/>
                <c:order val="15"/>
                <c:tx>
                  <c:strRef>
                    <c:extLst xmlns:c15="http://schemas.microsoft.com/office/drawing/2012/chart">
                      <c:ext xmlns:c15="http://schemas.microsoft.com/office/drawing/2012/chart" uri="{02D57815-91ED-43cb-92C2-25804820EDAC}">
                        <c15:formulaRef>
                          <c15:sqref>Database!$E$312</c15:sqref>
                        </c15:formulaRef>
                      </c:ext>
                    </c:extLst>
                    <c:strCache>
                      <c:ptCount val="1"/>
                      <c:pt idx="0">
                        <c:v>400Mt</c:v>
                      </c:pt>
                    </c:strCache>
                  </c:strRef>
                </c:tx>
                <c:spPr>
                  <a:ln w="19050" cap="rnd">
                    <a:solidFill>
                      <a:schemeClr val="accent4">
                        <a:lumMod val="80000"/>
                        <a:lumOff val="2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Database!$AO$296:$BU$296</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Database!$AO$312:$BU$312</c15:sqref>
                        </c15:formulaRef>
                      </c:ext>
                    </c:extLst>
                    <c:numCache>
                      <c:formatCode>General</c:formatCode>
                      <c:ptCount val="33"/>
                      <c:pt idx="3" formatCode="0.0">
                        <c:v>36.915620000000004</c:v>
                      </c:pt>
                      <c:pt idx="4" formatCode="0.0">
                        <c:v>36.242260000000002</c:v>
                      </c:pt>
                      <c:pt idx="5" formatCode="0.0">
                        <c:v>31.655860000000001</c:v>
                      </c:pt>
                      <c:pt idx="6" formatCode="0.0">
                        <c:v>30.82339</c:v>
                      </c:pt>
                      <c:pt idx="7" formatCode="0.0">
                        <c:v>29.600950000000001</c:v>
                      </c:pt>
                      <c:pt idx="8" formatCode="0.0">
                        <c:v>27.019860000000001</c:v>
                      </c:pt>
                      <c:pt idx="9" formatCode="0.0">
                        <c:v>25.401119999999999</c:v>
                      </c:pt>
                      <c:pt idx="10" formatCode="0.0">
                        <c:v>23.095509999999997</c:v>
                      </c:pt>
                      <c:pt idx="11" formatCode="0.0">
                        <c:v>18.85136</c:v>
                      </c:pt>
                      <c:pt idx="12" formatCode="0.0">
                        <c:v>14.82565</c:v>
                      </c:pt>
                      <c:pt idx="13" formatCode="0.0">
                        <c:v>15.438450000000001</c:v>
                      </c:pt>
                      <c:pt idx="14" formatCode="0.0">
                        <c:v>14.1968</c:v>
                      </c:pt>
                      <c:pt idx="15" formatCode="0.0">
                        <c:v>12.81621</c:v>
                      </c:pt>
                      <c:pt idx="16" formatCode="0.0">
                        <c:v>11.299950000000001</c:v>
                      </c:pt>
                      <c:pt idx="17" formatCode="0.0">
                        <c:v>9.7769999999999992</c:v>
                      </c:pt>
                      <c:pt idx="18" formatCode="0.0">
                        <c:v>8.2110599999999998</c:v>
                      </c:pt>
                      <c:pt idx="19" formatCode="0.0">
                        <c:v>7.0706999999999995</c:v>
                      </c:pt>
                      <c:pt idx="20" formatCode="0.0">
                        <c:v>6.4735100000000001</c:v>
                      </c:pt>
                      <c:pt idx="21" formatCode="0.0">
                        <c:v>6.0115200000000009</c:v>
                      </c:pt>
                      <c:pt idx="22" formatCode="0.0">
                        <c:v>5.4513999999999996</c:v>
                      </c:pt>
                      <c:pt idx="23" formatCode="0.0">
                        <c:v>5.01647</c:v>
                      </c:pt>
                      <c:pt idx="24" formatCode="0.0">
                        <c:v>4.4836099999999997</c:v>
                      </c:pt>
                      <c:pt idx="25" formatCode="0.0">
                        <c:v>4.1702399999999997</c:v>
                      </c:pt>
                      <c:pt idx="26" formatCode="0.0">
                        <c:v>2.5786700000000002</c:v>
                      </c:pt>
                      <c:pt idx="27" formatCode="0.0">
                        <c:v>2.4515799999999999</c:v>
                      </c:pt>
                      <c:pt idx="28" formatCode="0.0">
                        <c:v>2.3263000000000003</c:v>
                      </c:pt>
                      <c:pt idx="29" formatCode="0.0">
                        <c:v>2.1399599999999999</c:v>
                      </c:pt>
                      <c:pt idx="30" formatCode="0.0">
                        <c:v>2.0828800000000003</c:v>
                      </c:pt>
                      <c:pt idx="31" formatCode="0.0">
                        <c:v>1.9599500000000001</c:v>
                      </c:pt>
                      <c:pt idx="32" formatCode="0.0">
                        <c:v>1.8474999999999999</c:v>
                      </c:pt>
                    </c:numCache>
                  </c:numRef>
                </c:yVal>
                <c:smooth val="0"/>
                <c:extLst xmlns:c15="http://schemas.microsoft.com/office/drawing/2012/chart">
                  <c:ext xmlns:c16="http://schemas.microsoft.com/office/drawing/2014/chart" uri="{C3380CC4-5D6E-409C-BE32-E72D297353CC}">
                    <c16:uniqueId val="{0000000E-90FD-4ACD-A599-1E85ADDEC4FB}"/>
                  </c:ext>
                </c:extLst>
              </c15:ser>
            </c15:filteredScatterSeries>
            <c15:filteredScatterSeries>
              <c15:ser>
                <c:idx val="16"/>
                <c:order val="16"/>
                <c:tx>
                  <c:strRef>
                    <c:extLst xmlns:c15="http://schemas.microsoft.com/office/drawing/2012/chart">
                      <c:ext xmlns:c15="http://schemas.microsoft.com/office/drawing/2012/chart" uri="{02D57815-91ED-43cb-92C2-25804820EDAC}">
                        <c15:formulaRef>
                          <c15:sqref>Database!$E$313</c15:sqref>
                        </c15:formulaRef>
                      </c:ext>
                    </c:extLst>
                    <c:strCache>
                      <c:ptCount val="1"/>
                      <c:pt idx="0">
                        <c:v>400Mt-led</c:v>
                      </c:pt>
                    </c:strCache>
                  </c:strRef>
                </c:tx>
                <c:spPr>
                  <a:ln w="19050" cap="rnd">
                    <a:solidFill>
                      <a:schemeClr val="accent5">
                        <a:lumMod val="80000"/>
                        <a:lumOff val="2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Database!$AO$296:$BU$296</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Database!$AO$313:$BU$313</c15:sqref>
                        </c15:formulaRef>
                      </c:ext>
                    </c:extLst>
                    <c:numCache>
                      <c:formatCode>General</c:formatCode>
                      <c:ptCount val="33"/>
                      <c:pt idx="3" formatCode="0.0">
                        <c:v>36.915620000000004</c:v>
                      </c:pt>
                      <c:pt idx="4" formatCode="0.0">
                        <c:v>36.242260000000002</c:v>
                      </c:pt>
                      <c:pt idx="5" formatCode="0.0">
                        <c:v>31.655860000000001</c:v>
                      </c:pt>
                      <c:pt idx="6" formatCode="0.0">
                        <c:v>30.77862</c:v>
                      </c:pt>
                      <c:pt idx="7" formatCode="0.0">
                        <c:v>29.495549999999998</c:v>
                      </c:pt>
                      <c:pt idx="8" formatCode="0.0">
                        <c:v>27.087919999999997</c:v>
                      </c:pt>
                      <c:pt idx="9" formatCode="0.0">
                        <c:v>25.334779999999999</c:v>
                      </c:pt>
                      <c:pt idx="10" formatCode="0.0">
                        <c:v>22.951790000000003</c:v>
                      </c:pt>
                      <c:pt idx="11" formatCode="0.0">
                        <c:v>18.698310000000003</c:v>
                      </c:pt>
                      <c:pt idx="12" formatCode="0.0">
                        <c:v>14.92808</c:v>
                      </c:pt>
                      <c:pt idx="13" formatCode="0.0">
                        <c:v>15.810040000000001</c:v>
                      </c:pt>
                      <c:pt idx="14" formatCode="0.0">
                        <c:v>14.569370000000001</c:v>
                      </c:pt>
                      <c:pt idx="15" formatCode="0.0">
                        <c:v>12.9526</c:v>
                      </c:pt>
                      <c:pt idx="16" formatCode="0.0">
                        <c:v>11.326840000000001</c:v>
                      </c:pt>
                      <c:pt idx="17" formatCode="0.0">
                        <c:v>9.6799699999999991</c:v>
                      </c:pt>
                      <c:pt idx="18" formatCode="0.0">
                        <c:v>8.0858000000000008</c:v>
                      </c:pt>
                      <c:pt idx="19" formatCode="0.0">
                        <c:v>7.3874199999999997</c:v>
                      </c:pt>
                      <c:pt idx="20" formatCode="0.0">
                        <c:v>6.1667299999999994</c:v>
                      </c:pt>
                      <c:pt idx="21" formatCode="0.0">
                        <c:v>5.6919499999999994</c:v>
                      </c:pt>
                      <c:pt idx="22" formatCode="0.0">
                        <c:v>5.1245399999999997</c:v>
                      </c:pt>
                      <c:pt idx="23" formatCode="0.0">
                        <c:v>4.6785100000000002</c:v>
                      </c:pt>
                      <c:pt idx="24" formatCode="0.0">
                        <c:v>4.2366200000000003</c:v>
                      </c:pt>
                      <c:pt idx="25" formatCode="0.0">
                        <c:v>3.7651300000000001</c:v>
                      </c:pt>
                      <c:pt idx="26" formatCode="0.0">
                        <c:v>3.5912700000000002</c:v>
                      </c:pt>
                      <c:pt idx="27" formatCode="0.0">
                        <c:v>3.5174600000000003</c:v>
                      </c:pt>
                      <c:pt idx="28" formatCode="0.0">
                        <c:v>2.0184799999999998</c:v>
                      </c:pt>
                      <c:pt idx="29" formatCode="0.0">
                        <c:v>1.9442999999999999</c:v>
                      </c:pt>
                      <c:pt idx="30" formatCode="0.0">
                        <c:v>1.8723800000000002</c:v>
                      </c:pt>
                      <c:pt idx="31" formatCode="0.0">
                        <c:v>1.7443</c:v>
                      </c:pt>
                      <c:pt idx="32" formatCode="0.0">
                        <c:v>1.6299399999999999</c:v>
                      </c:pt>
                    </c:numCache>
                  </c:numRef>
                </c:yVal>
                <c:smooth val="0"/>
                <c:extLst xmlns:c15="http://schemas.microsoft.com/office/drawing/2012/chart">
                  <c:ext xmlns:c16="http://schemas.microsoft.com/office/drawing/2014/chart" uri="{C3380CC4-5D6E-409C-BE32-E72D297353CC}">
                    <c16:uniqueId val="{0000000F-90FD-4ACD-A599-1E85ADDEC4FB}"/>
                  </c:ext>
                </c:extLst>
              </c15:ser>
            </c15:filteredScatterSeries>
            <c15:filteredScatterSeries>
              <c15:ser>
                <c:idx val="17"/>
                <c:order val="17"/>
                <c:tx>
                  <c:strRef>
                    <c:extLst xmlns:c15="http://schemas.microsoft.com/office/drawing/2012/chart">
                      <c:ext xmlns:c15="http://schemas.microsoft.com/office/drawing/2012/chart" uri="{02D57815-91ED-43cb-92C2-25804820EDAC}">
                        <c15:formulaRef>
                          <c15:sqref>Database!$E$314</c15:sqref>
                        </c15:formulaRef>
                      </c:ext>
                    </c:extLst>
                    <c:strCache>
                      <c:ptCount val="1"/>
                      <c:pt idx="0">
                        <c:v>400Mt-lowbio</c:v>
                      </c:pt>
                    </c:strCache>
                  </c:strRef>
                </c:tx>
                <c:spPr>
                  <a:ln w="19050" cap="rnd">
                    <a:solidFill>
                      <a:schemeClr val="accent6">
                        <a:lumMod val="80000"/>
                        <a:lumOff val="2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Database!$AO$296:$BU$296</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Database!$AO$314:$BU$314</c15:sqref>
                        </c15:formulaRef>
                      </c:ext>
                    </c:extLst>
                    <c:numCache>
                      <c:formatCode>General</c:formatCode>
                      <c:ptCount val="33"/>
                      <c:pt idx="3" formatCode="0.0">
                        <c:v>36.915620000000004</c:v>
                      </c:pt>
                      <c:pt idx="4" formatCode="0.0">
                        <c:v>36.242260000000002</c:v>
                      </c:pt>
                      <c:pt idx="5" formatCode="0.0">
                        <c:v>31.655860000000001</c:v>
                      </c:pt>
                      <c:pt idx="6" formatCode="0.0">
                        <c:v>30.775950000000002</c:v>
                      </c:pt>
                      <c:pt idx="7" formatCode="0.0">
                        <c:v>29.695650000000001</c:v>
                      </c:pt>
                      <c:pt idx="8" formatCode="0.0">
                        <c:v>27.431999999999999</c:v>
                      </c:pt>
                      <c:pt idx="9" formatCode="0.0">
                        <c:v>25.893840000000001</c:v>
                      </c:pt>
                      <c:pt idx="10" formatCode="0.0">
                        <c:v>23.78885</c:v>
                      </c:pt>
                      <c:pt idx="11" formatCode="0.0">
                        <c:v>19.615639999999999</c:v>
                      </c:pt>
                      <c:pt idx="12" formatCode="0.0">
                        <c:v>15.29401</c:v>
                      </c:pt>
                      <c:pt idx="13" formatCode="0.0">
                        <c:v>16.17503</c:v>
                      </c:pt>
                      <c:pt idx="14" formatCode="0.0">
                        <c:v>14.76817</c:v>
                      </c:pt>
                      <c:pt idx="15" formatCode="0.0">
                        <c:v>13.079799999999999</c:v>
                      </c:pt>
                      <c:pt idx="16" formatCode="0.0">
                        <c:v>11.33006</c:v>
                      </c:pt>
                      <c:pt idx="17" formatCode="0.0">
                        <c:v>9.5655400000000004</c:v>
                      </c:pt>
                      <c:pt idx="18" formatCode="0.0">
                        <c:v>7.9463800000000004</c:v>
                      </c:pt>
                      <c:pt idx="19" formatCode="0.0">
                        <c:v>6.9370600000000007</c:v>
                      </c:pt>
                      <c:pt idx="20" formatCode="0.0">
                        <c:v>6.11869</c:v>
                      </c:pt>
                      <c:pt idx="21" formatCode="0.0">
                        <c:v>5.6882900000000003</c:v>
                      </c:pt>
                      <c:pt idx="22" formatCode="0.0">
                        <c:v>5.1442100000000002</c:v>
                      </c:pt>
                      <c:pt idx="23" formatCode="0.0">
                        <c:v>4.7199799999999996</c:v>
                      </c:pt>
                      <c:pt idx="24" formatCode="0.0">
                        <c:v>4.37026</c:v>
                      </c:pt>
                      <c:pt idx="25" formatCode="0.0">
                        <c:v>3.92814</c:v>
                      </c:pt>
                      <c:pt idx="26" formatCode="0.0">
                        <c:v>3.7950699999999999</c:v>
                      </c:pt>
                      <c:pt idx="27" formatCode="0.0">
                        <c:v>2.5965199999999999</c:v>
                      </c:pt>
                      <c:pt idx="28" formatCode="0.0">
                        <c:v>2.2115800000000001</c:v>
                      </c:pt>
                      <c:pt idx="29" formatCode="0.0">
                        <c:v>2.02813</c:v>
                      </c:pt>
                      <c:pt idx="30" formatCode="0.0">
                        <c:v>1.9451500000000002</c:v>
                      </c:pt>
                      <c:pt idx="31" formatCode="0.0">
                        <c:v>1.8110299999999999</c:v>
                      </c:pt>
                      <c:pt idx="32" formatCode="0.0">
                        <c:v>1.6409400000000001</c:v>
                      </c:pt>
                    </c:numCache>
                  </c:numRef>
                </c:yVal>
                <c:smooth val="0"/>
                <c:extLst xmlns:c15="http://schemas.microsoft.com/office/drawing/2012/chart">
                  <c:ext xmlns:c16="http://schemas.microsoft.com/office/drawing/2014/chart" uri="{C3380CC4-5D6E-409C-BE32-E72D297353CC}">
                    <c16:uniqueId val="{00000010-90FD-4ACD-A599-1E85ADDEC4FB}"/>
                  </c:ext>
                </c:extLst>
              </c15:ser>
            </c15:filteredScatterSeries>
            <c15:filteredScatterSeries>
              <c15:ser>
                <c:idx val="18"/>
                <c:order val="18"/>
                <c:tx>
                  <c:strRef>
                    <c:extLst xmlns:c15="http://schemas.microsoft.com/office/drawing/2012/chart">
                      <c:ext xmlns:c15="http://schemas.microsoft.com/office/drawing/2012/chart" uri="{02D57815-91ED-43cb-92C2-25804820EDAC}">
                        <c15:formulaRef>
                          <c15:sqref>Database!$E$315</c15:sqref>
                        </c15:formulaRef>
                      </c:ext>
                    </c:extLst>
                    <c:strCache>
                      <c:ptCount val="1"/>
                      <c:pt idx="0">
                        <c:v>400Mt-wam</c:v>
                      </c:pt>
                    </c:strCache>
                  </c:strRef>
                </c:tx>
                <c:spPr>
                  <a:ln w="19050" cap="rnd">
                    <a:solidFill>
                      <a:schemeClr val="accent1">
                        <a:lumMod val="8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Database!$AO$296:$BU$296</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Database!$AO$315:$BU$315</c15:sqref>
                        </c15:formulaRef>
                      </c:ext>
                    </c:extLst>
                    <c:numCache>
                      <c:formatCode>General</c:formatCode>
                      <c:ptCount val="33"/>
                      <c:pt idx="3" formatCode="0.0">
                        <c:v>36.915620000000004</c:v>
                      </c:pt>
                      <c:pt idx="4" formatCode="0.0">
                        <c:v>36.242260000000002</c:v>
                      </c:pt>
                      <c:pt idx="5" formatCode="0.0">
                        <c:v>31.655860000000001</c:v>
                      </c:pt>
                      <c:pt idx="6" formatCode="0.0">
                        <c:v>36.286290000000001</c:v>
                      </c:pt>
                      <c:pt idx="7" formatCode="0.0">
                        <c:v>33.217739999999999</c:v>
                      </c:pt>
                      <c:pt idx="8" formatCode="0.0">
                        <c:v>32.20787</c:v>
                      </c:pt>
                      <c:pt idx="9" formatCode="0.0">
                        <c:v>30.830269999999999</c:v>
                      </c:pt>
                      <c:pt idx="10" formatCode="0.0">
                        <c:v>29.27131</c:v>
                      </c:pt>
                      <c:pt idx="11" formatCode="0.0">
                        <c:v>26.766200000000001</c:v>
                      </c:pt>
                      <c:pt idx="12" formatCode="0.0">
                        <c:v>23.856080000000002</c:v>
                      </c:pt>
                      <c:pt idx="13" formatCode="0.0">
                        <c:v>18.180529999999997</c:v>
                      </c:pt>
                      <c:pt idx="14" formatCode="0.0">
                        <c:v>13.804320000000001</c:v>
                      </c:pt>
                      <c:pt idx="15" formatCode="0.0">
                        <c:v>11.528499999999999</c:v>
                      </c:pt>
                      <c:pt idx="16" formatCode="0.0">
                        <c:v>9.6865300000000012</c:v>
                      </c:pt>
                      <c:pt idx="17" formatCode="0.0">
                        <c:v>8.0882500000000004</c:v>
                      </c:pt>
                      <c:pt idx="18" formatCode="0.0">
                        <c:v>6.7629299999999999</c:v>
                      </c:pt>
                      <c:pt idx="19" formatCode="0.0">
                        <c:v>3.4271500000000001</c:v>
                      </c:pt>
                      <c:pt idx="20" formatCode="0.0">
                        <c:v>2.57429</c:v>
                      </c:pt>
                      <c:pt idx="21" formatCode="0.0">
                        <c:v>2.4099200000000001</c:v>
                      </c:pt>
                      <c:pt idx="22" formatCode="0.0">
                        <c:v>1.70655</c:v>
                      </c:pt>
                      <c:pt idx="23" formatCode="0.0">
                        <c:v>1.1795</c:v>
                      </c:pt>
                      <c:pt idx="24" formatCode="0.0">
                        <c:v>0.80386000000000002</c:v>
                      </c:pt>
                      <c:pt idx="25" formatCode="0.0">
                        <c:v>0.33473999999999998</c:v>
                      </c:pt>
                      <c:pt idx="26" formatCode="0.0">
                        <c:v>6.0909999999999999E-2</c:v>
                      </c:pt>
                      <c:pt idx="27" formatCode="0.0">
                        <c:v>-0.15012999999999999</c:v>
                      </c:pt>
                      <c:pt idx="28" formatCode="0.0">
                        <c:v>-0.35413</c:v>
                      </c:pt>
                      <c:pt idx="29" formatCode="0.0">
                        <c:v>-0.50499000000000005</c:v>
                      </c:pt>
                      <c:pt idx="30" formatCode="0.0">
                        <c:v>-0.62311000000000005</c:v>
                      </c:pt>
                      <c:pt idx="31" formatCode="0.0">
                        <c:v>-0.71996000000000004</c:v>
                      </c:pt>
                      <c:pt idx="32" formatCode="0.0">
                        <c:v>-0.72850000000000004</c:v>
                      </c:pt>
                    </c:numCache>
                  </c:numRef>
                </c:yVal>
                <c:smooth val="0"/>
                <c:extLst xmlns:c15="http://schemas.microsoft.com/office/drawing/2012/chart">
                  <c:ext xmlns:c16="http://schemas.microsoft.com/office/drawing/2014/chart" uri="{C3380CC4-5D6E-409C-BE32-E72D297353CC}">
                    <c16:uniqueId val="{00000011-90FD-4ACD-A599-1E85ADDEC4FB}"/>
                  </c:ext>
                </c:extLst>
              </c15:ser>
            </c15:filteredScatterSeries>
            <c15:filteredScatterSeries>
              <c15:ser>
                <c:idx val="19"/>
                <c:order val="19"/>
                <c:tx>
                  <c:strRef>
                    <c:extLst xmlns:c15="http://schemas.microsoft.com/office/drawing/2012/chart">
                      <c:ext xmlns:c15="http://schemas.microsoft.com/office/drawing/2012/chart" uri="{02D57815-91ED-43cb-92C2-25804820EDAC}">
                        <c15:formulaRef>
                          <c15:sqref>Database!$E$316</c15:sqref>
                        </c15:formulaRef>
                      </c:ext>
                    </c:extLst>
                    <c:strCache>
                      <c:ptCount val="1"/>
                      <c:pt idx="0">
                        <c:v>400Mt-wem</c:v>
                      </c:pt>
                    </c:strCache>
                  </c:strRef>
                </c:tx>
                <c:spPr>
                  <a:ln w="19050" cap="rnd">
                    <a:solidFill>
                      <a:schemeClr val="accent2">
                        <a:lumMod val="8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Database!$AO$296:$BU$296</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Database!$AO$316:$BU$316</c15:sqref>
                        </c15:formulaRef>
                      </c:ext>
                    </c:extLst>
                    <c:numCache>
                      <c:formatCode>General</c:formatCode>
                      <c:ptCount val="33"/>
                      <c:pt idx="3" formatCode="0.0">
                        <c:v>36.91563</c:v>
                      </c:pt>
                      <c:pt idx="4" formatCode="0.0">
                        <c:v>36.242260000000002</c:v>
                      </c:pt>
                      <c:pt idx="5" formatCode="0.0">
                        <c:v>31.655860000000001</c:v>
                      </c:pt>
                      <c:pt idx="6" formatCode="0.0">
                        <c:v>36.264589999999998</c:v>
                      </c:pt>
                      <c:pt idx="7" formatCode="0.0">
                        <c:v>33.302250000000001</c:v>
                      </c:pt>
                      <c:pt idx="8" formatCode="0.0">
                        <c:v>32.593330000000002</c:v>
                      </c:pt>
                      <c:pt idx="9" formatCode="0.0">
                        <c:v>31.09836</c:v>
                      </c:pt>
                      <c:pt idx="10" formatCode="0.0">
                        <c:v>29.909179999999999</c:v>
                      </c:pt>
                      <c:pt idx="11" formatCode="0.0">
                        <c:v>29.49822</c:v>
                      </c:pt>
                      <c:pt idx="12" formatCode="0.0">
                        <c:v>28.377839999999999</c:v>
                      </c:pt>
                      <c:pt idx="13" formatCode="0.0">
                        <c:v>17.09075</c:v>
                      </c:pt>
                      <c:pt idx="14" formatCode="0.0">
                        <c:v>13.707270000000001</c:v>
                      </c:pt>
                      <c:pt idx="15" formatCode="0.0">
                        <c:v>11.004389999999999</c:v>
                      </c:pt>
                      <c:pt idx="16" formatCode="0.0">
                        <c:v>8.7865699999999993</c:v>
                      </c:pt>
                      <c:pt idx="17" formatCode="0.0">
                        <c:v>7.0775800000000002</c:v>
                      </c:pt>
                      <c:pt idx="18" formatCode="0.0">
                        <c:v>5.6392600000000002</c:v>
                      </c:pt>
                      <c:pt idx="19" formatCode="0.0">
                        <c:v>2.3802800000000004</c:v>
                      </c:pt>
                      <c:pt idx="20" formatCode="0.0">
                        <c:v>1.6910699999999999</c:v>
                      </c:pt>
                      <c:pt idx="21" formatCode="0.0">
                        <c:v>1.85</c:v>
                      </c:pt>
                      <c:pt idx="22" formatCode="0.0">
                        <c:v>1.3841400000000001</c:v>
                      </c:pt>
                      <c:pt idx="23" formatCode="0.0">
                        <c:v>0.99842999999999993</c:v>
                      </c:pt>
                      <c:pt idx="24" formatCode="0.0">
                        <c:v>0.62673000000000001</c:v>
                      </c:pt>
                      <c:pt idx="25" formatCode="0.0">
                        <c:v>0.25179000000000001</c:v>
                      </c:pt>
                      <c:pt idx="26" formatCode="0.0">
                        <c:v>1.797E-2</c:v>
                      </c:pt>
                      <c:pt idx="27" formatCode="0.0">
                        <c:v>-0.15943000000000002</c:v>
                      </c:pt>
                      <c:pt idx="28" formatCode="0.0">
                        <c:v>-0.32557999999999998</c:v>
                      </c:pt>
                      <c:pt idx="29" formatCode="0.0">
                        <c:v>-0.44857999999999998</c:v>
                      </c:pt>
                      <c:pt idx="30" formatCode="0.0">
                        <c:v>-0.57337000000000005</c:v>
                      </c:pt>
                      <c:pt idx="31" formatCode="0.0">
                        <c:v>-1.0167200000000001</c:v>
                      </c:pt>
                      <c:pt idx="32" formatCode="0.0">
                        <c:v>-1.12869</c:v>
                      </c:pt>
                    </c:numCache>
                  </c:numRef>
                </c:yVal>
                <c:smooth val="0"/>
                <c:extLst xmlns:c15="http://schemas.microsoft.com/office/drawing/2012/chart">
                  <c:ext xmlns:c16="http://schemas.microsoft.com/office/drawing/2014/chart" uri="{C3380CC4-5D6E-409C-BE32-E72D297353CC}">
                    <c16:uniqueId val="{00000012-90FD-4ACD-A599-1E85ADDEC4FB}"/>
                  </c:ext>
                </c:extLst>
              </c15:ser>
            </c15:filteredScatterSeries>
            <c15:filteredScatterSeries>
              <c15:ser>
                <c:idx val="20"/>
                <c:order val="20"/>
                <c:tx>
                  <c:strRef>
                    <c:extLst xmlns:c15="http://schemas.microsoft.com/office/drawing/2012/chart">
                      <c:ext xmlns:c15="http://schemas.microsoft.com/office/drawing/2012/chart" uri="{02D57815-91ED-43cb-92C2-25804820EDAC}">
                        <c15:formulaRef>
                          <c15:sqref>Database!$E$317</c15:sqref>
                        </c15:formulaRef>
                      </c:ext>
                    </c:extLst>
                    <c:strCache>
                      <c:ptCount val="1"/>
                      <c:pt idx="0">
                        <c:v>450Mt</c:v>
                      </c:pt>
                    </c:strCache>
                  </c:strRef>
                </c:tx>
                <c:spPr>
                  <a:ln w="19050" cap="rnd">
                    <a:solidFill>
                      <a:schemeClr val="accent3">
                        <a:lumMod val="8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Database!$AO$296:$BU$296</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Database!$AO$317:$BU$317</c15:sqref>
                        </c15:formulaRef>
                      </c:ext>
                    </c:extLst>
                    <c:numCache>
                      <c:formatCode>General</c:formatCode>
                      <c:ptCount val="33"/>
                      <c:pt idx="3" formatCode="0.0">
                        <c:v>36.915620000000004</c:v>
                      </c:pt>
                      <c:pt idx="4" formatCode="0.0">
                        <c:v>36.242260000000002</c:v>
                      </c:pt>
                      <c:pt idx="5" formatCode="0.0">
                        <c:v>31.655860000000001</c:v>
                      </c:pt>
                      <c:pt idx="6" formatCode="0.0">
                        <c:v>30.825970000000002</c:v>
                      </c:pt>
                      <c:pt idx="7" formatCode="0.0">
                        <c:v>29.588519999999999</c:v>
                      </c:pt>
                      <c:pt idx="8" formatCode="0.0">
                        <c:v>27.010840000000002</c:v>
                      </c:pt>
                      <c:pt idx="9" formatCode="0.0">
                        <c:v>25.393900000000002</c:v>
                      </c:pt>
                      <c:pt idx="10" formatCode="0.0">
                        <c:v>23.103930000000002</c:v>
                      </c:pt>
                      <c:pt idx="11" formatCode="0.0">
                        <c:v>18.886050000000001</c:v>
                      </c:pt>
                      <c:pt idx="12" formatCode="0.0">
                        <c:v>14.88062</c:v>
                      </c:pt>
                      <c:pt idx="13" formatCode="0.0">
                        <c:v>16.834900000000001</c:v>
                      </c:pt>
                      <c:pt idx="14" formatCode="0.0">
                        <c:v>15.848450000000001</c:v>
                      </c:pt>
                      <c:pt idx="15" formatCode="0.0">
                        <c:v>15.145709999999999</c:v>
                      </c:pt>
                      <c:pt idx="16" formatCode="0.0">
                        <c:v>13.92928</c:v>
                      </c:pt>
                      <c:pt idx="17" formatCode="0.0">
                        <c:v>12.561290000000001</c:v>
                      </c:pt>
                      <c:pt idx="18" formatCode="0.0">
                        <c:v>11.15</c:v>
                      </c:pt>
                      <c:pt idx="19" formatCode="0.0">
                        <c:v>10.189020000000001</c:v>
                      </c:pt>
                      <c:pt idx="20" formatCode="0.0">
                        <c:v>9.0255299999999998</c:v>
                      </c:pt>
                      <c:pt idx="21" formatCode="0.0">
                        <c:v>8.2472600000000007</c:v>
                      </c:pt>
                      <c:pt idx="22" formatCode="0.0">
                        <c:v>7.7114399999999996</c:v>
                      </c:pt>
                      <c:pt idx="23" formatCode="0.0">
                        <c:v>7.2877000000000001</c:v>
                      </c:pt>
                      <c:pt idx="24" formatCode="0.0">
                        <c:v>6.8991099999999994</c:v>
                      </c:pt>
                      <c:pt idx="25" formatCode="0.0">
                        <c:v>6.2204300000000003</c:v>
                      </c:pt>
                      <c:pt idx="26" formatCode="0.0">
                        <c:v>5.8519300000000003</c:v>
                      </c:pt>
                      <c:pt idx="27" formatCode="0.0">
                        <c:v>5.50671</c:v>
                      </c:pt>
                      <c:pt idx="28" formatCode="0.0">
                        <c:v>5.1742400000000002</c:v>
                      </c:pt>
                      <c:pt idx="29" formatCode="0.0">
                        <c:v>4.7995200000000002</c:v>
                      </c:pt>
                      <c:pt idx="30" formatCode="0.0">
                        <c:v>4.7583900000000003</c:v>
                      </c:pt>
                      <c:pt idx="31" formatCode="0.0">
                        <c:v>4.4741299999999997</c:v>
                      </c:pt>
                      <c:pt idx="32" formatCode="0.0">
                        <c:v>4.1793100000000001</c:v>
                      </c:pt>
                    </c:numCache>
                  </c:numRef>
                </c:yVal>
                <c:smooth val="0"/>
                <c:extLst xmlns:c15="http://schemas.microsoft.com/office/drawing/2012/chart">
                  <c:ext xmlns:c16="http://schemas.microsoft.com/office/drawing/2014/chart" uri="{C3380CC4-5D6E-409C-BE32-E72D297353CC}">
                    <c16:uniqueId val="{00000013-90FD-4ACD-A599-1E85ADDEC4FB}"/>
                  </c:ext>
                </c:extLst>
              </c15:ser>
            </c15:filteredScatterSeries>
            <c15:filteredScatterSeries>
              <c15:ser>
                <c:idx val="21"/>
                <c:order val="21"/>
                <c:tx>
                  <c:strRef>
                    <c:extLst xmlns:c15="http://schemas.microsoft.com/office/drawing/2012/chart">
                      <c:ext xmlns:c15="http://schemas.microsoft.com/office/drawing/2012/chart" uri="{02D57815-91ED-43cb-92C2-25804820EDAC}">
                        <c15:formulaRef>
                          <c15:sqref>Database!$E$318</c15:sqref>
                        </c15:formulaRef>
                      </c:ext>
                    </c:extLst>
                    <c:strCache>
                      <c:ptCount val="1"/>
                      <c:pt idx="0">
                        <c:v>450Mt-wam</c:v>
                      </c:pt>
                    </c:strCache>
                  </c:strRef>
                </c:tx>
                <c:spPr>
                  <a:ln w="19050" cap="rnd">
                    <a:solidFill>
                      <a:schemeClr val="accent4">
                        <a:lumMod val="8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Database!$AO$296:$BU$296</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Database!$AO$318:$BU$318</c15:sqref>
                        </c15:formulaRef>
                      </c:ext>
                    </c:extLst>
                    <c:numCache>
                      <c:formatCode>General</c:formatCode>
                      <c:ptCount val="33"/>
                      <c:pt idx="3" formatCode="0.0">
                        <c:v>36.915620000000004</c:v>
                      </c:pt>
                      <c:pt idx="4" formatCode="0.0">
                        <c:v>36.242260000000002</c:v>
                      </c:pt>
                      <c:pt idx="5" formatCode="0.0">
                        <c:v>31.655860000000001</c:v>
                      </c:pt>
                      <c:pt idx="6" formatCode="0.0">
                        <c:v>36.286290000000001</c:v>
                      </c:pt>
                      <c:pt idx="7" formatCode="0.0">
                        <c:v>33.390769999999996</c:v>
                      </c:pt>
                      <c:pt idx="8" formatCode="0.0">
                        <c:v>32.887239999999998</c:v>
                      </c:pt>
                      <c:pt idx="9" formatCode="0.0">
                        <c:v>32.4054</c:v>
                      </c:pt>
                      <c:pt idx="10" formatCode="0.0">
                        <c:v>31.763990000000003</c:v>
                      </c:pt>
                      <c:pt idx="11" formatCode="0.0">
                        <c:v>29.12603</c:v>
                      </c:pt>
                      <c:pt idx="12" formatCode="0.0">
                        <c:v>26.47719</c:v>
                      </c:pt>
                      <c:pt idx="13" formatCode="0.0">
                        <c:v>23.01247</c:v>
                      </c:pt>
                      <c:pt idx="14" formatCode="0.0">
                        <c:v>17.20898</c:v>
                      </c:pt>
                      <c:pt idx="15" formatCode="0.0">
                        <c:v>14.91972</c:v>
                      </c:pt>
                      <c:pt idx="16" formatCode="0.0">
                        <c:v>13.0449</c:v>
                      </c:pt>
                      <c:pt idx="17" formatCode="0.0">
                        <c:v>10.664309999999999</c:v>
                      </c:pt>
                      <c:pt idx="18" formatCode="0.0">
                        <c:v>9.0790799999999994</c:v>
                      </c:pt>
                      <c:pt idx="19" formatCode="0.0">
                        <c:v>7.6297499999999996</c:v>
                      </c:pt>
                      <c:pt idx="20" formatCode="0.0">
                        <c:v>6.5881699999999999</c:v>
                      </c:pt>
                      <c:pt idx="21" formatCode="0.0">
                        <c:v>5.7019599999999997</c:v>
                      </c:pt>
                      <c:pt idx="22" formatCode="0.0">
                        <c:v>4.8808599999999993</c:v>
                      </c:pt>
                      <c:pt idx="23" formatCode="0.0">
                        <c:v>4.2061000000000002</c:v>
                      </c:pt>
                      <c:pt idx="24" formatCode="0.0">
                        <c:v>2.2200799999999998</c:v>
                      </c:pt>
                      <c:pt idx="25" formatCode="0.0">
                        <c:v>0.73044000000000009</c:v>
                      </c:pt>
                      <c:pt idx="26" formatCode="0.0">
                        <c:v>0.3599</c:v>
                      </c:pt>
                      <c:pt idx="27" formatCode="0.0">
                        <c:v>6.7119999999999999E-2</c:v>
                      </c:pt>
                      <c:pt idx="28" formatCode="0.0">
                        <c:v>-0.15612000000000001</c:v>
                      </c:pt>
                      <c:pt idx="29" formatCode="0.0">
                        <c:v>-0.34147000000000005</c:v>
                      </c:pt>
                      <c:pt idx="30" formatCode="0.0">
                        <c:v>-0.50956000000000001</c:v>
                      </c:pt>
                      <c:pt idx="31" formatCode="0.0">
                        <c:v>-0.68694000000000011</c:v>
                      </c:pt>
                      <c:pt idx="32" formatCode="0.0">
                        <c:v>-1.0570299999999999</c:v>
                      </c:pt>
                    </c:numCache>
                  </c:numRef>
                </c:yVal>
                <c:smooth val="0"/>
                <c:extLst xmlns:c15="http://schemas.microsoft.com/office/drawing/2012/chart">
                  <c:ext xmlns:c16="http://schemas.microsoft.com/office/drawing/2014/chart" uri="{C3380CC4-5D6E-409C-BE32-E72D297353CC}">
                    <c16:uniqueId val="{00000014-90FD-4ACD-A599-1E85ADDEC4FB}"/>
                  </c:ext>
                </c:extLst>
              </c15:ser>
            </c15:filteredScatterSeries>
            <c15:filteredScatterSeries>
              <c15:ser>
                <c:idx val="22"/>
                <c:order val="22"/>
                <c:tx>
                  <c:strRef>
                    <c:extLst xmlns:c15="http://schemas.microsoft.com/office/drawing/2012/chart">
                      <c:ext xmlns:c15="http://schemas.microsoft.com/office/drawing/2012/chart" uri="{02D57815-91ED-43cb-92C2-25804820EDAC}">
                        <c15:formulaRef>
                          <c15:sqref>Database!$E$319</c15:sqref>
                        </c15:formulaRef>
                      </c:ext>
                    </c:extLst>
                    <c:strCache>
                      <c:ptCount val="1"/>
                      <c:pt idx="0">
                        <c:v>450Mt-wem</c:v>
                      </c:pt>
                    </c:strCache>
                  </c:strRef>
                </c:tx>
                <c:spPr>
                  <a:ln w="19050" cap="rnd">
                    <a:solidFill>
                      <a:schemeClr val="accent5">
                        <a:lumMod val="8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Database!$AO$296:$BU$296</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Database!$AO$319:$BU$319</c15:sqref>
                        </c15:formulaRef>
                      </c:ext>
                    </c:extLst>
                    <c:numCache>
                      <c:formatCode>General</c:formatCode>
                      <c:ptCount val="33"/>
                      <c:pt idx="3" formatCode="0.0">
                        <c:v>36.91563</c:v>
                      </c:pt>
                      <c:pt idx="4" formatCode="0.0">
                        <c:v>36.242260000000002</c:v>
                      </c:pt>
                      <c:pt idx="5" formatCode="0.0">
                        <c:v>31.655860000000001</c:v>
                      </c:pt>
                      <c:pt idx="6" formatCode="0.0">
                        <c:v>36.264589999999998</c:v>
                      </c:pt>
                      <c:pt idx="7" formatCode="0.0">
                        <c:v>33.41442</c:v>
                      </c:pt>
                      <c:pt idx="8" formatCode="0.0">
                        <c:v>33.087989999999998</c:v>
                      </c:pt>
                      <c:pt idx="9" formatCode="0.0">
                        <c:v>32.740160000000003</c:v>
                      </c:pt>
                      <c:pt idx="10" formatCode="0.0">
                        <c:v>32.047740000000005</c:v>
                      </c:pt>
                      <c:pt idx="11" formatCode="0.0">
                        <c:v>29.732710000000001</c:v>
                      </c:pt>
                      <c:pt idx="12" formatCode="0.0">
                        <c:v>28.707369999999997</c:v>
                      </c:pt>
                      <c:pt idx="13" formatCode="0.0">
                        <c:v>23.054419999999997</c:v>
                      </c:pt>
                      <c:pt idx="14" formatCode="0.0">
                        <c:v>17.286630000000002</c:v>
                      </c:pt>
                      <c:pt idx="15" formatCode="0.0">
                        <c:v>14.899280000000001</c:v>
                      </c:pt>
                      <c:pt idx="16" formatCode="0.0">
                        <c:v>12.89767</c:v>
                      </c:pt>
                      <c:pt idx="17" formatCode="0.0">
                        <c:v>10.45777</c:v>
                      </c:pt>
                      <c:pt idx="18" formatCode="0.0">
                        <c:v>8.9770199999999996</c:v>
                      </c:pt>
                      <c:pt idx="19" formatCode="0.0">
                        <c:v>7.5878000000000005</c:v>
                      </c:pt>
                      <c:pt idx="20" formatCode="0.0">
                        <c:v>6.45512</c:v>
                      </c:pt>
                      <c:pt idx="21" formatCode="0.0">
                        <c:v>5.6013299999999999</c:v>
                      </c:pt>
                      <c:pt idx="22" formatCode="0.0">
                        <c:v>4.6688499999999999</c:v>
                      </c:pt>
                      <c:pt idx="23" formatCode="0.0">
                        <c:v>2.0515400000000001</c:v>
                      </c:pt>
                      <c:pt idx="24" formatCode="0.0">
                        <c:v>1.5260799999999999</c:v>
                      </c:pt>
                      <c:pt idx="25" formatCode="0.0">
                        <c:v>0.83669000000000004</c:v>
                      </c:pt>
                      <c:pt idx="26" formatCode="0.0">
                        <c:v>0.34967000000000004</c:v>
                      </c:pt>
                      <c:pt idx="27" formatCode="0.0">
                        <c:v>7.8420000000000004E-2</c:v>
                      </c:pt>
                      <c:pt idx="28" formatCode="0.0">
                        <c:v>-0.13833000000000001</c:v>
                      </c:pt>
                      <c:pt idx="29" formatCode="0.0">
                        <c:v>-0.32517000000000001</c:v>
                      </c:pt>
                      <c:pt idx="30" formatCode="0.0">
                        <c:v>-0.47741</c:v>
                      </c:pt>
                      <c:pt idx="31" formatCode="0.0">
                        <c:v>-0.75744</c:v>
                      </c:pt>
                      <c:pt idx="32" formatCode="0.0">
                        <c:v>-1.12653</c:v>
                      </c:pt>
                    </c:numCache>
                  </c:numRef>
                </c:yVal>
                <c:smooth val="0"/>
                <c:extLst xmlns:c15="http://schemas.microsoft.com/office/drawing/2012/chart">
                  <c:ext xmlns:c16="http://schemas.microsoft.com/office/drawing/2014/chart" uri="{C3380CC4-5D6E-409C-BE32-E72D297353CC}">
                    <c16:uniqueId val="{00000015-90FD-4ACD-A599-1E85ADDEC4FB}"/>
                  </c:ext>
                </c:extLst>
              </c15:ser>
            </c15:filteredScatterSeries>
          </c:ext>
        </c:extLst>
      </c:scatterChart>
      <c:valAx>
        <c:axId val="37106927"/>
        <c:scaling>
          <c:orientation val="minMax"/>
          <c:max val="2050"/>
          <c:min val="202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37095407"/>
        <c:crosses val="autoZero"/>
        <c:crossBetween val="midCat"/>
      </c:valAx>
      <c:valAx>
        <c:axId val="37095407"/>
        <c:scaling>
          <c:orientation val="minMax"/>
        </c:scaling>
        <c:delete val="0"/>
        <c:axPos val="l"/>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en-US" sz="2000"/>
                  <a:t>Net Fossil Fuel Emissions</a:t>
                </a:r>
              </a:p>
              <a:p>
                <a:pPr>
                  <a:defRPr sz="2000"/>
                </a:pPr>
                <a:r>
                  <a:rPr lang="en-US" sz="2000"/>
                  <a:t> (GWP</a:t>
                </a:r>
                <a:r>
                  <a:rPr lang="en-US" sz="2000" baseline="-25000"/>
                  <a:t>100</a:t>
                </a:r>
                <a:r>
                  <a:rPr lang="en-US" sz="2000" baseline="0"/>
                  <a:t> </a:t>
                </a:r>
                <a:r>
                  <a:rPr lang="en-US" sz="2000"/>
                  <a:t>MtCO</a:t>
                </a:r>
                <a:r>
                  <a:rPr lang="en-US" sz="2000" baseline="-25000"/>
                  <a:t>2</a:t>
                </a:r>
                <a:r>
                  <a:rPr lang="en-US" sz="2000"/>
                  <a:t>eq)</a:t>
                </a:r>
              </a:p>
            </c:rich>
          </c:tx>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37106927"/>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160" b="0" i="0" u="none" strike="noStrike" kern="1200" spc="0" baseline="0">
                <a:solidFill>
                  <a:schemeClr val="tx1">
                    <a:lumMod val="65000"/>
                    <a:lumOff val="35000"/>
                  </a:schemeClr>
                </a:solidFill>
                <a:latin typeface="+mn-lt"/>
                <a:ea typeface="+mn-ea"/>
                <a:cs typeface="+mn-cs"/>
              </a:defRPr>
            </a:pPr>
            <a:r>
              <a:rPr lang="en-US"/>
              <a:t>15 Scenario shortlist (average, min max) Pathway</a:t>
            </a:r>
          </a:p>
        </c:rich>
      </c:tx>
      <c:overlay val="0"/>
      <c:spPr>
        <a:noFill/>
        <a:ln>
          <a:noFill/>
        </a:ln>
        <a:effectLst/>
      </c:spPr>
      <c:txPr>
        <a:bodyPr rot="0" spcFirstLastPara="1" vertOverflow="ellipsis" vert="horz" wrap="square" anchor="ctr" anchorCtr="1"/>
        <a:lstStyle/>
        <a:p>
          <a:pPr>
            <a:defRPr sz="21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7"/>
          <c:order val="17"/>
          <c:tx>
            <c:strRef>
              <c:f>Database!$J$470</c:f>
              <c:strCache>
                <c:ptCount val="1"/>
                <c:pt idx="0">
                  <c:v>Average of 15 Shortlisted</c:v>
                </c:pt>
              </c:strCache>
            </c:strRef>
          </c:tx>
          <c:spPr>
            <a:ln w="19050" cap="rnd">
              <a:solidFill>
                <a:schemeClr val="accent6">
                  <a:lumMod val="80000"/>
                  <a:lumOff val="20000"/>
                </a:schemeClr>
              </a:solidFill>
              <a:round/>
            </a:ln>
            <a:effectLst/>
          </c:spPr>
          <c:marker>
            <c:symbol val="none"/>
          </c:marker>
          <c:xVal>
            <c:numRef>
              <c:f>Database!$K$419:$AN$419</c:f>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f>Database!$K$470:$AN$470</c:f>
              <c:numCache>
                <c:formatCode>0.0</c:formatCode>
                <c:ptCount val="30"/>
                <c:pt idx="0">
                  <c:v>65.152186266327988</c:v>
                </c:pt>
                <c:pt idx="1">
                  <c:v>62.851361538403914</c:v>
                </c:pt>
                <c:pt idx="2">
                  <c:v>59.257006032119314</c:v>
                </c:pt>
                <c:pt idx="3">
                  <c:v>55.445906504258126</c:v>
                </c:pt>
                <c:pt idx="4">
                  <c:v>54.949722494785156</c:v>
                </c:pt>
                <c:pt idx="5">
                  <c:v>52.359354909108191</c:v>
                </c:pt>
                <c:pt idx="6">
                  <c:v>49.767489101644877</c:v>
                </c:pt>
                <c:pt idx="7">
                  <c:v>46.968100628180927</c:v>
                </c:pt>
                <c:pt idx="8">
                  <c:v>41.49714606007614</c:v>
                </c:pt>
                <c:pt idx="9">
                  <c:v>37.067012986885388</c:v>
                </c:pt>
                <c:pt idx="10">
                  <c:v>34.674393764924893</c:v>
                </c:pt>
                <c:pt idx="11">
                  <c:v>33.311397179388997</c:v>
                </c:pt>
                <c:pt idx="12">
                  <c:v>31.378033603302615</c:v>
                </c:pt>
                <c:pt idx="13">
                  <c:v>31.348040234529517</c:v>
                </c:pt>
                <c:pt idx="14">
                  <c:v>28.356338267733388</c:v>
                </c:pt>
                <c:pt idx="15">
                  <c:v>26.915903014944092</c:v>
                </c:pt>
                <c:pt idx="16">
                  <c:v>26.052827541810007</c:v>
                </c:pt>
                <c:pt idx="17">
                  <c:v>24.922126070783133</c:v>
                </c:pt>
                <c:pt idx="18">
                  <c:v>23.630124894614006</c:v>
                </c:pt>
                <c:pt idx="19">
                  <c:v>21.710519288725941</c:v>
                </c:pt>
                <c:pt idx="20">
                  <c:v>21.314385350737595</c:v>
                </c:pt>
                <c:pt idx="21">
                  <c:v>20.072176449999233</c:v>
                </c:pt>
                <c:pt idx="22">
                  <c:v>19.039349257397316</c:v>
                </c:pt>
                <c:pt idx="23">
                  <c:v>18.625702911986014</c:v>
                </c:pt>
                <c:pt idx="24">
                  <c:v>17.957340456298393</c:v>
                </c:pt>
                <c:pt idx="25">
                  <c:v>17.248367813499904</c:v>
                </c:pt>
                <c:pt idx="26">
                  <c:v>16.292385754351439</c:v>
                </c:pt>
                <c:pt idx="27">
                  <c:v>16.09742943879673</c:v>
                </c:pt>
                <c:pt idx="28">
                  <c:v>15.372708325835946</c:v>
                </c:pt>
                <c:pt idx="29">
                  <c:v>15.535498062140849</c:v>
                </c:pt>
              </c:numCache>
            </c:numRef>
          </c:yVal>
          <c:smooth val="0"/>
          <c:extLst>
            <c:ext xmlns:c16="http://schemas.microsoft.com/office/drawing/2014/chart" uri="{C3380CC4-5D6E-409C-BE32-E72D297353CC}">
              <c16:uniqueId val="{00000000-6326-4F8F-8874-C828EB373CA2}"/>
            </c:ext>
          </c:extLst>
        </c:ser>
        <c:ser>
          <c:idx val="18"/>
          <c:order val="18"/>
          <c:tx>
            <c:strRef>
              <c:f>Database!$J$471</c:f>
              <c:strCache>
                <c:ptCount val="1"/>
                <c:pt idx="0">
                  <c:v>Min</c:v>
                </c:pt>
              </c:strCache>
            </c:strRef>
          </c:tx>
          <c:spPr>
            <a:ln w="19050" cap="rnd">
              <a:solidFill>
                <a:schemeClr val="accent1">
                  <a:lumMod val="80000"/>
                </a:schemeClr>
              </a:solidFill>
              <a:round/>
            </a:ln>
            <a:effectLst/>
          </c:spPr>
          <c:marker>
            <c:symbol val="none"/>
          </c:marker>
          <c:xVal>
            <c:numRef>
              <c:f>Database!$K$419:$AN$419</c:f>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f>Database!$K$471:$AN$471</c:f>
              <c:numCache>
                <c:formatCode>0.0</c:formatCode>
                <c:ptCount val="30"/>
                <c:pt idx="0">
                  <c:v>65.151808139705935</c:v>
                </c:pt>
                <c:pt idx="1">
                  <c:v>62.851250184110853</c:v>
                </c:pt>
                <c:pt idx="2">
                  <c:v>59.248752032477356</c:v>
                </c:pt>
                <c:pt idx="3">
                  <c:v>53.976129487035863</c:v>
                </c:pt>
                <c:pt idx="4">
                  <c:v>53.266197872900086</c:v>
                </c:pt>
                <c:pt idx="5">
                  <c:v>51.183109691627472</c:v>
                </c:pt>
                <c:pt idx="6">
                  <c:v>48.663615160728064</c:v>
                </c:pt>
                <c:pt idx="7">
                  <c:v>45.982311248224832</c:v>
                </c:pt>
                <c:pt idx="8">
                  <c:v>40.56236122954104</c:v>
                </c:pt>
                <c:pt idx="9">
                  <c:v>36.484882540337999</c:v>
                </c:pt>
                <c:pt idx="10">
                  <c:v>33.190507196718549</c:v>
                </c:pt>
                <c:pt idx="11">
                  <c:v>31.055042162815731</c:v>
                </c:pt>
                <c:pt idx="12">
                  <c:v>29.085096067356996</c:v>
                </c:pt>
                <c:pt idx="13">
                  <c:v>29.164967147632211</c:v>
                </c:pt>
                <c:pt idx="14">
                  <c:v>25.799851918642958</c:v>
                </c:pt>
                <c:pt idx="15">
                  <c:v>24.322896635191061</c:v>
                </c:pt>
                <c:pt idx="16">
                  <c:v>23.638991679174897</c:v>
                </c:pt>
                <c:pt idx="17">
                  <c:v>22.544995863133774</c:v>
                </c:pt>
                <c:pt idx="18">
                  <c:v>21.307176388522429</c:v>
                </c:pt>
                <c:pt idx="19">
                  <c:v>19.347835831798278</c:v>
                </c:pt>
                <c:pt idx="20">
                  <c:v>18.92000709286096</c:v>
                </c:pt>
                <c:pt idx="21">
                  <c:v>17.62168618610368</c:v>
                </c:pt>
                <c:pt idx="22">
                  <c:v>16.567647043944316</c:v>
                </c:pt>
                <c:pt idx="23">
                  <c:v>16.180968427362433</c:v>
                </c:pt>
                <c:pt idx="24">
                  <c:v>15.621042069946661</c:v>
                </c:pt>
                <c:pt idx="25">
                  <c:v>15.02896756088248</c:v>
                </c:pt>
                <c:pt idx="26">
                  <c:v>14.105095088437018</c:v>
                </c:pt>
                <c:pt idx="27">
                  <c:v>14.126000184760933</c:v>
                </c:pt>
                <c:pt idx="28">
                  <c:v>13.327990536528137</c:v>
                </c:pt>
                <c:pt idx="29">
                  <c:v>13.403913756042636</c:v>
                </c:pt>
              </c:numCache>
            </c:numRef>
          </c:yVal>
          <c:smooth val="0"/>
          <c:extLst>
            <c:ext xmlns:c16="http://schemas.microsoft.com/office/drawing/2014/chart" uri="{C3380CC4-5D6E-409C-BE32-E72D297353CC}">
              <c16:uniqueId val="{00000001-6326-4F8F-8874-C828EB373CA2}"/>
            </c:ext>
          </c:extLst>
        </c:ser>
        <c:ser>
          <c:idx val="19"/>
          <c:order val="19"/>
          <c:tx>
            <c:strRef>
              <c:f>Database!$J$472</c:f>
              <c:strCache>
                <c:ptCount val="1"/>
                <c:pt idx="0">
                  <c:v>Max</c:v>
                </c:pt>
              </c:strCache>
            </c:strRef>
          </c:tx>
          <c:spPr>
            <a:ln w="19050" cap="rnd">
              <a:solidFill>
                <a:schemeClr val="accent2">
                  <a:lumMod val="80000"/>
                </a:schemeClr>
              </a:solidFill>
              <a:round/>
            </a:ln>
            <a:effectLst/>
          </c:spPr>
          <c:marker>
            <c:symbol val="none"/>
          </c:marker>
          <c:xVal>
            <c:numRef>
              <c:f>Database!$K$419:$AN$419</c:f>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f>Database!$K$472:$AN$472</c:f>
              <c:numCache>
                <c:formatCode>0.0</c:formatCode>
                <c:ptCount val="30"/>
                <c:pt idx="0">
                  <c:v>65.152280797983494</c:v>
                </c:pt>
                <c:pt idx="1">
                  <c:v>62.851806955576059</c:v>
                </c:pt>
                <c:pt idx="2">
                  <c:v>59.259069532029812</c:v>
                </c:pt>
                <c:pt idx="3">
                  <c:v>56.063097839035862</c:v>
                </c:pt>
                <c:pt idx="4">
                  <c:v>55.656813145320093</c:v>
                </c:pt>
                <c:pt idx="5">
                  <c:v>52.904087197417773</c:v>
                </c:pt>
                <c:pt idx="6">
                  <c:v>50.506343252178837</c:v>
                </c:pt>
                <c:pt idx="7">
                  <c:v>47.854213436538657</c:v>
                </c:pt>
                <c:pt idx="8">
                  <c:v>42.486948537483194</c:v>
                </c:pt>
                <c:pt idx="9">
                  <c:v>37.811786517157998</c:v>
                </c:pt>
                <c:pt idx="10">
                  <c:v>36.956774102718555</c:v>
                </c:pt>
                <c:pt idx="11">
                  <c:v>36.125429963815733</c:v>
                </c:pt>
                <c:pt idx="12">
                  <c:v>33.930643057356995</c:v>
                </c:pt>
                <c:pt idx="13">
                  <c:v>33.594178364632214</c:v>
                </c:pt>
                <c:pt idx="14">
                  <c:v>30.69683453864296</c:v>
                </c:pt>
                <c:pt idx="15">
                  <c:v>29.059643599191062</c:v>
                </c:pt>
                <c:pt idx="16">
                  <c:v>28.175282017174894</c:v>
                </c:pt>
                <c:pt idx="17">
                  <c:v>27.055819514133773</c:v>
                </c:pt>
                <c:pt idx="18">
                  <c:v>25.748454844522428</c:v>
                </c:pt>
                <c:pt idx="19">
                  <c:v>23.764237118498279</c:v>
                </c:pt>
                <c:pt idx="20">
                  <c:v>23.40426236696096</c:v>
                </c:pt>
                <c:pt idx="21">
                  <c:v>22.209910146203683</c:v>
                </c:pt>
                <c:pt idx="22">
                  <c:v>21.258467327144317</c:v>
                </c:pt>
                <c:pt idx="23">
                  <c:v>20.936474079762434</c:v>
                </c:pt>
                <c:pt idx="24">
                  <c:v>20.59874308384666</c:v>
                </c:pt>
                <c:pt idx="25">
                  <c:v>19.827638745356481</c:v>
                </c:pt>
                <c:pt idx="26">
                  <c:v>18.835540923137017</c:v>
                </c:pt>
                <c:pt idx="27">
                  <c:v>18.334269210260931</c:v>
                </c:pt>
                <c:pt idx="28">
                  <c:v>17.677266528628135</c:v>
                </c:pt>
                <c:pt idx="29">
                  <c:v>17.919037975972639</c:v>
                </c:pt>
              </c:numCache>
            </c:numRef>
          </c:yVal>
          <c:smooth val="0"/>
          <c:extLst>
            <c:ext xmlns:c16="http://schemas.microsoft.com/office/drawing/2014/chart" uri="{C3380CC4-5D6E-409C-BE32-E72D297353CC}">
              <c16:uniqueId val="{00000002-6326-4F8F-8874-C828EB373CA2}"/>
            </c:ext>
          </c:extLst>
        </c:ser>
        <c:dLbls>
          <c:showLegendKey val="0"/>
          <c:showVal val="0"/>
          <c:showCatName val="0"/>
          <c:showSerName val="0"/>
          <c:showPercent val="0"/>
          <c:showBubbleSize val="0"/>
        </c:dLbls>
        <c:axId val="1134365471"/>
        <c:axId val="1134352031"/>
        <c:extLst>
          <c:ext xmlns:c15="http://schemas.microsoft.com/office/drawing/2012/chart" uri="{02D57815-91ED-43cb-92C2-25804820EDAC}">
            <c15:filteredScatterSeries>
              <c15:ser>
                <c:idx val="0"/>
                <c:order val="0"/>
                <c:tx>
                  <c:strRef>
                    <c:extLst>
                      <c:ext uri="{02D57815-91ED-43cb-92C2-25804820EDAC}">
                        <c15:formulaRef>
                          <c15:sqref>Database!$J$453</c15:sqref>
                        </c15:formulaRef>
                      </c:ext>
                    </c:extLst>
                    <c:strCache>
                      <c:ptCount val="1"/>
                      <c:pt idx="0">
                        <c:v>300Mt L4 S1-P2</c:v>
                      </c:pt>
                    </c:strCache>
                  </c:strRef>
                </c:tx>
                <c:spPr>
                  <a:ln w="19050" cap="rnd">
                    <a:solidFill>
                      <a:schemeClr val="accent1"/>
                    </a:solidFill>
                    <a:round/>
                  </a:ln>
                  <a:effectLst/>
                </c:spPr>
                <c:marker>
                  <c:symbol val="none"/>
                </c:marker>
                <c:xVal>
                  <c:numRef>
                    <c:extLst>
                      <c:ex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extLst>
                      <c:ext uri="{02D57815-91ED-43cb-92C2-25804820EDAC}">
                        <c15:formulaRef>
                          <c15:sqref>Database!$K$453:$AN$453</c15:sqref>
                        </c15:formulaRef>
                      </c:ext>
                    </c:extLst>
                    <c:numCache>
                      <c:formatCode>0.0</c:formatCode>
                      <c:ptCount val="30"/>
                      <c:pt idx="0">
                        <c:v>65.151808139705935</c:v>
                      </c:pt>
                      <c:pt idx="1">
                        <c:v>62.851806955576059</c:v>
                      </c:pt>
                      <c:pt idx="2">
                        <c:v>59.248752032477356</c:v>
                      </c:pt>
                      <c:pt idx="3">
                        <c:v>56.056541202480581</c:v>
                      </c:pt>
                      <c:pt idx="4">
                        <c:v>55.65650377081873</c:v>
                      </c:pt>
                      <c:pt idx="5">
                        <c:v>52.739397197417766</c:v>
                      </c:pt>
                      <c:pt idx="6">
                        <c:v>50.044863252178835</c:v>
                      </c:pt>
                      <c:pt idx="7">
                        <c:v>47.208383436538661</c:v>
                      </c:pt>
                      <c:pt idx="8">
                        <c:v>41.835138537483196</c:v>
                      </c:pt>
                      <c:pt idx="9">
                        <c:v>37.158420152768279</c:v>
                      </c:pt>
                      <c:pt idx="10">
                        <c:v>34.357539559083612</c:v>
                      </c:pt>
                      <c:pt idx="11">
                        <c:v>33.00596497701541</c:v>
                      </c:pt>
                      <c:pt idx="12">
                        <c:v>30.873073100418413</c:v>
                      </c:pt>
                      <c:pt idx="13">
                        <c:v>31.141596814785398</c:v>
                      </c:pt>
                      <c:pt idx="14">
                        <c:v>27.034615090761758</c:v>
                      </c:pt>
                      <c:pt idx="15">
                        <c:v>25.645807939289561</c:v>
                      </c:pt>
                      <c:pt idx="16">
                        <c:v>25.045343649683794</c:v>
                      </c:pt>
                      <c:pt idx="17">
                        <c:v>24.025609599380591</c:v>
                      </c:pt>
                      <c:pt idx="18">
                        <c:v>22.860035340313651</c:v>
                      </c:pt>
                      <c:pt idx="19">
                        <c:v>20.969547209703261</c:v>
                      </c:pt>
                      <c:pt idx="20">
                        <c:v>20.598197834044136</c:v>
                      </c:pt>
                      <c:pt idx="21">
                        <c:v>19.359276252048115</c:v>
                      </c:pt>
                      <c:pt idx="22">
                        <c:v>18.360340878142658</c:v>
                      </c:pt>
                      <c:pt idx="23">
                        <c:v>18.027822879013652</c:v>
                      </c:pt>
                      <c:pt idx="24">
                        <c:v>17.51555530723866</c:v>
                      </c:pt>
                      <c:pt idx="25">
                        <c:v>16.972663121688274</c:v>
                      </c:pt>
                      <c:pt idx="26">
                        <c:v>16.10502008194246</c:v>
                      </c:pt>
                      <c:pt idx="27">
                        <c:v>16.18373840393993</c:v>
                      </c:pt>
                      <c:pt idx="28">
                        <c:v>15.451364165533846</c:v>
                      </c:pt>
                      <c:pt idx="29">
                        <c:v>15.617793513340374</c:v>
                      </c:pt>
                    </c:numCache>
                  </c:numRef>
                </c:yVal>
                <c:smooth val="0"/>
                <c:extLst>
                  <c:ext xmlns:c16="http://schemas.microsoft.com/office/drawing/2014/chart" uri="{C3380CC4-5D6E-409C-BE32-E72D297353CC}">
                    <c16:uniqueId val="{00000003-6326-4F8F-8874-C828EB373CA2}"/>
                  </c:ext>
                </c:extLst>
              </c15:ser>
            </c15:filteredScatterSeries>
            <c15:filteredScatterSeries>
              <c15:ser>
                <c:idx val="1"/>
                <c:order val="1"/>
                <c:tx>
                  <c:strRef>
                    <c:extLst xmlns:c15="http://schemas.microsoft.com/office/drawing/2012/chart">
                      <c:ext xmlns:c15="http://schemas.microsoft.com/office/drawing/2012/chart" uri="{02D57815-91ED-43cb-92C2-25804820EDAC}">
                        <c15:formulaRef>
                          <c15:sqref>Database!$J$454</c15:sqref>
                        </c15:formulaRef>
                      </c:ext>
                    </c:extLst>
                    <c:strCache>
                      <c:ptCount val="1"/>
                      <c:pt idx="0">
                        <c:v>300Mt L1 S2-P2</c:v>
                      </c:pt>
                    </c:strCache>
                  </c:strRef>
                </c:tx>
                <c:spPr>
                  <a:ln w="19050" cap="rnd">
                    <a:solidFill>
                      <a:schemeClr val="accent2"/>
                    </a:solidFill>
                    <a:round/>
                  </a:ln>
                  <a:effectLst/>
                </c:spPr>
                <c:marker>
                  <c:symbol val="none"/>
                </c:marker>
                <c:xVal>
                  <c:numRef>
                    <c:extLst xmlns:c15="http://schemas.microsoft.com/office/drawing/2012/chart">
                      <c:ext xmlns:c15="http://schemas.microsoft.com/office/drawing/2012/char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extLst xmlns:c15="http://schemas.microsoft.com/office/drawing/2012/chart">
                      <c:ext xmlns:c15="http://schemas.microsoft.com/office/drawing/2012/chart" uri="{02D57815-91ED-43cb-92C2-25804820EDAC}">
                        <c15:formulaRef>
                          <c15:sqref>Database!$K$454:$AN$454</c15:sqref>
                        </c15:formulaRef>
                      </c:ext>
                    </c:extLst>
                    <c:numCache>
                      <c:formatCode>0.0</c:formatCode>
                      <c:ptCount val="30"/>
                      <c:pt idx="0">
                        <c:v>65.152280797983494</c:v>
                      </c:pt>
                      <c:pt idx="1">
                        <c:v>62.851250184110853</c:v>
                      </c:pt>
                      <c:pt idx="2">
                        <c:v>59.259069532029812</c:v>
                      </c:pt>
                      <c:pt idx="3">
                        <c:v>56.052219487035856</c:v>
                      </c:pt>
                      <c:pt idx="4">
                        <c:v>55.539827872900084</c:v>
                      </c:pt>
                      <c:pt idx="5">
                        <c:v>52.549009691627468</c:v>
                      </c:pt>
                      <c:pt idx="6">
                        <c:v>49.757355160728061</c:v>
                      </c:pt>
                      <c:pt idx="7">
                        <c:v>46.789661248224832</c:v>
                      </c:pt>
                      <c:pt idx="8">
                        <c:v>41.302001229541048</c:v>
                      </c:pt>
                      <c:pt idx="9">
                        <c:v>36.568586517158003</c:v>
                      </c:pt>
                      <c:pt idx="10">
                        <c:v>33.676154102718549</c:v>
                      </c:pt>
                      <c:pt idx="11">
                        <c:v>32.219599963815732</c:v>
                      </c:pt>
                      <c:pt idx="12">
                        <c:v>30.079223057356998</c:v>
                      </c:pt>
                      <c:pt idx="13">
                        <c:v>30.339568364632214</c:v>
                      </c:pt>
                      <c:pt idx="14">
                        <c:v>26.254704538642962</c:v>
                      </c:pt>
                      <c:pt idx="15">
                        <c:v>24.89885359919106</c:v>
                      </c:pt>
                      <c:pt idx="16">
                        <c:v>24.345262017174896</c:v>
                      </c:pt>
                      <c:pt idx="17">
                        <c:v>23.384939514133773</c:v>
                      </c:pt>
                      <c:pt idx="18">
                        <c:v>22.304834844522425</c:v>
                      </c:pt>
                      <c:pt idx="19">
                        <c:v>20.520957118498281</c:v>
                      </c:pt>
                      <c:pt idx="20">
                        <c:v>20.26950236696096</c:v>
                      </c:pt>
                      <c:pt idx="21">
                        <c:v>19.161310146203682</c:v>
                      </c:pt>
                      <c:pt idx="22">
                        <c:v>18.287977327144315</c:v>
                      </c:pt>
                      <c:pt idx="23">
                        <c:v>18.083434079762434</c:v>
                      </c:pt>
                      <c:pt idx="24">
                        <c:v>17.72093308384666</c:v>
                      </c:pt>
                      <c:pt idx="25">
                        <c:v>17.325438745356479</c:v>
                      </c:pt>
                      <c:pt idx="26">
                        <c:v>16.599250923137017</c:v>
                      </c:pt>
                      <c:pt idx="27">
                        <c:v>16.809979210260931</c:v>
                      </c:pt>
                      <c:pt idx="28">
                        <c:v>16.193366528628136</c:v>
                      </c:pt>
                      <c:pt idx="29">
                        <c:v>16.452997975972636</c:v>
                      </c:pt>
                    </c:numCache>
                  </c:numRef>
                </c:yVal>
                <c:smooth val="0"/>
                <c:extLst xmlns:c15="http://schemas.microsoft.com/office/drawing/2012/chart">
                  <c:ext xmlns:c16="http://schemas.microsoft.com/office/drawing/2014/chart" uri="{C3380CC4-5D6E-409C-BE32-E72D297353CC}">
                    <c16:uniqueId val="{00000004-6326-4F8F-8874-C828EB373CA2}"/>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Database!$J$455</c15:sqref>
                        </c15:formulaRef>
                      </c:ext>
                    </c:extLst>
                    <c:strCache>
                      <c:ptCount val="1"/>
                      <c:pt idx="0">
                        <c:v>300Mt L4 S2-P2</c:v>
                      </c:pt>
                    </c:strCache>
                  </c:strRef>
                </c:tx>
                <c:spPr>
                  <a:ln w="19050" cap="rnd">
                    <a:solidFill>
                      <a:schemeClr val="accent3"/>
                    </a:solidFill>
                    <a:round/>
                  </a:ln>
                  <a:effectLst/>
                </c:spPr>
                <c:marker>
                  <c:symbol val="none"/>
                </c:marker>
                <c:xVal>
                  <c:numRef>
                    <c:extLst xmlns:c15="http://schemas.microsoft.com/office/drawing/2012/chart">
                      <c:ext xmlns:c15="http://schemas.microsoft.com/office/drawing/2012/char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extLst xmlns:c15="http://schemas.microsoft.com/office/drawing/2012/chart">
                      <c:ext xmlns:c15="http://schemas.microsoft.com/office/drawing/2012/chart" uri="{02D57815-91ED-43cb-92C2-25804820EDAC}">
                        <c15:formulaRef>
                          <c15:sqref>Database!$K$455:$AN$455</c15:sqref>
                        </c15:formulaRef>
                      </c:ext>
                    </c:extLst>
                    <c:numCache>
                      <c:formatCode>0.0</c:formatCode>
                      <c:ptCount val="30"/>
                      <c:pt idx="0">
                        <c:v>65.152280797983494</c:v>
                      </c:pt>
                      <c:pt idx="1">
                        <c:v>62.851250184110853</c:v>
                      </c:pt>
                      <c:pt idx="2">
                        <c:v>59.259069532029812</c:v>
                      </c:pt>
                      <c:pt idx="3">
                        <c:v>56.053927839035865</c:v>
                      </c:pt>
                      <c:pt idx="4">
                        <c:v>55.541953145320086</c:v>
                      </c:pt>
                      <c:pt idx="5">
                        <c:v>52.54630231576747</c:v>
                      </c:pt>
                      <c:pt idx="6">
                        <c:v>49.74419430062806</c:v>
                      </c:pt>
                      <c:pt idx="7">
                        <c:v>46.759600270624837</c:v>
                      </c:pt>
                      <c:pt idx="8">
                        <c:v>41.248432985241053</c:v>
                      </c:pt>
                      <c:pt idx="9">
                        <c:v>36.484882540337999</c:v>
                      </c:pt>
                      <c:pt idx="10">
                        <c:v>33.547227196718552</c:v>
                      </c:pt>
                      <c:pt idx="11">
                        <c:v>32.03010216281573</c:v>
                      </c:pt>
                      <c:pt idx="12">
                        <c:v>29.819946067356994</c:v>
                      </c:pt>
                      <c:pt idx="13">
                        <c:v>29.996837147632213</c:v>
                      </c:pt>
                      <c:pt idx="14">
                        <c:v>25.799851918642958</c:v>
                      </c:pt>
                      <c:pt idx="15">
                        <c:v>24.322896635191061</c:v>
                      </c:pt>
                      <c:pt idx="16">
                        <c:v>23.638991679174897</c:v>
                      </c:pt>
                      <c:pt idx="17">
                        <c:v>22.544995863133774</c:v>
                      </c:pt>
                      <c:pt idx="18">
                        <c:v>21.307176388522429</c:v>
                      </c:pt>
                      <c:pt idx="19">
                        <c:v>19.347835831798278</c:v>
                      </c:pt>
                      <c:pt idx="20">
                        <c:v>18.92000709286096</c:v>
                      </c:pt>
                      <c:pt idx="21">
                        <c:v>17.62168618610368</c:v>
                      </c:pt>
                      <c:pt idx="22">
                        <c:v>16.567647043944316</c:v>
                      </c:pt>
                      <c:pt idx="23">
                        <c:v>16.180968427362433</c:v>
                      </c:pt>
                      <c:pt idx="24">
                        <c:v>15.621042069946661</c:v>
                      </c:pt>
                      <c:pt idx="25">
                        <c:v>15.02896756088248</c:v>
                      </c:pt>
                      <c:pt idx="26">
                        <c:v>14.105095088437018</c:v>
                      </c:pt>
                      <c:pt idx="27">
                        <c:v>14.126000184760933</c:v>
                      </c:pt>
                      <c:pt idx="28">
                        <c:v>13.327990536528137</c:v>
                      </c:pt>
                      <c:pt idx="29">
                        <c:v>13.403913756042636</c:v>
                      </c:pt>
                    </c:numCache>
                  </c:numRef>
                </c:yVal>
                <c:smooth val="0"/>
                <c:extLst xmlns:c15="http://schemas.microsoft.com/office/drawing/2012/chart">
                  <c:ext xmlns:c16="http://schemas.microsoft.com/office/drawing/2014/chart" uri="{C3380CC4-5D6E-409C-BE32-E72D297353CC}">
                    <c16:uniqueId val="{00000005-6326-4F8F-8874-C828EB373CA2}"/>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Database!$J$456</c15:sqref>
                        </c15:formulaRef>
                      </c:ext>
                    </c:extLst>
                    <c:strCache>
                      <c:ptCount val="1"/>
                      <c:pt idx="0">
                        <c:v>300Mt-lowbio L4 S1-P2</c:v>
                      </c:pt>
                    </c:strCache>
                  </c:strRef>
                </c:tx>
                <c:spPr>
                  <a:ln w="19050" cap="rnd">
                    <a:solidFill>
                      <a:schemeClr val="accent4"/>
                    </a:solidFill>
                    <a:round/>
                  </a:ln>
                  <a:effectLst/>
                </c:spPr>
                <c:marker>
                  <c:symbol val="none"/>
                </c:marker>
                <c:xVal>
                  <c:numRef>
                    <c:extLst xmlns:c15="http://schemas.microsoft.com/office/drawing/2012/chart">
                      <c:ext xmlns:c15="http://schemas.microsoft.com/office/drawing/2012/char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extLst xmlns:c15="http://schemas.microsoft.com/office/drawing/2012/chart">
                      <c:ext xmlns:c15="http://schemas.microsoft.com/office/drawing/2012/chart" uri="{02D57815-91ED-43cb-92C2-25804820EDAC}">
                        <c15:formulaRef>
                          <c15:sqref>Database!$K$456:$AN$456</c15:sqref>
                        </c15:formulaRef>
                      </c:ext>
                    </c:extLst>
                    <c:numCache>
                      <c:formatCode>0.0</c:formatCode>
                      <c:ptCount val="30"/>
                      <c:pt idx="0">
                        <c:v>65.151808139705935</c:v>
                      </c:pt>
                      <c:pt idx="1">
                        <c:v>62.851806955576059</c:v>
                      </c:pt>
                      <c:pt idx="2">
                        <c:v>59.248752032477356</c:v>
                      </c:pt>
                      <c:pt idx="3">
                        <c:v>55.40642120248058</c:v>
                      </c:pt>
                      <c:pt idx="4">
                        <c:v>55.023213770818742</c:v>
                      </c:pt>
                      <c:pt idx="5">
                        <c:v>52.904087197417773</c:v>
                      </c:pt>
                      <c:pt idx="6">
                        <c:v>50.506343252178837</c:v>
                      </c:pt>
                      <c:pt idx="7">
                        <c:v>47.854213436538657</c:v>
                      </c:pt>
                      <c:pt idx="8">
                        <c:v>42.486948537483194</c:v>
                      </c:pt>
                      <c:pt idx="9">
                        <c:v>37.764540152768276</c:v>
                      </c:pt>
                      <c:pt idx="10">
                        <c:v>34.00081955908361</c:v>
                      </c:pt>
                      <c:pt idx="11">
                        <c:v>32.030904977015403</c:v>
                      </c:pt>
                      <c:pt idx="12">
                        <c:v>30.138223100418415</c:v>
                      </c:pt>
                      <c:pt idx="13">
                        <c:v>30.309726814785396</c:v>
                      </c:pt>
                      <c:pt idx="14">
                        <c:v>27.678915090761759</c:v>
                      </c:pt>
                      <c:pt idx="15">
                        <c:v>26.369797939289562</c:v>
                      </c:pt>
                      <c:pt idx="16">
                        <c:v>25.413483649683794</c:v>
                      </c:pt>
                      <c:pt idx="17">
                        <c:v>24.404649599380587</c:v>
                      </c:pt>
                      <c:pt idx="18">
                        <c:v>23.221115340313652</c:v>
                      </c:pt>
                      <c:pt idx="19">
                        <c:v>21.277217209703259</c:v>
                      </c:pt>
                      <c:pt idx="20">
                        <c:v>20.888067834044136</c:v>
                      </c:pt>
                      <c:pt idx="21">
                        <c:v>19.631156252048115</c:v>
                      </c:pt>
                      <c:pt idx="22">
                        <c:v>18.62306087814266</c:v>
                      </c:pt>
                      <c:pt idx="23">
                        <c:v>18.221402879013652</c:v>
                      </c:pt>
                      <c:pt idx="24">
                        <c:v>17.707255307238658</c:v>
                      </c:pt>
                      <c:pt idx="25">
                        <c:v>17.167653121688275</c:v>
                      </c:pt>
                      <c:pt idx="26">
                        <c:v>16.291160081942458</c:v>
                      </c:pt>
                      <c:pt idx="27">
                        <c:v>16.318298403939931</c:v>
                      </c:pt>
                      <c:pt idx="28">
                        <c:v>15.558944165533848</c:v>
                      </c:pt>
                      <c:pt idx="29">
                        <c:v>15.721183513340375</c:v>
                      </c:pt>
                    </c:numCache>
                  </c:numRef>
                </c:yVal>
                <c:smooth val="0"/>
                <c:extLst xmlns:c15="http://schemas.microsoft.com/office/drawing/2012/chart">
                  <c:ext xmlns:c16="http://schemas.microsoft.com/office/drawing/2014/chart" uri="{C3380CC4-5D6E-409C-BE32-E72D297353CC}">
                    <c16:uniqueId val="{00000006-6326-4F8F-8874-C828EB373CA2}"/>
                  </c:ext>
                </c:extLst>
              </c15:ser>
            </c15:filteredScatterSeries>
            <c15:filteredScatterSeries>
              <c15:ser>
                <c:idx val="4"/>
                <c:order val="4"/>
                <c:tx>
                  <c:strRef>
                    <c:extLst xmlns:c15="http://schemas.microsoft.com/office/drawing/2012/chart">
                      <c:ext xmlns:c15="http://schemas.microsoft.com/office/drawing/2012/chart" uri="{02D57815-91ED-43cb-92C2-25804820EDAC}">
                        <c15:formulaRef>
                          <c15:sqref>Database!$J$457</c15:sqref>
                        </c15:formulaRef>
                      </c:ext>
                    </c:extLst>
                    <c:strCache>
                      <c:ptCount val="1"/>
                      <c:pt idx="0">
                        <c:v>300Mt-lowbio L1 S2-P2</c:v>
                      </c:pt>
                    </c:strCache>
                  </c:strRef>
                </c:tx>
                <c:spPr>
                  <a:ln w="19050" cap="rnd">
                    <a:solidFill>
                      <a:schemeClr val="accent5"/>
                    </a:solidFill>
                    <a:round/>
                  </a:ln>
                  <a:effectLst/>
                </c:spPr>
                <c:marker>
                  <c:symbol val="none"/>
                </c:marker>
                <c:xVal>
                  <c:numRef>
                    <c:extLst xmlns:c15="http://schemas.microsoft.com/office/drawing/2012/chart">
                      <c:ext xmlns:c15="http://schemas.microsoft.com/office/drawing/2012/char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extLst xmlns:c15="http://schemas.microsoft.com/office/drawing/2012/chart">
                      <c:ext xmlns:c15="http://schemas.microsoft.com/office/drawing/2012/chart" uri="{02D57815-91ED-43cb-92C2-25804820EDAC}">
                        <c15:formulaRef>
                          <c15:sqref>Database!$K$457:$AN$457</c15:sqref>
                        </c15:formulaRef>
                      </c:ext>
                    </c:extLst>
                    <c:numCache>
                      <c:formatCode>0.0</c:formatCode>
                      <c:ptCount val="30"/>
                      <c:pt idx="0">
                        <c:v>65.152280797983494</c:v>
                      </c:pt>
                      <c:pt idx="1">
                        <c:v>62.851250184110853</c:v>
                      </c:pt>
                      <c:pt idx="2">
                        <c:v>59.259069532029812</c:v>
                      </c:pt>
                      <c:pt idx="3">
                        <c:v>55.402099487035855</c:v>
                      </c:pt>
                      <c:pt idx="4">
                        <c:v>54.906537872900095</c:v>
                      </c:pt>
                      <c:pt idx="5">
                        <c:v>52.713699691627468</c:v>
                      </c:pt>
                      <c:pt idx="6">
                        <c:v>50.218835160728069</c:v>
                      </c:pt>
                      <c:pt idx="7">
                        <c:v>47.435491248224835</c:v>
                      </c:pt>
                      <c:pt idx="8">
                        <c:v>41.953811229541046</c:v>
                      </c:pt>
                      <c:pt idx="9">
                        <c:v>37.174706517158</c:v>
                      </c:pt>
                      <c:pt idx="10">
                        <c:v>33.319434102718553</c:v>
                      </c:pt>
                      <c:pt idx="11">
                        <c:v>31.244539963815733</c:v>
                      </c:pt>
                      <c:pt idx="12">
                        <c:v>29.344373057356997</c:v>
                      </c:pt>
                      <c:pt idx="13">
                        <c:v>29.507698364632212</c:v>
                      </c:pt>
                      <c:pt idx="14">
                        <c:v>26.899004538642959</c:v>
                      </c:pt>
                      <c:pt idx="15">
                        <c:v>25.622843599191061</c:v>
                      </c:pt>
                      <c:pt idx="16">
                        <c:v>24.713402017174896</c:v>
                      </c:pt>
                      <c:pt idx="17">
                        <c:v>23.763979514133773</c:v>
                      </c:pt>
                      <c:pt idx="18">
                        <c:v>22.665914844522426</c:v>
                      </c:pt>
                      <c:pt idx="19">
                        <c:v>20.828627118498275</c:v>
                      </c:pt>
                      <c:pt idx="20">
                        <c:v>20.559372366960957</c:v>
                      </c:pt>
                      <c:pt idx="21">
                        <c:v>19.433190146203682</c:v>
                      </c:pt>
                      <c:pt idx="22">
                        <c:v>18.550697327144313</c:v>
                      </c:pt>
                      <c:pt idx="23">
                        <c:v>18.277014079762434</c:v>
                      </c:pt>
                      <c:pt idx="24">
                        <c:v>17.912633083846661</c:v>
                      </c:pt>
                      <c:pt idx="25">
                        <c:v>17.520428745356483</c:v>
                      </c:pt>
                      <c:pt idx="26">
                        <c:v>16.785390923137019</c:v>
                      </c:pt>
                      <c:pt idx="27">
                        <c:v>16.944539210260931</c:v>
                      </c:pt>
                      <c:pt idx="28">
                        <c:v>16.300946528628135</c:v>
                      </c:pt>
                      <c:pt idx="29">
                        <c:v>16.556387975972633</c:v>
                      </c:pt>
                    </c:numCache>
                  </c:numRef>
                </c:yVal>
                <c:smooth val="0"/>
                <c:extLst xmlns:c15="http://schemas.microsoft.com/office/drawing/2012/chart">
                  <c:ext xmlns:c16="http://schemas.microsoft.com/office/drawing/2014/chart" uri="{C3380CC4-5D6E-409C-BE32-E72D297353CC}">
                    <c16:uniqueId val="{00000007-6326-4F8F-8874-C828EB373CA2}"/>
                  </c:ext>
                </c:extLst>
              </c15:ser>
            </c15:filteredScatterSeries>
            <c15:filteredScatterSeries>
              <c15:ser>
                <c:idx val="5"/>
                <c:order val="5"/>
                <c:tx>
                  <c:strRef>
                    <c:extLst xmlns:c15="http://schemas.microsoft.com/office/drawing/2012/chart">
                      <c:ext xmlns:c15="http://schemas.microsoft.com/office/drawing/2012/chart" uri="{02D57815-91ED-43cb-92C2-25804820EDAC}">
                        <c15:formulaRef>
                          <c15:sqref>Database!$J$458</c15:sqref>
                        </c15:formulaRef>
                      </c:ext>
                    </c:extLst>
                    <c:strCache>
                      <c:ptCount val="1"/>
                      <c:pt idx="0">
                        <c:v>300Mt-lowbio L4 S2-P2</c:v>
                      </c:pt>
                    </c:strCache>
                  </c:strRef>
                </c:tx>
                <c:spPr>
                  <a:ln w="19050" cap="rnd">
                    <a:solidFill>
                      <a:schemeClr val="accent6"/>
                    </a:solidFill>
                    <a:round/>
                  </a:ln>
                  <a:effectLst/>
                </c:spPr>
                <c:marker>
                  <c:symbol val="none"/>
                </c:marker>
                <c:xVal>
                  <c:numRef>
                    <c:extLst xmlns:c15="http://schemas.microsoft.com/office/drawing/2012/chart">
                      <c:ext xmlns:c15="http://schemas.microsoft.com/office/drawing/2012/char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extLst xmlns:c15="http://schemas.microsoft.com/office/drawing/2012/chart">
                      <c:ext xmlns:c15="http://schemas.microsoft.com/office/drawing/2012/chart" uri="{02D57815-91ED-43cb-92C2-25804820EDAC}">
                        <c15:formulaRef>
                          <c15:sqref>Database!$K$458:$AN$458</c15:sqref>
                        </c15:formulaRef>
                      </c:ext>
                    </c:extLst>
                    <c:numCache>
                      <c:formatCode>0.0</c:formatCode>
                      <c:ptCount val="30"/>
                      <c:pt idx="0">
                        <c:v>65.152280797983494</c:v>
                      </c:pt>
                      <c:pt idx="1">
                        <c:v>62.851250184110853</c:v>
                      </c:pt>
                      <c:pt idx="2">
                        <c:v>59.259069532029812</c:v>
                      </c:pt>
                      <c:pt idx="3">
                        <c:v>55.403807839035863</c:v>
                      </c:pt>
                      <c:pt idx="4">
                        <c:v>54.908663145320098</c:v>
                      </c:pt>
                      <c:pt idx="5">
                        <c:v>52.71099231576747</c:v>
                      </c:pt>
                      <c:pt idx="6">
                        <c:v>50.205674300628068</c:v>
                      </c:pt>
                      <c:pt idx="7">
                        <c:v>47.405430270624841</c:v>
                      </c:pt>
                      <c:pt idx="8">
                        <c:v>41.90024298524105</c:v>
                      </c:pt>
                      <c:pt idx="9">
                        <c:v>37.091002540338003</c:v>
                      </c:pt>
                      <c:pt idx="10">
                        <c:v>33.190507196718549</c:v>
                      </c:pt>
                      <c:pt idx="11">
                        <c:v>31.055042162815731</c:v>
                      </c:pt>
                      <c:pt idx="12">
                        <c:v>29.085096067356996</c:v>
                      </c:pt>
                      <c:pt idx="13">
                        <c:v>29.164967147632211</c:v>
                      </c:pt>
                      <c:pt idx="14">
                        <c:v>26.444151918642959</c:v>
                      </c:pt>
                      <c:pt idx="15">
                        <c:v>25.046886635191061</c:v>
                      </c:pt>
                      <c:pt idx="16">
                        <c:v>24.007131679174893</c:v>
                      </c:pt>
                      <c:pt idx="17">
                        <c:v>22.924035863133774</c:v>
                      </c:pt>
                      <c:pt idx="18">
                        <c:v>21.668256388522426</c:v>
                      </c:pt>
                      <c:pt idx="19">
                        <c:v>19.65550583179828</c:v>
                      </c:pt>
                      <c:pt idx="20">
                        <c:v>19.20987709286096</c:v>
                      </c:pt>
                      <c:pt idx="21">
                        <c:v>17.89356618610368</c:v>
                      </c:pt>
                      <c:pt idx="22">
                        <c:v>16.830367043944314</c:v>
                      </c:pt>
                      <c:pt idx="23">
                        <c:v>16.374548427362434</c:v>
                      </c:pt>
                      <c:pt idx="24">
                        <c:v>15.81274206994666</c:v>
                      </c:pt>
                      <c:pt idx="25">
                        <c:v>15.22395756088248</c:v>
                      </c:pt>
                      <c:pt idx="26">
                        <c:v>14.29123508843702</c:v>
                      </c:pt>
                      <c:pt idx="27">
                        <c:v>14.26056018476093</c:v>
                      </c:pt>
                      <c:pt idx="28">
                        <c:v>13.435570536528138</c:v>
                      </c:pt>
                      <c:pt idx="29">
                        <c:v>13.507303756042637</c:v>
                      </c:pt>
                    </c:numCache>
                  </c:numRef>
                </c:yVal>
                <c:smooth val="0"/>
                <c:extLst xmlns:c15="http://schemas.microsoft.com/office/drawing/2012/chart">
                  <c:ext xmlns:c16="http://schemas.microsoft.com/office/drawing/2014/chart" uri="{C3380CC4-5D6E-409C-BE32-E72D297353CC}">
                    <c16:uniqueId val="{00000008-6326-4F8F-8874-C828EB373CA2}"/>
                  </c:ext>
                </c:extLst>
              </c15:ser>
            </c15:filteredScatterSeries>
            <c15:filteredScatterSeries>
              <c15:ser>
                <c:idx val="6"/>
                <c:order val="6"/>
                <c:tx>
                  <c:strRef>
                    <c:extLst xmlns:c15="http://schemas.microsoft.com/office/drawing/2012/chart">
                      <c:ext xmlns:c15="http://schemas.microsoft.com/office/drawing/2012/chart" uri="{02D57815-91ED-43cb-92C2-25804820EDAC}">
                        <c15:formulaRef>
                          <c15:sqref>Database!$J$459</c15:sqref>
                        </c15:formulaRef>
                      </c:ext>
                    </c:extLst>
                    <c:strCache>
                      <c:ptCount val="1"/>
                      <c:pt idx="0">
                        <c:v>300Mt-led L4 S1-P2</c:v>
                      </c:pt>
                    </c:strCache>
                  </c:strRef>
                </c:tx>
                <c:spPr>
                  <a:ln w="19050" cap="rnd">
                    <a:solidFill>
                      <a:schemeClr val="accent1">
                        <a:lumMod val="6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extLst xmlns:c15="http://schemas.microsoft.com/office/drawing/2012/chart">
                      <c:ext xmlns:c15="http://schemas.microsoft.com/office/drawing/2012/chart" uri="{02D57815-91ED-43cb-92C2-25804820EDAC}">
                        <c15:formulaRef>
                          <c15:sqref>Database!$K$459:$AN$459</c15:sqref>
                        </c15:formulaRef>
                      </c:ext>
                    </c:extLst>
                    <c:numCache>
                      <c:formatCode>0.0</c:formatCode>
                      <c:ptCount val="30"/>
                      <c:pt idx="0">
                        <c:v>65.151808139705935</c:v>
                      </c:pt>
                      <c:pt idx="1">
                        <c:v>62.851806955576059</c:v>
                      </c:pt>
                      <c:pt idx="2">
                        <c:v>59.248752032477356</c:v>
                      </c:pt>
                      <c:pt idx="3">
                        <c:v>53.980451202480573</c:v>
                      </c:pt>
                      <c:pt idx="4">
                        <c:v>53.382873770818733</c:v>
                      </c:pt>
                      <c:pt idx="5">
                        <c:v>51.37349719741777</c:v>
                      </c:pt>
                      <c:pt idx="6">
                        <c:v>48.951123252178832</c:v>
                      </c:pt>
                      <c:pt idx="7">
                        <c:v>46.401033436538661</c:v>
                      </c:pt>
                      <c:pt idx="8">
                        <c:v>41.095498537483195</c:v>
                      </c:pt>
                      <c:pt idx="9">
                        <c:v>37.462100152768279</c:v>
                      </c:pt>
                      <c:pt idx="10">
                        <c:v>35.647179559083611</c:v>
                      </c:pt>
                      <c:pt idx="11">
                        <c:v>33.957134977015407</c:v>
                      </c:pt>
                      <c:pt idx="12">
                        <c:v>32.006723100418412</c:v>
                      </c:pt>
                      <c:pt idx="13">
                        <c:v>32.132676814785391</c:v>
                      </c:pt>
                      <c:pt idx="14">
                        <c:v>27.96126509076176</c:v>
                      </c:pt>
                      <c:pt idx="15">
                        <c:v>26.660817939289561</c:v>
                      </c:pt>
                      <c:pt idx="16">
                        <c:v>25.819953649683793</c:v>
                      </c:pt>
                      <c:pt idx="17">
                        <c:v>24.743339599380587</c:v>
                      </c:pt>
                      <c:pt idx="18">
                        <c:v>23.24021534031365</c:v>
                      </c:pt>
                      <c:pt idx="19">
                        <c:v>21.296707209703261</c:v>
                      </c:pt>
                      <c:pt idx="20">
                        <c:v>20.868977834044134</c:v>
                      </c:pt>
                      <c:pt idx="21">
                        <c:v>19.643436252048115</c:v>
                      </c:pt>
                      <c:pt idx="22">
                        <c:v>18.378100878142661</c:v>
                      </c:pt>
                      <c:pt idx="23">
                        <c:v>17.947322879013651</c:v>
                      </c:pt>
                      <c:pt idx="24">
                        <c:v>17.392695307238657</c:v>
                      </c:pt>
                      <c:pt idx="25">
                        <c:v>16.849143121688272</c:v>
                      </c:pt>
                      <c:pt idx="26">
                        <c:v>16.03801008194246</c:v>
                      </c:pt>
                      <c:pt idx="27">
                        <c:v>16.04354840393993</c:v>
                      </c:pt>
                      <c:pt idx="28">
                        <c:v>15.328844165533848</c:v>
                      </c:pt>
                      <c:pt idx="29">
                        <c:v>15.513393513340374</c:v>
                      </c:pt>
                    </c:numCache>
                  </c:numRef>
                </c:yVal>
                <c:smooth val="0"/>
                <c:extLst xmlns:c15="http://schemas.microsoft.com/office/drawing/2012/chart">
                  <c:ext xmlns:c16="http://schemas.microsoft.com/office/drawing/2014/chart" uri="{C3380CC4-5D6E-409C-BE32-E72D297353CC}">
                    <c16:uniqueId val="{00000009-6326-4F8F-8874-C828EB373CA2}"/>
                  </c:ext>
                </c:extLst>
              </c15:ser>
            </c15:filteredScatterSeries>
            <c15:filteredScatterSeries>
              <c15:ser>
                <c:idx val="7"/>
                <c:order val="7"/>
                <c:tx>
                  <c:strRef>
                    <c:extLst xmlns:c15="http://schemas.microsoft.com/office/drawing/2012/chart">
                      <c:ext xmlns:c15="http://schemas.microsoft.com/office/drawing/2012/chart" uri="{02D57815-91ED-43cb-92C2-25804820EDAC}">
                        <c15:formulaRef>
                          <c15:sqref>Database!$J$460</c15:sqref>
                        </c15:formulaRef>
                      </c:ext>
                    </c:extLst>
                    <c:strCache>
                      <c:ptCount val="1"/>
                      <c:pt idx="0">
                        <c:v>300Mt-led L1 S2-P2</c:v>
                      </c:pt>
                    </c:strCache>
                  </c:strRef>
                </c:tx>
                <c:spPr>
                  <a:ln w="19050" cap="rnd">
                    <a:solidFill>
                      <a:schemeClr val="accent2">
                        <a:lumMod val="6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extLst xmlns:c15="http://schemas.microsoft.com/office/drawing/2012/chart">
                      <c:ext xmlns:c15="http://schemas.microsoft.com/office/drawing/2012/chart" uri="{02D57815-91ED-43cb-92C2-25804820EDAC}">
                        <c15:formulaRef>
                          <c15:sqref>Database!$K$460:$AN$460</c15:sqref>
                        </c15:formulaRef>
                      </c:ext>
                    </c:extLst>
                    <c:numCache>
                      <c:formatCode>0.0</c:formatCode>
                      <c:ptCount val="30"/>
                      <c:pt idx="0">
                        <c:v>65.152280797983494</c:v>
                      </c:pt>
                      <c:pt idx="1">
                        <c:v>62.851250184110853</c:v>
                      </c:pt>
                      <c:pt idx="2">
                        <c:v>59.259069532029812</c:v>
                      </c:pt>
                      <c:pt idx="3">
                        <c:v>53.976129487035863</c:v>
                      </c:pt>
                      <c:pt idx="4">
                        <c:v>53.266197872900086</c:v>
                      </c:pt>
                      <c:pt idx="5">
                        <c:v>51.183109691627472</c:v>
                      </c:pt>
                      <c:pt idx="6">
                        <c:v>48.663615160728064</c:v>
                      </c:pt>
                      <c:pt idx="7">
                        <c:v>45.982311248224832</c:v>
                      </c:pt>
                      <c:pt idx="8">
                        <c:v>40.56236122954104</c:v>
                      </c:pt>
                      <c:pt idx="9">
                        <c:v>36.872266517158003</c:v>
                      </c:pt>
                      <c:pt idx="10">
                        <c:v>34.965794102718554</c:v>
                      </c:pt>
                      <c:pt idx="11">
                        <c:v>33.170769963815729</c:v>
                      </c:pt>
                      <c:pt idx="12">
                        <c:v>31.212873057356994</c:v>
                      </c:pt>
                      <c:pt idx="13">
                        <c:v>31.330648364632211</c:v>
                      </c:pt>
                      <c:pt idx="14">
                        <c:v>27.18135453864296</c:v>
                      </c:pt>
                      <c:pt idx="15">
                        <c:v>25.91386359919106</c:v>
                      </c:pt>
                      <c:pt idx="16">
                        <c:v>25.119872017174895</c:v>
                      </c:pt>
                      <c:pt idx="17">
                        <c:v>24.102669514133773</c:v>
                      </c:pt>
                      <c:pt idx="18">
                        <c:v>22.685014844522428</c:v>
                      </c:pt>
                      <c:pt idx="19">
                        <c:v>20.84811711849828</c:v>
                      </c:pt>
                      <c:pt idx="20">
                        <c:v>20.540282366960959</c:v>
                      </c:pt>
                      <c:pt idx="21">
                        <c:v>19.445470146203682</c:v>
                      </c:pt>
                      <c:pt idx="22">
                        <c:v>18.305737327144314</c:v>
                      </c:pt>
                      <c:pt idx="23">
                        <c:v>18.002934079762433</c:v>
                      </c:pt>
                      <c:pt idx="24">
                        <c:v>17.598073083846661</c:v>
                      </c:pt>
                      <c:pt idx="25">
                        <c:v>17.20191874535648</c:v>
                      </c:pt>
                      <c:pt idx="26">
                        <c:v>16.532240923137017</c:v>
                      </c:pt>
                      <c:pt idx="27">
                        <c:v>16.66978921026093</c:v>
                      </c:pt>
                      <c:pt idx="28">
                        <c:v>16.070846528628135</c:v>
                      </c:pt>
                      <c:pt idx="29">
                        <c:v>16.348597975972638</c:v>
                      </c:pt>
                    </c:numCache>
                  </c:numRef>
                </c:yVal>
                <c:smooth val="0"/>
                <c:extLst xmlns:c15="http://schemas.microsoft.com/office/drawing/2012/chart">
                  <c:ext xmlns:c16="http://schemas.microsoft.com/office/drawing/2014/chart" uri="{C3380CC4-5D6E-409C-BE32-E72D297353CC}">
                    <c16:uniqueId val="{0000000A-6326-4F8F-8874-C828EB373CA2}"/>
                  </c:ext>
                </c:extLst>
              </c15:ser>
            </c15:filteredScatterSeries>
            <c15:filteredScatterSeries>
              <c15:ser>
                <c:idx val="8"/>
                <c:order val="8"/>
                <c:tx>
                  <c:strRef>
                    <c:extLst xmlns:c15="http://schemas.microsoft.com/office/drawing/2012/chart">
                      <c:ext xmlns:c15="http://schemas.microsoft.com/office/drawing/2012/chart" uri="{02D57815-91ED-43cb-92C2-25804820EDAC}">
                        <c15:formulaRef>
                          <c15:sqref>Database!$J$461</c15:sqref>
                        </c15:formulaRef>
                      </c:ext>
                    </c:extLst>
                    <c:strCache>
                      <c:ptCount val="1"/>
                      <c:pt idx="0">
                        <c:v>350Mt L4 S2-P2</c:v>
                      </c:pt>
                    </c:strCache>
                  </c:strRef>
                </c:tx>
                <c:spPr>
                  <a:ln w="19050" cap="rnd">
                    <a:solidFill>
                      <a:schemeClr val="accent3">
                        <a:lumMod val="6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extLst xmlns:c15="http://schemas.microsoft.com/office/drawing/2012/chart">
                      <c:ext xmlns:c15="http://schemas.microsoft.com/office/drawing/2012/chart" uri="{02D57815-91ED-43cb-92C2-25804820EDAC}">
                        <c15:formulaRef>
                          <c15:sqref>Database!$K$461:$AN$461</c15:sqref>
                        </c15:formulaRef>
                      </c:ext>
                    </c:extLst>
                    <c:numCache>
                      <c:formatCode>0.0</c:formatCode>
                      <c:ptCount val="30"/>
                      <c:pt idx="0">
                        <c:v>65.152280797983494</c:v>
                      </c:pt>
                      <c:pt idx="1">
                        <c:v>62.851250184110853</c:v>
                      </c:pt>
                      <c:pt idx="2">
                        <c:v>59.259069532029812</c:v>
                      </c:pt>
                      <c:pt idx="3">
                        <c:v>56.063097839035862</c:v>
                      </c:pt>
                      <c:pt idx="4">
                        <c:v>55.551603145320094</c:v>
                      </c:pt>
                      <c:pt idx="5">
                        <c:v>52.511772315767466</c:v>
                      </c:pt>
                      <c:pt idx="6">
                        <c:v>49.714604300628068</c:v>
                      </c:pt>
                      <c:pt idx="7">
                        <c:v>46.793060270624835</c:v>
                      </c:pt>
                      <c:pt idx="8">
                        <c:v>41.273532985241047</c:v>
                      </c:pt>
                      <c:pt idx="9">
                        <c:v>36.497722540338003</c:v>
                      </c:pt>
                      <c:pt idx="10">
                        <c:v>34.514887196718547</c:v>
                      </c:pt>
                      <c:pt idx="11">
                        <c:v>33.63681216281573</c:v>
                      </c:pt>
                      <c:pt idx="12">
                        <c:v>32.130446067356992</c:v>
                      </c:pt>
                      <c:pt idx="13">
                        <c:v>31.749107147632209</c:v>
                      </c:pt>
                      <c:pt idx="14">
                        <c:v>29.662621918642959</c:v>
                      </c:pt>
                      <c:pt idx="15">
                        <c:v>28.151466635191063</c:v>
                      </c:pt>
                      <c:pt idx="16">
                        <c:v>27.163571679174897</c:v>
                      </c:pt>
                      <c:pt idx="17">
                        <c:v>25.816565863133775</c:v>
                      </c:pt>
                      <c:pt idx="18">
                        <c:v>24.434356388522428</c:v>
                      </c:pt>
                      <c:pt idx="19">
                        <c:v>22.470695831798281</c:v>
                      </c:pt>
                      <c:pt idx="20">
                        <c:v>21.979707092860959</c:v>
                      </c:pt>
                      <c:pt idx="21">
                        <c:v>20.617826186103681</c:v>
                      </c:pt>
                      <c:pt idx="22">
                        <c:v>19.538137043944314</c:v>
                      </c:pt>
                      <c:pt idx="23">
                        <c:v>19.034008427362433</c:v>
                      </c:pt>
                      <c:pt idx="24">
                        <c:v>18.498852069946661</c:v>
                      </c:pt>
                      <c:pt idx="25">
                        <c:v>17.53116756088248</c:v>
                      </c:pt>
                      <c:pt idx="26">
                        <c:v>16.341385088437018</c:v>
                      </c:pt>
                      <c:pt idx="27">
                        <c:v>15.190070184760931</c:v>
                      </c:pt>
                      <c:pt idx="28">
                        <c:v>14.349440536528137</c:v>
                      </c:pt>
                      <c:pt idx="29">
                        <c:v>14.419063756042638</c:v>
                      </c:pt>
                    </c:numCache>
                  </c:numRef>
                </c:yVal>
                <c:smooth val="0"/>
                <c:extLst xmlns:c15="http://schemas.microsoft.com/office/drawing/2012/chart">
                  <c:ext xmlns:c16="http://schemas.microsoft.com/office/drawing/2014/chart" uri="{C3380CC4-5D6E-409C-BE32-E72D297353CC}">
                    <c16:uniqueId val="{0000000B-6326-4F8F-8874-C828EB373CA2}"/>
                  </c:ext>
                </c:extLst>
              </c15:ser>
            </c15:filteredScatterSeries>
            <c15:filteredScatterSeries>
              <c15:ser>
                <c:idx val="9"/>
                <c:order val="9"/>
                <c:tx>
                  <c:strRef>
                    <c:extLst xmlns:c15="http://schemas.microsoft.com/office/drawing/2012/chart">
                      <c:ext xmlns:c15="http://schemas.microsoft.com/office/drawing/2012/chart" uri="{02D57815-91ED-43cb-92C2-25804820EDAC}">
                        <c15:formulaRef>
                          <c15:sqref>Database!$J$462</c15:sqref>
                        </c15:formulaRef>
                      </c:ext>
                    </c:extLst>
                    <c:strCache>
                      <c:ptCount val="1"/>
                      <c:pt idx="0">
                        <c:v>350Mt-led L1 S2-P2</c:v>
                      </c:pt>
                    </c:strCache>
                  </c:strRef>
                </c:tx>
                <c:spPr>
                  <a:ln w="19050" cap="rnd">
                    <a:solidFill>
                      <a:schemeClr val="accent4">
                        <a:lumMod val="6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extLst xmlns:c15="http://schemas.microsoft.com/office/drawing/2012/chart">
                      <c:ext xmlns:c15="http://schemas.microsoft.com/office/drawing/2012/chart" uri="{02D57815-91ED-43cb-92C2-25804820EDAC}">
                        <c15:formulaRef>
                          <c15:sqref>Database!$K$462:$AN$462</c15:sqref>
                        </c15:formulaRef>
                      </c:ext>
                    </c:extLst>
                    <c:numCache>
                      <c:formatCode>0.0</c:formatCode>
                      <c:ptCount val="30"/>
                      <c:pt idx="0">
                        <c:v>65.152280797983494</c:v>
                      </c:pt>
                      <c:pt idx="1">
                        <c:v>62.851250184110853</c:v>
                      </c:pt>
                      <c:pt idx="2">
                        <c:v>59.259069532029812</c:v>
                      </c:pt>
                      <c:pt idx="3">
                        <c:v>54.566759487035853</c:v>
                      </c:pt>
                      <c:pt idx="4">
                        <c:v>54.026877872900094</c:v>
                      </c:pt>
                      <c:pt idx="5">
                        <c:v>51.838939691627466</c:v>
                      </c:pt>
                      <c:pt idx="6">
                        <c:v>49.424325160728067</c:v>
                      </c:pt>
                      <c:pt idx="7">
                        <c:v>46.710751248224831</c:v>
                      </c:pt>
                      <c:pt idx="8">
                        <c:v>41.188341229541045</c:v>
                      </c:pt>
                      <c:pt idx="9">
                        <c:v>37.811786517157998</c:v>
                      </c:pt>
                      <c:pt idx="10">
                        <c:v>36.956774102718555</c:v>
                      </c:pt>
                      <c:pt idx="11">
                        <c:v>36.125429963815733</c:v>
                      </c:pt>
                      <c:pt idx="12">
                        <c:v>33.930643057356995</c:v>
                      </c:pt>
                      <c:pt idx="13">
                        <c:v>33.594178364632214</c:v>
                      </c:pt>
                      <c:pt idx="14">
                        <c:v>30.69683453864296</c:v>
                      </c:pt>
                      <c:pt idx="15">
                        <c:v>29.059643599191062</c:v>
                      </c:pt>
                      <c:pt idx="16">
                        <c:v>28.175282017174894</c:v>
                      </c:pt>
                      <c:pt idx="17">
                        <c:v>27.055819514133773</c:v>
                      </c:pt>
                      <c:pt idx="18">
                        <c:v>25.748454844522428</c:v>
                      </c:pt>
                      <c:pt idx="19">
                        <c:v>23.764237118498279</c:v>
                      </c:pt>
                      <c:pt idx="20">
                        <c:v>23.40426236696096</c:v>
                      </c:pt>
                      <c:pt idx="21">
                        <c:v>22.209910146203683</c:v>
                      </c:pt>
                      <c:pt idx="22">
                        <c:v>21.206637327144314</c:v>
                      </c:pt>
                      <c:pt idx="23">
                        <c:v>20.769774079762431</c:v>
                      </c:pt>
                      <c:pt idx="24">
                        <c:v>18.959923083846661</c:v>
                      </c:pt>
                      <c:pt idx="25">
                        <c:v>17.905978745356478</c:v>
                      </c:pt>
                      <c:pt idx="26">
                        <c:v>17.114160923137018</c:v>
                      </c:pt>
                      <c:pt idx="27">
                        <c:v>17.275109210260933</c:v>
                      </c:pt>
                      <c:pt idx="28">
                        <c:v>16.692636528628135</c:v>
                      </c:pt>
                      <c:pt idx="29">
                        <c:v>16.932357975972636</c:v>
                      </c:pt>
                    </c:numCache>
                  </c:numRef>
                </c:yVal>
                <c:smooth val="0"/>
                <c:extLst xmlns:c15="http://schemas.microsoft.com/office/drawing/2012/chart">
                  <c:ext xmlns:c16="http://schemas.microsoft.com/office/drawing/2014/chart" uri="{C3380CC4-5D6E-409C-BE32-E72D297353CC}">
                    <c16:uniqueId val="{0000000C-6326-4F8F-8874-C828EB373CA2}"/>
                  </c:ext>
                </c:extLst>
              </c15:ser>
            </c15:filteredScatterSeries>
            <c15:filteredScatterSeries>
              <c15:ser>
                <c:idx val="10"/>
                <c:order val="10"/>
                <c:tx>
                  <c:strRef>
                    <c:extLst xmlns:c15="http://schemas.microsoft.com/office/drawing/2012/chart">
                      <c:ext xmlns:c15="http://schemas.microsoft.com/office/drawing/2012/chart" uri="{02D57815-91ED-43cb-92C2-25804820EDAC}">
                        <c15:formulaRef>
                          <c15:sqref>Database!$J$463</c15:sqref>
                        </c15:formulaRef>
                      </c:ext>
                    </c:extLst>
                    <c:strCache>
                      <c:ptCount val="1"/>
                      <c:pt idx="0">
                        <c:v>350Mt-led L4 S2-P2</c:v>
                      </c:pt>
                    </c:strCache>
                  </c:strRef>
                </c:tx>
                <c:spPr>
                  <a:ln w="19050" cap="rnd">
                    <a:solidFill>
                      <a:schemeClr val="accent5">
                        <a:lumMod val="6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extLst xmlns:c15="http://schemas.microsoft.com/office/drawing/2012/chart">
                      <c:ext xmlns:c15="http://schemas.microsoft.com/office/drawing/2012/chart" uri="{02D57815-91ED-43cb-92C2-25804820EDAC}">
                        <c15:formulaRef>
                          <c15:sqref>Database!$K$463:$AN$463</c15:sqref>
                        </c15:formulaRef>
                      </c:ext>
                    </c:extLst>
                    <c:numCache>
                      <c:formatCode>0.0</c:formatCode>
                      <c:ptCount val="30"/>
                      <c:pt idx="0">
                        <c:v>65.152280797983494</c:v>
                      </c:pt>
                      <c:pt idx="1">
                        <c:v>62.851250184110853</c:v>
                      </c:pt>
                      <c:pt idx="2">
                        <c:v>59.259069532029812</c:v>
                      </c:pt>
                      <c:pt idx="3">
                        <c:v>54.568467839035861</c:v>
                      </c:pt>
                      <c:pt idx="4">
                        <c:v>54.029003145320097</c:v>
                      </c:pt>
                      <c:pt idx="5">
                        <c:v>51.836232315767468</c:v>
                      </c:pt>
                      <c:pt idx="6">
                        <c:v>49.411164300628066</c:v>
                      </c:pt>
                      <c:pt idx="7">
                        <c:v>46.680690270624829</c:v>
                      </c:pt>
                      <c:pt idx="8">
                        <c:v>41.13477298524105</c:v>
                      </c:pt>
                      <c:pt idx="9">
                        <c:v>37.728082540338001</c:v>
                      </c:pt>
                      <c:pt idx="10">
                        <c:v>36.827847196718551</c:v>
                      </c:pt>
                      <c:pt idx="11">
                        <c:v>35.935932162815732</c:v>
                      </c:pt>
                      <c:pt idx="12">
                        <c:v>33.671366067356992</c:v>
                      </c:pt>
                      <c:pt idx="13">
                        <c:v>33.251447147632206</c:v>
                      </c:pt>
                      <c:pt idx="14">
                        <c:v>30.24198191864296</c:v>
                      </c:pt>
                      <c:pt idx="15">
                        <c:v>28.483686635191059</c:v>
                      </c:pt>
                      <c:pt idx="16">
                        <c:v>27.469011679174894</c:v>
                      </c:pt>
                      <c:pt idx="17">
                        <c:v>26.215875863133775</c:v>
                      </c:pt>
                      <c:pt idx="18">
                        <c:v>24.750796388522428</c:v>
                      </c:pt>
                      <c:pt idx="19">
                        <c:v>22.591115831798277</c:v>
                      </c:pt>
                      <c:pt idx="20">
                        <c:v>22.05476709286096</c:v>
                      </c:pt>
                      <c:pt idx="21">
                        <c:v>20.670286186103681</c:v>
                      </c:pt>
                      <c:pt idx="22">
                        <c:v>19.486307043944315</c:v>
                      </c:pt>
                      <c:pt idx="23">
                        <c:v>18.867308427362431</c:v>
                      </c:pt>
                      <c:pt idx="24">
                        <c:v>16.860032069946662</c:v>
                      </c:pt>
                      <c:pt idx="25">
                        <c:v>15.609507560882481</c:v>
                      </c:pt>
                      <c:pt idx="26">
                        <c:v>14.620005088437019</c:v>
                      </c:pt>
                      <c:pt idx="27">
                        <c:v>14.591130184760932</c:v>
                      </c:pt>
                      <c:pt idx="28">
                        <c:v>13.827260536528138</c:v>
                      </c:pt>
                      <c:pt idx="29">
                        <c:v>13.883273756042636</c:v>
                      </c:pt>
                    </c:numCache>
                  </c:numRef>
                </c:yVal>
                <c:smooth val="0"/>
                <c:extLst xmlns:c15="http://schemas.microsoft.com/office/drawing/2012/chart">
                  <c:ext xmlns:c16="http://schemas.microsoft.com/office/drawing/2014/chart" uri="{C3380CC4-5D6E-409C-BE32-E72D297353CC}">
                    <c16:uniqueId val="{0000000D-6326-4F8F-8874-C828EB373CA2}"/>
                  </c:ext>
                </c:extLst>
              </c15:ser>
            </c15:filteredScatterSeries>
            <c15:filteredScatterSeries>
              <c15:ser>
                <c:idx val="11"/>
                <c:order val="11"/>
                <c:tx>
                  <c:strRef>
                    <c:extLst xmlns:c15="http://schemas.microsoft.com/office/drawing/2012/chart">
                      <c:ext xmlns:c15="http://schemas.microsoft.com/office/drawing/2012/chart" uri="{02D57815-91ED-43cb-92C2-25804820EDAC}">
                        <c15:formulaRef>
                          <c15:sqref>Database!$J$464</c15:sqref>
                        </c15:formulaRef>
                      </c:ext>
                    </c:extLst>
                    <c:strCache>
                      <c:ptCount val="1"/>
                      <c:pt idx="0">
                        <c:v>350Mt L1 S2-P2</c:v>
                      </c:pt>
                    </c:strCache>
                  </c:strRef>
                </c:tx>
                <c:spPr>
                  <a:ln w="19050" cap="rnd">
                    <a:solidFill>
                      <a:schemeClr val="accent6">
                        <a:lumMod val="6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extLst xmlns:c15="http://schemas.microsoft.com/office/drawing/2012/chart">
                      <c:ext xmlns:c15="http://schemas.microsoft.com/office/drawing/2012/chart" uri="{02D57815-91ED-43cb-92C2-25804820EDAC}">
                        <c15:formulaRef>
                          <c15:sqref>Database!$K$464:$AN$464</c15:sqref>
                        </c15:formulaRef>
                      </c:ext>
                    </c:extLst>
                    <c:numCache>
                      <c:formatCode>0.0</c:formatCode>
                      <c:ptCount val="30"/>
                      <c:pt idx="0">
                        <c:v>65.152280797983494</c:v>
                      </c:pt>
                      <c:pt idx="1">
                        <c:v>62.851250184110853</c:v>
                      </c:pt>
                      <c:pt idx="2">
                        <c:v>59.259069532029812</c:v>
                      </c:pt>
                      <c:pt idx="3">
                        <c:v>56.061389487035854</c:v>
                      </c:pt>
                      <c:pt idx="4">
                        <c:v>55.549477872900091</c:v>
                      </c:pt>
                      <c:pt idx="5">
                        <c:v>52.514479691627464</c:v>
                      </c:pt>
                      <c:pt idx="6">
                        <c:v>49.727765160728069</c:v>
                      </c:pt>
                      <c:pt idx="7">
                        <c:v>46.82312124822483</c:v>
                      </c:pt>
                      <c:pt idx="8">
                        <c:v>41.327101229541043</c:v>
                      </c:pt>
                      <c:pt idx="9">
                        <c:v>36.581426517158</c:v>
                      </c:pt>
                      <c:pt idx="10">
                        <c:v>34.643814102718551</c:v>
                      </c:pt>
                      <c:pt idx="11">
                        <c:v>33.826309963815731</c:v>
                      </c:pt>
                      <c:pt idx="12">
                        <c:v>32.389723057356996</c:v>
                      </c:pt>
                      <c:pt idx="13">
                        <c:v>32.09183836463221</c:v>
                      </c:pt>
                      <c:pt idx="14">
                        <c:v>30.117474538642959</c:v>
                      </c:pt>
                      <c:pt idx="15">
                        <c:v>28.727423599191059</c:v>
                      </c:pt>
                      <c:pt idx="16">
                        <c:v>27.869842017174893</c:v>
                      </c:pt>
                      <c:pt idx="17">
                        <c:v>26.656509514133774</c:v>
                      </c:pt>
                      <c:pt idx="18">
                        <c:v>25.432014844522428</c:v>
                      </c:pt>
                      <c:pt idx="19">
                        <c:v>23.643817118498276</c:v>
                      </c:pt>
                      <c:pt idx="20">
                        <c:v>23.32920236696096</c:v>
                      </c:pt>
                      <c:pt idx="21">
                        <c:v>22.157450146203683</c:v>
                      </c:pt>
                      <c:pt idx="22">
                        <c:v>21.258467327144317</c:v>
                      </c:pt>
                      <c:pt idx="23">
                        <c:v>20.936474079762434</c:v>
                      </c:pt>
                      <c:pt idx="24">
                        <c:v>20.59874308384666</c:v>
                      </c:pt>
                      <c:pt idx="25">
                        <c:v>19.827638745356481</c:v>
                      </c:pt>
                      <c:pt idx="26">
                        <c:v>18.835540923137017</c:v>
                      </c:pt>
                      <c:pt idx="27">
                        <c:v>17.874049210260932</c:v>
                      </c:pt>
                      <c:pt idx="28">
                        <c:v>17.214816528628138</c:v>
                      </c:pt>
                      <c:pt idx="29">
                        <c:v>17.468147975972638</c:v>
                      </c:pt>
                    </c:numCache>
                  </c:numRef>
                </c:yVal>
                <c:smooth val="0"/>
                <c:extLst xmlns:c15="http://schemas.microsoft.com/office/drawing/2012/chart">
                  <c:ext xmlns:c16="http://schemas.microsoft.com/office/drawing/2014/chart" uri="{C3380CC4-5D6E-409C-BE32-E72D297353CC}">
                    <c16:uniqueId val="{0000000E-6326-4F8F-8874-C828EB373CA2}"/>
                  </c:ext>
                </c:extLst>
              </c15:ser>
            </c15:filteredScatterSeries>
            <c15:filteredScatterSeries>
              <c15:ser>
                <c:idx val="12"/>
                <c:order val="12"/>
                <c:tx>
                  <c:strRef>
                    <c:extLst xmlns:c15="http://schemas.microsoft.com/office/drawing/2012/chart">
                      <c:ext xmlns:c15="http://schemas.microsoft.com/office/drawing/2012/chart" uri="{02D57815-91ED-43cb-92C2-25804820EDAC}">
                        <c15:formulaRef>
                          <c15:sqref>Database!$J$465</c15:sqref>
                        </c15:formulaRef>
                      </c:ext>
                    </c:extLst>
                    <c:strCache>
                      <c:ptCount val="1"/>
                      <c:pt idx="0">
                        <c:v>350Mt L4 S2-P2</c:v>
                      </c:pt>
                    </c:strCache>
                  </c:strRef>
                </c:tx>
                <c:spPr>
                  <a:ln w="19050" cap="rnd">
                    <a:solidFill>
                      <a:schemeClr val="accent1">
                        <a:lumMod val="80000"/>
                        <a:lumOff val="2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extLst xmlns:c15="http://schemas.microsoft.com/office/drawing/2012/chart">
                      <c:ext xmlns:c15="http://schemas.microsoft.com/office/drawing/2012/chart" uri="{02D57815-91ED-43cb-92C2-25804820EDAC}">
                        <c15:formulaRef>
                          <c15:sqref>Database!$K$465:$AN$465</c15:sqref>
                        </c15:formulaRef>
                      </c:ext>
                    </c:extLst>
                    <c:numCache>
                      <c:formatCode>0.0</c:formatCode>
                      <c:ptCount val="30"/>
                      <c:pt idx="0">
                        <c:v>65.152280797983494</c:v>
                      </c:pt>
                      <c:pt idx="1">
                        <c:v>62.851250184110853</c:v>
                      </c:pt>
                      <c:pt idx="2">
                        <c:v>59.259069532029812</c:v>
                      </c:pt>
                      <c:pt idx="3">
                        <c:v>56.063097839035862</c:v>
                      </c:pt>
                      <c:pt idx="4">
                        <c:v>55.551603145320094</c:v>
                      </c:pt>
                      <c:pt idx="5">
                        <c:v>52.511772315767466</c:v>
                      </c:pt>
                      <c:pt idx="6">
                        <c:v>49.714604300628068</c:v>
                      </c:pt>
                      <c:pt idx="7">
                        <c:v>46.793060270624835</c:v>
                      </c:pt>
                      <c:pt idx="8">
                        <c:v>41.273532985241047</c:v>
                      </c:pt>
                      <c:pt idx="9">
                        <c:v>36.497722540338003</c:v>
                      </c:pt>
                      <c:pt idx="10">
                        <c:v>34.514887196718547</c:v>
                      </c:pt>
                      <c:pt idx="11">
                        <c:v>33.63681216281573</c:v>
                      </c:pt>
                      <c:pt idx="12">
                        <c:v>32.130446067356992</c:v>
                      </c:pt>
                      <c:pt idx="13">
                        <c:v>31.749107147632209</c:v>
                      </c:pt>
                      <c:pt idx="14">
                        <c:v>29.662621918642959</c:v>
                      </c:pt>
                      <c:pt idx="15">
                        <c:v>28.151466635191063</c:v>
                      </c:pt>
                      <c:pt idx="16">
                        <c:v>27.163571679174897</c:v>
                      </c:pt>
                      <c:pt idx="17">
                        <c:v>25.816565863133775</c:v>
                      </c:pt>
                      <c:pt idx="18">
                        <c:v>24.434356388522428</c:v>
                      </c:pt>
                      <c:pt idx="19">
                        <c:v>22.470695831798281</c:v>
                      </c:pt>
                      <c:pt idx="20">
                        <c:v>21.979707092860959</c:v>
                      </c:pt>
                      <c:pt idx="21">
                        <c:v>20.617826186103681</c:v>
                      </c:pt>
                      <c:pt idx="22">
                        <c:v>19.538137043944314</c:v>
                      </c:pt>
                      <c:pt idx="23">
                        <c:v>19.034008427362433</c:v>
                      </c:pt>
                      <c:pt idx="24">
                        <c:v>18.498852069946661</c:v>
                      </c:pt>
                      <c:pt idx="25">
                        <c:v>17.53116756088248</c:v>
                      </c:pt>
                      <c:pt idx="26">
                        <c:v>16.341385088437018</c:v>
                      </c:pt>
                      <c:pt idx="27">
                        <c:v>15.190070184760931</c:v>
                      </c:pt>
                      <c:pt idx="28">
                        <c:v>14.349440536528137</c:v>
                      </c:pt>
                      <c:pt idx="29">
                        <c:v>14.419063756042638</c:v>
                      </c:pt>
                    </c:numCache>
                  </c:numRef>
                </c:yVal>
                <c:smooth val="0"/>
                <c:extLst xmlns:c15="http://schemas.microsoft.com/office/drawing/2012/chart">
                  <c:ext xmlns:c16="http://schemas.microsoft.com/office/drawing/2014/chart" uri="{C3380CC4-5D6E-409C-BE32-E72D297353CC}">
                    <c16:uniqueId val="{0000000F-6326-4F8F-8874-C828EB373CA2}"/>
                  </c:ext>
                </c:extLst>
              </c15:ser>
            </c15:filteredScatterSeries>
            <c15:filteredScatterSeries>
              <c15:ser>
                <c:idx val="13"/>
                <c:order val="13"/>
                <c:tx>
                  <c:strRef>
                    <c:extLst xmlns:c15="http://schemas.microsoft.com/office/drawing/2012/chart">
                      <c:ext xmlns:c15="http://schemas.microsoft.com/office/drawing/2012/chart" uri="{02D57815-91ED-43cb-92C2-25804820EDAC}">
                        <c15:formulaRef>
                          <c15:sqref>Database!$J$466</c15:sqref>
                        </c15:formulaRef>
                      </c:ext>
                    </c:extLst>
                    <c:strCache>
                      <c:ptCount val="1"/>
                      <c:pt idx="0">
                        <c:v>350Mt-lowbio L1 S2-P2</c:v>
                      </c:pt>
                    </c:strCache>
                  </c:strRef>
                </c:tx>
                <c:spPr>
                  <a:ln w="19050" cap="rnd">
                    <a:solidFill>
                      <a:schemeClr val="accent2">
                        <a:lumMod val="80000"/>
                        <a:lumOff val="2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extLst xmlns:c15="http://schemas.microsoft.com/office/drawing/2012/chart">
                      <c:ext xmlns:c15="http://schemas.microsoft.com/office/drawing/2012/chart" uri="{02D57815-91ED-43cb-92C2-25804820EDAC}">
                        <c15:formulaRef>
                          <c15:sqref>Database!$K$466:$AN$466</c15:sqref>
                        </c15:formulaRef>
                      </c:ext>
                    </c:extLst>
                    <c:numCache>
                      <c:formatCode>0.0</c:formatCode>
                      <c:ptCount val="30"/>
                      <c:pt idx="0">
                        <c:v>65.152280797983494</c:v>
                      </c:pt>
                      <c:pt idx="1">
                        <c:v>62.851250184110853</c:v>
                      </c:pt>
                      <c:pt idx="2">
                        <c:v>59.259069532029812</c:v>
                      </c:pt>
                      <c:pt idx="3">
                        <c:v>56.016239487035861</c:v>
                      </c:pt>
                      <c:pt idx="4">
                        <c:v>55.654687872900091</c:v>
                      </c:pt>
                      <c:pt idx="5">
                        <c:v>52.729869691627464</c:v>
                      </c:pt>
                      <c:pt idx="6">
                        <c:v>50.22051516072807</c:v>
                      </c:pt>
                      <c:pt idx="7">
                        <c:v>47.457381248224834</c:v>
                      </c:pt>
                      <c:pt idx="8">
                        <c:v>41.964521229541042</c:v>
                      </c:pt>
                      <c:pt idx="9">
                        <c:v>37.197826517158006</c:v>
                      </c:pt>
                      <c:pt idx="10">
                        <c:v>35.040984102718554</c:v>
                      </c:pt>
                      <c:pt idx="11">
                        <c:v>33.992549963815733</c:v>
                      </c:pt>
                      <c:pt idx="12">
                        <c:v>32.058813057356993</c:v>
                      </c:pt>
                      <c:pt idx="13">
                        <c:v>32.101968364632214</c:v>
                      </c:pt>
                      <c:pt idx="14">
                        <c:v>30.08226453864296</c:v>
                      </c:pt>
                      <c:pt idx="15">
                        <c:v>28.62952359919106</c:v>
                      </c:pt>
                      <c:pt idx="16">
                        <c:v>27.776982017174895</c:v>
                      </c:pt>
                      <c:pt idx="17">
                        <c:v>26.608139514133775</c:v>
                      </c:pt>
                      <c:pt idx="18">
                        <c:v>25.348494844522428</c:v>
                      </c:pt>
                      <c:pt idx="19">
                        <c:v>23.572917118498275</c:v>
                      </c:pt>
                      <c:pt idx="20">
                        <c:v>23.231672366960957</c:v>
                      </c:pt>
                      <c:pt idx="21">
                        <c:v>22.079940146203683</c:v>
                      </c:pt>
                      <c:pt idx="22">
                        <c:v>21.189477327144314</c:v>
                      </c:pt>
                      <c:pt idx="23">
                        <c:v>20.765494079762433</c:v>
                      </c:pt>
                      <c:pt idx="24">
                        <c:v>20.381333083846659</c:v>
                      </c:pt>
                      <c:pt idx="25">
                        <c:v>19.663178745356483</c:v>
                      </c:pt>
                      <c:pt idx="26">
                        <c:v>18.440030923137019</c:v>
                      </c:pt>
                      <c:pt idx="27">
                        <c:v>18.334269210260931</c:v>
                      </c:pt>
                      <c:pt idx="28">
                        <c:v>17.677266528628135</c:v>
                      </c:pt>
                      <c:pt idx="29">
                        <c:v>17.919037975972639</c:v>
                      </c:pt>
                    </c:numCache>
                  </c:numRef>
                </c:yVal>
                <c:smooth val="0"/>
                <c:extLst xmlns:c15="http://schemas.microsoft.com/office/drawing/2012/chart">
                  <c:ext xmlns:c16="http://schemas.microsoft.com/office/drawing/2014/chart" uri="{C3380CC4-5D6E-409C-BE32-E72D297353CC}">
                    <c16:uniqueId val="{00000010-6326-4F8F-8874-C828EB373CA2}"/>
                  </c:ext>
                </c:extLst>
              </c15:ser>
            </c15:filteredScatterSeries>
            <c15:filteredScatterSeries>
              <c15:ser>
                <c:idx val="14"/>
                <c:order val="14"/>
                <c:tx>
                  <c:strRef>
                    <c:extLst xmlns:c15="http://schemas.microsoft.com/office/drawing/2012/chart">
                      <c:ext xmlns:c15="http://schemas.microsoft.com/office/drawing/2012/chart" uri="{02D57815-91ED-43cb-92C2-25804820EDAC}">
                        <c15:formulaRef>
                          <c15:sqref>Database!$J$467</c15:sqref>
                        </c15:formulaRef>
                      </c:ext>
                    </c:extLst>
                    <c:strCache>
                      <c:ptCount val="1"/>
                      <c:pt idx="0">
                        <c:v>350Mt-lowbio L4 S2-P2</c:v>
                      </c:pt>
                    </c:strCache>
                  </c:strRef>
                </c:tx>
                <c:spPr>
                  <a:ln w="19050" cap="rnd">
                    <a:solidFill>
                      <a:schemeClr val="accent3">
                        <a:lumMod val="80000"/>
                        <a:lumOff val="2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extLst xmlns:c15="http://schemas.microsoft.com/office/drawing/2012/chart">
                      <c:ext xmlns:c15="http://schemas.microsoft.com/office/drawing/2012/chart" uri="{02D57815-91ED-43cb-92C2-25804820EDAC}">
                        <c15:formulaRef>
                          <c15:sqref>Database!$K$467:$AN$467</c15:sqref>
                        </c15:formulaRef>
                      </c:ext>
                    </c:extLst>
                    <c:numCache>
                      <c:formatCode>0.0</c:formatCode>
                      <c:ptCount val="30"/>
                      <c:pt idx="0">
                        <c:v>65.152280797983494</c:v>
                      </c:pt>
                      <c:pt idx="1">
                        <c:v>62.851250184110853</c:v>
                      </c:pt>
                      <c:pt idx="2">
                        <c:v>59.259069532029812</c:v>
                      </c:pt>
                      <c:pt idx="3">
                        <c:v>56.017947839035855</c:v>
                      </c:pt>
                      <c:pt idx="4">
                        <c:v>55.656813145320093</c:v>
                      </c:pt>
                      <c:pt idx="5">
                        <c:v>52.727162315767465</c:v>
                      </c:pt>
                      <c:pt idx="6">
                        <c:v>50.207354300628069</c:v>
                      </c:pt>
                      <c:pt idx="7">
                        <c:v>47.42732027062484</c:v>
                      </c:pt>
                      <c:pt idx="8">
                        <c:v>41.910952985241046</c:v>
                      </c:pt>
                      <c:pt idx="9">
                        <c:v>37.114122540338002</c:v>
                      </c:pt>
                      <c:pt idx="10">
                        <c:v>34.91205719671855</c:v>
                      </c:pt>
                      <c:pt idx="11">
                        <c:v>33.803052162815732</c:v>
                      </c:pt>
                      <c:pt idx="12">
                        <c:v>31.799536067356996</c:v>
                      </c:pt>
                      <c:pt idx="13">
                        <c:v>31.759237147632213</c:v>
                      </c:pt>
                      <c:pt idx="14">
                        <c:v>29.627411918642959</c:v>
                      </c:pt>
                      <c:pt idx="15">
                        <c:v>28.053566635191061</c:v>
                      </c:pt>
                      <c:pt idx="16">
                        <c:v>27.070711679174895</c:v>
                      </c:pt>
                      <c:pt idx="17">
                        <c:v>25.768195863133773</c:v>
                      </c:pt>
                      <c:pt idx="18">
                        <c:v>24.350836388522428</c:v>
                      </c:pt>
                      <c:pt idx="19">
                        <c:v>22.399795831798279</c:v>
                      </c:pt>
                      <c:pt idx="20">
                        <c:v>21.88217709286096</c:v>
                      </c:pt>
                      <c:pt idx="21">
                        <c:v>20.540316186103681</c:v>
                      </c:pt>
                      <c:pt idx="22">
                        <c:v>19.469147043944311</c:v>
                      </c:pt>
                      <c:pt idx="23">
                        <c:v>18.863028427362433</c:v>
                      </c:pt>
                      <c:pt idx="24">
                        <c:v>18.28144206994666</c:v>
                      </c:pt>
                      <c:pt idx="25">
                        <c:v>17.366707560882482</c:v>
                      </c:pt>
                      <c:pt idx="26">
                        <c:v>15.94587508843702</c:v>
                      </c:pt>
                      <c:pt idx="27">
                        <c:v>15.650290184760934</c:v>
                      </c:pt>
                      <c:pt idx="28">
                        <c:v>14.811890536528137</c:v>
                      </c:pt>
                      <c:pt idx="29">
                        <c:v>14.869953756042635</c:v>
                      </c:pt>
                    </c:numCache>
                  </c:numRef>
                </c:yVal>
                <c:smooth val="0"/>
                <c:extLst xmlns:c15="http://schemas.microsoft.com/office/drawing/2012/chart">
                  <c:ext xmlns:c16="http://schemas.microsoft.com/office/drawing/2014/chart" uri="{C3380CC4-5D6E-409C-BE32-E72D297353CC}">
                    <c16:uniqueId val="{00000011-6326-4F8F-8874-C828EB373CA2}"/>
                  </c:ext>
                </c:extLst>
              </c15:ser>
            </c15:filteredScatterSeries>
            <c15:filteredScatterSeries>
              <c15:ser>
                <c:idx val="15"/>
                <c:order val="15"/>
                <c:tx>
                  <c:strRef>
                    <c:extLst xmlns:c15="http://schemas.microsoft.com/office/drawing/2012/chart">
                      <c:ext xmlns:c15="http://schemas.microsoft.com/office/drawing/2012/chart" uri="{02D57815-91ED-43cb-92C2-25804820EDAC}">
                        <c15:formulaRef>
                          <c15:sqref>Database!$J$468</c15:sqref>
                        </c15:formulaRef>
                      </c:ext>
                    </c:extLst>
                    <c:strCache>
                      <c:ptCount val="1"/>
                    </c:strCache>
                  </c:strRef>
                </c:tx>
                <c:spPr>
                  <a:ln w="19050" cap="rnd">
                    <a:solidFill>
                      <a:schemeClr val="accent4">
                        <a:lumMod val="80000"/>
                        <a:lumOff val="2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extLst xmlns:c15="http://schemas.microsoft.com/office/drawing/2012/chart">
                      <c:ext xmlns:c15="http://schemas.microsoft.com/office/drawing/2012/chart" uri="{02D57815-91ED-43cb-92C2-25804820EDAC}">
                        <c15:formulaRef>
                          <c15:sqref>Database!$K$468:$AN$468</c15:sqref>
                        </c15:formulaRef>
                      </c:ext>
                    </c:extLst>
                    <c:numCache>
                      <c:formatCode>0.0%</c:formatCode>
                      <c:ptCount val="30"/>
                      <c:pt idx="1">
                        <c:v>-3.5314620426071364E-2</c:v>
                      </c:pt>
                      <c:pt idx="2">
                        <c:v>-5.7188188422749642E-2</c:v>
                      </c:pt>
                      <c:pt idx="3">
                        <c:v>-6.4314749985772912E-2</c:v>
                      </c:pt>
                      <c:pt idx="4">
                        <c:v>-8.9489746088805555E-3</c:v>
                      </c:pt>
                      <c:pt idx="5">
                        <c:v>-4.7140685486133149E-2</c:v>
                      </c:pt>
                      <c:pt idx="6">
                        <c:v>-4.9501484729187251E-2</c:v>
                      </c:pt>
                      <c:pt idx="7">
                        <c:v>-5.6249341166207723E-2</c:v>
                      </c:pt>
                      <c:pt idx="8">
                        <c:v>-0.11648234642092825</c:v>
                      </c:pt>
                      <c:pt idx="9">
                        <c:v>-0.10675753621169926</c:v>
                      </c:pt>
                      <c:pt idx="10">
                        <c:v>-6.4548476641671182E-2</c:v>
                      </c:pt>
                      <c:pt idx="11">
                        <c:v>-3.9308447460576601E-2</c:v>
                      </c:pt>
                      <c:pt idx="12">
                        <c:v>-5.8039101922828573E-2</c:v>
                      </c:pt>
                      <c:pt idx="13">
                        <c:v>-9.5587152312637258E-4</c:v>
                      </c:pt>
                      <c:pt idx="14">
                        <c:v>-9.5435055729601981E-2</c:v>
                      </c:pt>
                      <c:pt idx="15">
                        <c:v>-5.07976466915111E-2</c:v>
                      </c:pt>
                      <c:pt idx="16">
                        <c:v>-3.2065633192945198E-2</c:v>
                      </c:pt>
                      <c:pt idx="17">
                        <c:v>-4.3400336075318791E-2</c:v>
                      </c:pt>
                      <c:pt idx="18">
                        <c:v>-5.1841531195999102E-2</c:v>
                      </c:pt>
                      <c:pt idx="19">
                        <c:v>-8.1235525180216039E-2</c:v>
                      </c:pt>
                    </c:numCache>
                  </c:numRef>
                </c:yVal>
                <c:smooth val="0"/>
                <c:extLst xmlns:c15="http://schemas.microsoft.com/office/drawing/2012/chart">
                  <c:ext xmlns:c16="http://schemas.microsoft.com/office/drawing/2014/chart" uri="{C3380CC4-5D6E-409C-BE32-E72D297353CC}">
                    <c16:uniqueId val="{00000012-6326-4F8F-8874-C828EB373CA2}"/>
                  </c:ext>
                </c:extLst>
              </c15:ser>
            </c15:filteredScatterSeries>
            <c15:filteredScatterSeries>
              <c15:ser>
                <c:idx val="16"/>
                <c:order val="16"/>
                <c:tx>
                  <c:strRef>
                    <c:extLst xmlns:c15="http://schemas.microsoft.com/office/drawing/2012/chart">
                      <c:ext xmlns:c15="http://schemas.microsoft.com/office/drawing/2012/chart" uri="{02D57815-91ED-43cb-92C2-25804820EDAC}">
                        <c15:formulaRef>
                          <c15:sqref>Database!$J$469</c15:sqref>
                        </c15:formulaRef>
                      </c:ext>
                    </c:extLst>
                    <c:strCache>
                      <c:ptCount val="1"/>
                      <c:pt idx="0">
                        <c:v>Year</c:v>
                      </c:pt>
                    </c:strCache>
                  </c:strRef>
                </c:tx>
                <c:spPr>
                  <a:ln w="19050" cap="rnd">
                    <a:solidFill>
                      <a:schemeClr val="accent5">
                        <a:lumMod val="80000"/>
                        <a:lumOff val="2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Database!$K$419:$AN$419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xVal>
                <c:yVal>
                  <c:numRef>
                    <c:extLst xmlns:c15="http://schemas.microsoft.com/office/drawing/2012/chart">
                      <c:ext xmlns:c15="http://schemas.microsoft.com/office/drawing/2012/chart" uri="{02D57815-91ED-43cb-92C2-25804820EDAC}">
                        <c15:formulaRef>
                          <c15:sqref>Database!$K$469:$AN$469</c15:sqref>
                        </c15:formulaRef>
                      </c:ext>
                    </c:extLst>
                    <c:numCache>
                      <c:formatCode>General</c:formatCode>
                      <c:ptCount val="3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numCache>
                  </c:numRef>
                </c:yVal>
                <c:smooth val="0"/>
                <c:extLst xmlns:c15="http://schemas.microsoft.com/office/drawing/2012/chart">
                  <c:ext xmlns:c16="http://schemas.microsoft.com/office/drawing/2014/chart" uri="{C3380CC4-5D6E-409C-BE32-E72D297353CC}">
                    <c16:uniqueId val="{00000013-6326-4F8F-8874-C828EB373CA2}"/>
                  </c:ext>
                </c:extLst>
              </c15:ser>
            </c15:filteredScatterSeries>
          </c:ext>
        </c:extLst>
      </c:scatterChart>
      <c:valAx>
        <c:axId val="1134365471"/>
        <c:scaling>
          <c:orientation val="minMax"/>
          <c:max val="2050"/>
          <c:min val="202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1134352031"/>
        <c:crosses val="autoZero"/>
        <c:crossBetween val="midCat"/>
      </c:valAx>
      <c:valAx>
        <c:axId val="113435203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1134365471"/>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Emissions pathways for the </a:t>
            </a:r>
            <a:r>
              <a:rPr lang="en-US" sz="2000" b="0" i="0" u="none" strike="noStrike" kern="1200" spc="0" baseline="0">
                <a:solidFill>
                  <a:sysClr val="windowText" lastClr="000000">
                    <a:lumMod val="65000"/>
                    <a:lumOff val="35000"/>
                  </a:sysClr>
                </a:solidFill>
              </a:rPr>
              <a:t>land use sector scenarios</a:t>
            </a:r>
            <a:endParaRPr lang="en-US" sz="2000"/>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Database!$E$275</c:f>
              <c:strCache>
                <c:ptCount val="1"/>
                <c:pt idx="0">
                  <c:v>L1</c:v>
                </c:pt>
              </c:strCache>
            </c:strRef>
          </c:tx>
          <c:spPr>
            <a:ln w="31750" cap="rnd">
              <a:solidFill>
                <a:schemeClr val="accent1"/>
              </a:solidFill>
              <a:round/>
            </a:ln>
            <a:effectLst/>
          </c:spPr>
          <c:marker>
            <c:symbol val="none"/>
          </c:marker>
          <c:xVal>
            <c:numRef>
              <c:f>Database!$AO$274:$BU$274</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f>Database!$AO$275:$BU$275</c:f>
              <c:numCache>
                <c:formatCode>General</c:formatCode>
                <c:ptCount val="33"/>
                <c:pt idx="0">
                  <c:v>0.99865831300000008</c:v>
                </c:pt>
                <c:pt idx="1">
                  <c:v>0.34161999999999998</c:v>
                </c:pt>
                <c:pt idx="2">
                  <c:v>0.99865831300000008</c:v>
                </c:pt>
                <c:pt idx="3">
                  <c:v>0.34161999999999998</c:v>
                </c:pt>
                <c:pt idx="4">
                  <c:v>-0.81100000000000005</c:v>
                </c:pt>
                <c:pt idx="5">
                  <c:v>0.85328396369999993</c:v>
                </c:pt>
                <c:pt idx="6">
                  <c:v>-0.81649390980000003</c:v>
                </c:pt>
                <c:pt idx="7">
                  <c:v>4.4693269899999999E-2</c:v>
                </c:pt>
                <c:pt idx="8">
                  <c:v>-5.3823673919999995E-2</c:v>
                </c:pt>
                <c:pt idx="9">
                  <c:v>-0.37339067849999996</c:v>
                </c:pt>
                <c:pt idx="10">
                  <c:v>-0.2081149303</c:v>
                </c:pt>
                <c:pt idx="11">
                  <c:v>-0.32827727420000002</c:v>
                </c:pt>
                <c:pt idx="12">
                  <c:v>3.9720118610000001E-2</c:v>
                </c:pt>
                <c:pt idx="13">
                  <c:v>1.312599305</c:v>
                </c:pt>
                <c:pt idx="14">
                  <c:v>2.0507451409999997</c:v>
                </c:pt>
                <c:pt idx="15">
                  <c:v>1.8166588529999999</c:v>
                </c:pt>
                <c:pt idx="16">
                  <c:v>3.56318438</c:v>
                </c:pt>
                <c:pt idx="17">
                  <c:v>3.1281137189999999</c:v>
                </c:pt>
                <c:pt idx="18">
                  <c:v>3.0496987180000001</c:v>
                </c:pt>
                <c:pt idx="19">
                  <c:v>3.2925945059999999</c:v>
                </c:pt>
                <c:pt idx="20">
                  <c:v>2.985390094</c:v>
                </c:pt>
                <c:pt idx="21">
                  <c:v>2.3997555560000001</c:v>
                </c:pt>
                <c:pt idx="22">
                  <c:v>1.0158602130000001</c:v>
                </c:pt>
                <c:pt idx="23">
                  <c:v>1.2279244229999999</c:v>
                </c:pt>
                <c:pt idx="24">
                  <c:v>0.56536221750000004</c:v>
                </c:pt>
                <c:pt idx="25">
                  <c:v>0.15220516119999999</c:v>
                </c:pt>
                <c:pt idx="26">
                  <c:v>0.21217476339999999</c:v>
                </c:pt>
                <c:pt idx="27">
                  <c:v>0.16279251790000002</c:v>
                </c:pt>
                <c:pt idx="28">
                  <c:v>4.688498474E-3</c:v>
                </c:pt>
                <c:pt idx="29">
                  <c:v>-0.49432341930000001</c:v>
                </c:pt>
                <c:pt idx="30">
                  <c:v>-8.09232545E-2</c:v>
                </c:pt>
                <c:pt idx="31">
                  <c:v>-0.4424019099</c:v>
                </c:pt>
                <c:pt idx="32">
                  <c:v>5.836206193E-2</c:v>
                </c:pt>
              </c:numCache>
            </c:numRef>
          </c:yVal>
          <c:smooth val="0"/>
          <c:extLst>
            <c:ext xmlns:c16="http://schemas.microsoft.com/office/drawing/2014/chart" uri="{C3380CC4-5D6E-409C-BE32-E72D297353CC}">
              <c16:uniqueId val="{00000000-EFC4-4125-AA6A-135C1658B484}"/>
            </c:ext>
          </c:extLst>
        </c:ser>
        <c:ser>
          <c:idx val="3"/>
          <c:order val="3"/>
          <c:tx>
            <c:strRef>
              <c:f>Database!$E$278</c:f>
              <c:strCache>
                <c:ptCount val="1"/>
                <c:pt idx="0">
                  <c:v>L4</c:v>
                </c:pt>
              </c:strCache>
            </c:strRef>
          </c:tx>
          <c:spPr>
            <a:ln w="34925" cap="rnd">
              <a:solidFill>
                <a:schemeClr val="accent4"/>
              </a:solidFill>
              <a:round/>
            </a:ln>
            <a:effectLst/>
          </c:spPr>
          <c:marker>
            <c:symbol val="none"/>
          </c:marker>
          <c:xVal>
            <c:numRef>
              <c:f>Database!$AO$274:$BU$274</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f>Database!$AO$278:$BU$278</c:f>
              <c:numCache>
                <c:formatCode>General</c:formatCode>
                <c:ptCount val="33"/>
                <c:pt idx="3">
                  <c:v>0.34161999999999998</c:v>
                </c:pt>
                <c:pt idx="4">
                  <c:v>-0.81100000000000005</c:v>
                </c:pt>
                <c:pt idx="5">
                  <c:v>0.85328396369999993</c:v>
                </c:pt>
                <c:pt idx="6">
                  <c:v>-0.81478555779999995</c:v>
                </c:pt>
                <c:pt idx="7">
                  <c:v>4.6818542319999996E-2</c:v>
                </c:pt>
                <c:pt idx="8">
                  <c:v>-5.6531049779999995E-2</c:v>
                </c:pt>
                <c:pt idx="9">
                  <c:v>-0.38655153860000002</c:v>
                </c:pt>
                <c:pt idx="10">
                  <c:v>-0.23817590790000001</c:v>
                </c:pt>
                <c:pt idx="11">
                  <c:v>-0.38184551850000004</c:v>
                </c:pt>
                <c:pt idx="12">
                  <c:v>-4.3983858210000004E-2</c:v>
                </c:pt>
                <c:pt idx="13">
                  <c:v>1.183672399</c:v>
                </c:pt>
                <c:pt idx="14">
                  <c:v>1.8612473399999998</c:v>
                </c:pt>
                <c:pt idx="15">
                  <c:v>1.557381863</c:v>
                </c:pt>
                <c:pt idx="16">
                  <c:v>3.2204531630000002</c:v>
                </c:pt>
                <c:pt idx="17">
                  <c:v>2.6732610989999999</c:v>
                </c:pt>
                <c:pt idx="18">
                  <c:v>2.4737417540000002</c:v>
                </c:pt>
                <c:pt idx="19">
                  <c:v>2.586324168</c:v>
                </c:pt>
                <c:pt idx="20">
                  <c:v>2.145446443</c:v>
                </c:pt>
                <c:pt idx="21">
                  <c:v>1.4020971</c:v>
                </c:pt>
                <c:pt idx="22">
                  <c:v>-0.1572610737</c:v>
                </c:pt>
                <c:pt idx="23">
                  <c:v>-0.1215708511</c:v>
                </c:pt>
                <c:pt idx="24">
                  <c:v>-0.97426174260000009</c:v>
                </c:pt>
                <c:pt idx="25">
                  <c:v>-1.5681251219999999</c:v>
                </c:pt>
                <c:pt idx="26">
                  <c:v>-1.6902908890000001</c:v>
                </c:pt>
                <c:pt idx="27">
                  <c:v>-1.9370984960000002</c:v>
                </c:pt>
                <c:pt idx="28">
                  <c:v>-2.2917826859999999</c:v>
                </c:pt>
                <c:pt idx="29">
                  <c:v>-2.988479254</c:v>
                </c:pt>
                <c:pt idx="30">
                  <c:v>-2.7649022799999998</c:v>
                </c:pt>
                <c:pt idx="31">
                  <c:v>-3.3077779019999998</c:v>
                </c:pt>
                <c:pt idx="32">
                  <c:v>-2.9907221580000001</c:v>
                </c:pt>
              </c:numCache>
            </c:numRef>
          </c:yVal>
          <c:smooth val="0"/>
          <c:extLst>
            <c:ext xmlns:c16="http://schemas.microsoft.com/office/drawing/2014/chart" uri="{C3380CC4-5D6E-409C-BE32-E72D297353CC}">
              <c16:uniqueId val="{00000001-EFC4-4125-AA6A-135C1658B484}"/>
            </c:ext>
          </c:extLst>
        </c:ser>
        <c:dLbls>
          <c:showLegendKey val="0"/>
          <c:showVal val="0"/>
          <c:showCatName val="0"/>
          <c:showSerName val="0"/>
          <c:showPercent val="0"/>
          <c:showBubbleSize val="0"/>
        </c:dLbls>
        <c:axId val="1812828528"/>
        <c:axId val="1812835248"/>
        <c:extLst>
          <c:ext xmlns:c15="http://schemas.microsoft.com/office/drawing/2012/chart" uri="{02D57815-91ED-43cb-92C2-25804820EDAC}">
            <c15:filteredScatterSeries>
              <c15:ser>
                <c:idx val="1"/>
                <c:order val="1"/>
                <c:tx>
                  <c:strRef>
                    <c:extLst>
                      <c:ext uri="{02D57815-91ED-43cb-92C2-25804820EDAC}">
                        <c15:formulaRef>
                          <c15:sqref>Database!$E$276</c15:sqref>
                        </c15:formulaRef>
                      </c:ext>
                    </c:extLst>
                    <c:strCache>
                      <c:ptCount val="1"/>
                      <c:pt idx="0">
                        <c:v>L2</c:v>
                      </c:pt>
                    </c:strCache>
                  </c:strRef>
                </c:tx>
                <c:spPr>
                  <a:ln w="19050" cap="rnd">
                    <a:solidFill>
                      <a:schemeClr val="accent2"/>
                    </a:solidFill>
                    <a:round/>
                  </a:ln>
                  <a:effectLst/>
                </c:spPr>
                <c:marker>
                  <c:symbol val="none"/>
                </c:marker>
                <c:xVal>
                  <c:numRef>
                    <c:extLst>
                      <c:ext uri="{02D57815-91ED-43cb-92C2-25804820EDAC}">
                        <c15:formulaRef>
                          <c15:sqref>Database!$AO$274:$BU$274</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c:ext uri="{02D57815-91ED-43cb-92C2-25804820EDAC}">
                        <c15:formulaRef>
                          <c15:sqref>Database!$AO$276:$BU$276</c15:sqref>
                        </c15:formulaRef>
                      </c:ext>
                    </c:extLst>
                    <c:numCache>
                      <c:formatCode>General</c:formatCode>
                      <c:ptCount val="33"/>
                      <c:pt idx="3">
                        <c:v>0.34161999999999998</c:v>
                      </c:pt>
                      <c:pt idx="4">
                        <c:v>-0.81100000000000005</c:v>
                      </c:pt>
                      <c:pt idx="5">
                        <c:v>0.85328396369999993</c:v>
                      </c:pt>
                      <c:pt idx="6">
                        <c:v>-0.81649390980000003</c:v>
                      </c:pt>
                      <c:pt idx="7">
                        <c:v>4.4693270040000004E-2</c:v>
                      </c:pt>
                      <c:pt idx="8">
                        <c:v>-6.4688324089999999E-2</c:v>
                      </c:pt>
                      <c:pt idx="9">
                        <c:v>-0.40516606589999998</c:v>
                      </c:pt>
                      <c:pt idx="10">
                        <c:v>-0.2710537106</c:v>
                      </c:pt>
                      <c:pt idx="11">
                        <c:v>-0.43257266220000001</c:v>
                      </c:pt>
                      <c:pt idx="12">
                        <c:v>-0.11592806460000001</c:v>
                      </c:pt>
                      <c:pt idx="13">
                        <c:v>1.083696212</c:v>
                      </c:pt>
                      <c:pt idx="14">
                        <c:v>1.728025089</c:v>
                      </c:pt>
                      <c:pt idx="15">
                        <c:v>1.386050725</c:v>
                      </c:pt>
                      <c:pt idx="16">
                        <c:v>3.0067537889999998</c:v>
                      </c:pt>
                      <c:pt idx="17">
                        <c:v>2.4105157519999998</c:v>
                      </c:pt>
                      <c:pt idx="18">
                        <c:v>2.15763332</c:v>
                      </c:pt>
                      <c:pt idx="19">
                        <c:v>2.2090001999999997</c:v>
                      </c:pt>
                      <c:pt idx="20">
                        <c:v>1.709512779</c:v>
                      </c:pt>
                      <c:pt idx="21">
                        <c:v>0.92830409950000004</c:v>
                      </c:pt>
                      <c:pt idx="22">
                        <c:v>-0.68910016229999993</c:v>
                      </c:pt>
                      <c:pt idx="23">
                        <c:v>-0.71490231549999994</c:v>
                      </c:pt>
                      <c:pt idx="24">
                        <c:v>-1.6340278850000001</c:v>
                      </c:pt>
                      <c:pt idx="25">
                        <c:v>-2.2843668539999999</c:v>
                      </c:pt>
                      <c:pt idx="26">
                        <c:v>-2.4641889209999999</c:v>
                      </c:pt>
                      <c:pt idx="27">
                        <c:v>-2.7516711420000002</c:v>
                      </c:pt>
                      <c:pt idx="28">
                        <c:v>-3.1607115229999998</c:v>
                      </c:pt>
                      <c:pt idx="29">
                        <c:v>-3.9100860330000002</c:v>
                      </c:pt>
                      <c:pt idx="30">
                        <c:v>-3.7429628189999997</c:v>
                      </c:pt>
                      <c:pt idx="31">
                        <c:v>-4.334034634</c:v>
                      </c:pt>
                      <c:pt idx="32">
                        <c:v>-4.0452024689999995</c:v>
                      </c:pt>
                    </c:numCache>
                  </c:numRef>
                </c:yVal>
                <c:smooth val="0"/>
                <c:extLst>
                  <c:ext xmlns:c16="http://schemas.microsoft.com/office/drawing/2014/chart" uri="{C3380CC4-5D6E-409C-BE32-E72D297353CC}">
                    <c16:uniqueId val="{00000002-EFC4-4125-AA6A-135C1658B484}"/>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Database!$E$277</c15:sqref>
                        </c15:formulaRef>
                      </c:ext>
                    </c:extLst>
                    <c:strCache>
                      <c:ptCount val="1"/>
                      <c:pt idx="0">
                        <c:v>L3</c:v>
                      </c:pt>
                    </c:strCache>
                  </c:strRef>
                </c:tx>
                <c:spPr>
                  <a:ln w="19050" cap="rnd">
                    <a:solidFill>
                      <a:schemeClr val="accent3"/>
                    </a:solidFill>
                    <a:round/>
                  </a:ln>
                  <a:effectLst/>
                </c:spPr>
                <c:marker>
                  <c:symbol val="none"/>
                </c:marker>
                <c:xVal>
                  <c:numRef>
                    <c:extLst xmlns:c15="http://schemas.microsoft.com/office/drawing/2012/chart">
                      <c:ext xmlns:c15="http://schemas.microsoft.com/office/drawing/2012/chart" uri="{02D57815-91ED-43cb-92C2-25804820EDAC}">
                        <c15:formulaRef>
                          <c15:sqref>Database!$AO$274:$BU$274</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Database!$AO$277:$BU$277</c15:sqref>
                        </c15:formulaRef>
                      </c:ext>
                    </c:extLst>
                    <c:numCache>
                      <c:formatCode>General</c:formatCode>
                      <c:ptCount val="33"/>
                      <c:pt idx="3">
                        <c:v>0.34161999999999998</c:v>
                      </c:pt>
                      <c:pt idx="4">
                        <c:v>-0.81100000000000005</c:v>
                      </c:pt>
                      <c:pt idx="5">
                        <c:v>0.85328396369999993</c:v>
                      </c:pt>
                      <c:pt idx="6">
                        <c:v>-0.81638154640000005</c:v>
                      </c:pt>
                      <c:pt idx="7">
                        <c:v>4.0920361689999997E-2</c:v>
                      </c:pt>
                      <c:pt idx="8">
                        <c:v>-7.3506374669999999E-2</c:v>
                      </c:pt>
                      <c:pt idx="9">
                        <c:v>-0.42134993040000002</c:v>
                      </c:pt>
                      <c:pt idx="10">
                        <c:v>-0.29789924750000002</c:v>
                      </c:pt>
                      <c:pt idx="11">
                        <c:v>-0.47358369099999997</c:v>
                      </c:pt>
                      <c:pt idx="12">
                        <c:v>-0.17470368459999999</c:v>
                      </c:pt>
                      <c:pt idx="13">
                        <c:v>1.0048877810000001</c:v>
                      </c:pt>
                      <c:pt idx="14">
                        <c:v>1.6244508710000001</c:v>
                      </c:pt>
                      <c:pt idx="15">
                        <c:v>1.2529202740000001</c:v>
                      </c:pt>
                      <c:pt idx="16">
                        <c:v>2.8405640769999998</c:v>
                      </c:pt>
                      <c:pt idx="17">
                        <c:v>2.1990713909999999</c:v>
                      </c:pt>
                      <c:pt idx="18">
                        <c:v>1.9010477719999999</c:v>
                      </c:pt>
                      <c:pt idx="19">
                        <c:v>1.909967754</c:v>
                      </c:pt>
                      <c:pt idx="20">
                        <c:v>1.362383307</c:v>
                      </c:pt>
                      <c:pt idx="21">
                        <c:v>0.50204663679999995</c:v>
                      </c:pt>
                      <c:pt idx="22">
                        <c:v>-1.1874186660000001</c:v>
                      </c:pt>
                      <c:pt idx="23">
                        <c:v>-1.280002469</c:v>
                      </c:pt>
                      <c:pt idx="24">
                        <c:v>-2.2661975249999999</c:v>
                      </c:pt>
                      <c:pt idx="25">
                        <c:v>-2.9878975319999999</c:v>
                      </c:pt>
                      <c:pt idx="26">
                        <c:v>-3.2389863879999998</c:v>
                      </c:pt>
                      <c:pt idx="27">
                        <c:v>-3.6204303650000003</c:v>
                      </c:pt>
                      <c:pt idx="28">
                        <c:v>-4.108082832</c:v>
                      </c:pt>
                      <c:pt idx="29">
                        <c:v>-4.9372078000000004</c:v>
                      </c:pt>
                      <c:pt idx="30">
                        <c:v>-4.8398705600000005</c:v>
                      </c:pt>
                      <c:pt idx="31">
                        <c:v>-5.5049946369999994</c:v>
                      </c:pt>
                      <c:pt idx="32">
                        <c:v>-5.3067863369999992</c:v>
                      </c:pt>
                    </c:numCache>
                  </c:numRef>
                </c:yVal>
                <c:smooth val="0"/>
                <c:extLst xmlns:c15="http://schemas.microsoft.com/office/drawing/2012/chart">
                  <c:ext xmlns:c16="http://schemas.microsoft.com/office/drawing/2014/chart" uri="{C3380CC4-5D6E-409C-BE32-E72D297353CC}">
                    <c16:uniqueId val="{00000003-EFC4-4125-AA6A-135C1658B484}"/>
                  </c:ext>
                </c:extLst>
              </c15:ser>
            </c15:filteredScatterSeries>
          </c:ext>
        </c:extLst>
      </c:scatterChart>
      <c:valAx>
        <c:axId val="1812828528"/>
        <c:scaling>
          <c:orientation val="minMax"/>
          <c:max val="2050"/>
          <c:min val="202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812835248"/>
        <c:crosses val="autoZero"/>
        <c:crossBetween val="midCat"/>
      </c:valAx>
      <c:valAx>
        <c:axId val="1812835248"/>
        <c:scaling>
          <c:orientation val="minMax"/>
        </c:scaling>
        <c:delete val="0"/>
        <c:axPos val="l"/>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Net greenhouse gas emissions and removals (GWP</a:t>
                </a:r>
                <a:r>
                  <a:rPr lang="en-US" sz="1600" baseline="-25000"/>
                  <a:t>100</a:t>
                </a:r>
                <a:r>
                  <a:rPr lang="en-US" sz="1600"/>
                  <a:t> MtCO</a:t>
                </a:r>
                <a:r>
                  <a:rPr lang="en-US" sz="1600" baseline="-25000"/>
                  <a:t>2</a:t>
                </a:r>
                <a:r>
                  <a:rPr lang="en-US" sz="1600"/>
                  <a:t>eq)</a:t>
                </a:r>
              </a:p>
            </c:rich>
          </c:tx>
          <c:layout>
            <c:manualLayout>
              <c:xMode val="edge"/>
              <c:yMode val="edge"/>
              <c:x val="1.4107963815973399E-2"/>
              <c:y val="0.16476753847980055"/>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18128285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43209819487188"/>
          <c:y val="4.2165936180309165E-2"/>
          <c:w val="0.85619957025266447"/>
          <c:h val="0.69235818855997089"/>
        </c:manualLayout>
      </c:layout>
      <c:scatterChart>
        <c:scatterStyle val="lineMarker"/>
        <c:varyColors val="0"/>
        <c:ser>
          <c:idx val="0"/>
          <c:order val="0"/>
          <c:tx>
            <c:strRef>
              <c:f>Database!$AY$4</c:f>
              <c:strCache>
                <c:ptCount val="1"/>
                <c:pt idx="0">
                  <c:v>S1-P0</c:v>
                </c:pt>
              </c:strCache>
            </c:strRef>
          </c:tx>
          <c:spPr>
            <a:ln w="19050" cap="rnd">
              <a:solidFill>
                <a:srgbClr val="FF0000"/>
              </a:solidFill>
              <a:prstDash val="sysDash"/>
              <a:round/>
            </a:ln>
            <a:effectLst/>
          </c:spPr>
          <c:marker>
            <c:symbol val="none"/>
          </c:marker>
          <c:xVal>
            <c:numRef>
              <c:f>Database!$AZ$3:$CF$3</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f>Database!$AZ$4:$CF$4</c:f>
              <c:numCache>
                <c:formatCode>0.0</c:formatCode>
                <c:ptCount val="33"/>
                <c:pt idx="0">
                  <c:v>22.501729782701741</c:v>
                </c:pt>
                <c:pt idx="1">
                  <c:v>21.576371832531795</c:v>
                </c:pt>
                <c:pt idx="2">
                  <c:v>21.929833524112407</c:v>
                </c:pt>
                <c:pt idx="3">
                  <c:v>22.739514941568753</c:v>
                </c:pt>
                <c:pt idx="4">
                  <c:v>22.334799988816602</c:v>
                </c:pt>
                <c:pt idx="5">
                  <c:v>21.874328177466747</c:v>
                </c:pt>
                <c:pt idx="6">
                  <c:v>21.663222578499123</c:v>
                </c:pt>
                <c:pt idx="7">
                  <c:v>22.151837187256763</c:v>
                </c:pt>
                <c:pt idx="8">
                  <c:v>22.324590663110676</c:v>
                </c:pt>
                <c:pt idx="9">
                  <c:v>22.274853611764215</c:v>
                </c:pt>
                <c:pt idx="10">
                  <c:v>22.302962679361325</c:v>
                </c:pt>
                <c:pt idx="11">
                  <c:v>22.319948076522728</c:v>
                </c:pt>
                <c:pt idx="12">
                  <c:v>22.345103722425627</c:v>
                </c:pt>
                <c:pt idx="13">
                  <c:v>22.367065640054893</c:v>
                </c:pt>
                <c:pt idx="14">
                  <c:v>22.383224695897969</c:v>
                </c:pt>
                <c:pt idx="15">
                  <c:v>22.471508054202754</c:v>
                </c:pt>
                <c:pt idx="16">
                  <c:v>22.55069445233768</c:v>
                </c:pt>
                <c:pt idx="17">
                  <c:v>22.632540229122146</c:v>
                </c:pt>
                <c:pt idx="18">
                  <c:v>22.7565811761589</c:v>
                </c:pt>
                <c:pt idx="19">
                  <c:v>22.912452803645966</c:v>
                </c:pt>
                <c:pt idx="20">
                  <c:v>23.056168052845621</c:v>
                </c:pt>
                <c:pt idx="21">
                  <c:v>23.197151847090616</c:v>
                </c:pt>
                <c:pt idx="22">
                  <c:v>23.308874650263476</c:v>
                </c:pt>
                <c:pt idx="23">
                  <c:v>23.388400688446289</c:v>
                </c:pt>
                <c:pt idx="24">
                  <c:v>23.438821603112387</c:v>
                </c:pt>
                <c:pt idx="25">
                  <c:v>23.465551122432331</c:v>
                </c:pt>
                <c:pt idx="26">
                  <c:v>23.472042210296141</c:v>
                </c:pt>
                <c:pt idx="27">
                  <c:v>23.46204709269011</c:v>
                </c:pt>
                <c:pt idx="28">
                  <c:v>23.425968881259507</c:v>
                </c:pt>
                <c:pt idx="29">
                  <c:v>23.377671275211277</c:v>
                </c:pt>
                <c:pt idx="30">
                  <c:v>23.317536308117674</c:v>
                </c:pt>
                <c:pt idx="31">
                  <c:v>23.25128188400161</c:v>
                </c:pt>
                <c:pt idx="32">
                  <c:v>23.171392769483695</c:v>
                </c:pt>
              </c:numCache>
            </c:numRef>
          </c:yVal>
          <c:smooth val="0"/>
          <c:extLst>
            <c:ext xmlns:c16="http://schemas.microsoft.com/office/drawing/2014/chart" uri="{C3380CC4-5D6E-409C-BE32-E72D297353CC}">
              <c16:uniqueId val="{00000000-7DE4-4B11-B557-E843C777B115}"/>
            </c:ext>
          </c:extLst>
        </c:ser>
        <c:ser>
          <c:idx val="1"/>
          <c:order val="1"/>
          <c:tx>
            <c:strRef>
              <c:f>Database!$AY$5</c:f>
              <c:strCache>
                <c:ptCount val="1"/>
                <c:pt idx="0">
                  <c:v>S1-P1</c:v>
                </c:pt>
              </c:strCache>
            </c:strRef>
          </c:tx>
          <c:spPr>
            <a:ln w="19050" cap="rnd">
              <a:solidFill>
                <a:srgbClr val="FF0000"/>
              </a:solidFill>
              <a:round/>
            </a:ln>
            <a:effectLst/>
          </c:spPr>
          <c:marker>
            <c:symbol val="none"/>
          </c:marker>
          <c:xVal>
            <c:numRef>
              <c:f>Database!$AZ$3:$CF$3</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f>Database!$AZ$5:$CF$5</c:f>
              <c:numCache>
                <c:formatCode>0.0</c:formatCode>
                <c:ptCount val="33"/>
                <c:pt idx="0">
                  <c:v>22.501729782701741</c:v>
                </c:pt>
                <c:pt idx="1">
                  <c:v>21.576371832531795</c:v>
                </c:pt>
                <c:pt idx="2">
                  <c:v>21.929833524112407</c:v>
                </c:pt>
                <c:pt idx="3">
                  <c:v>22.619534860880254</c:v>
                </c:pt>
                <c:pt idx="4">
                  <c:v>21.950898952069988</c:v>
                </c:pt>
                <c:pt idx="5">
                  <c:v>21.299727432616052</c:v>
                </c:pt>
                <c:pt idx="6">
                  <c:v>20.841763094697701</c:v>
                </c:pt>
                <c:pt idx="7">
                  <c:v>21.005024830459856</c:v>
                </c:pt>
                <c:pt idx="8">
                  <c:v>20.804669147140984</c:v>
                </c:pt>
                <c:pt idx="9">
                  <c:v>20.394074928095826</c:v>
                </c:pt>
                <c:pt idx="10">
                  <c:v>19.959901589073969</c:v>
                </c:pt>
                <c:pt idx="11">
                  <c:v>19.547728181682594</c:v>
                </c:pt>
                <c:pt idx="12">
                  <c:v>19.140384952689999</c:v>
                </c:pt>
                <c:pt idx="13">
                  <c:v>18.98162221650723</c:v>
                </c:pt>
                <c:pt idx="14">
                  <c:v>18.782556388736044</c:v>
                </c:pt>
                <c:pt idx="15">
                  <c:v>18.695026590496333</c:v>
                </c:pt>
                <c:pt idx="16">
                  <c:v>18.64380638295523</c:v>
                </c:pt>
                <c:pt idx="17">
                  <c:v>18.591161410898824</c:v>
                </c:pt>
                <c:pt idx="18">
                  <c:v>18.566358281453191</c:v>
                </c:pt>
                <c:pt idx="19">
                  <c:v>18.5883041928981</c:v>
                </c:pt>
                <c:pt idx="20">
                  <c:v>18.577102266316761</c:v>
                </c:pt>
                <c:pt idx="21">
                  <c:v>18.570552502687185</c:v>
                </c:pt>
                <c:pt idx="22">
                  <c:v>18.534030593655913</c:v>
                </c:pt>
                <c:pt idx="23">
                  <c:v>18.476844589615098</c:v>
                </c:pt>
                <c:pt idx="24">
                  <c:v>18.398223815909152</c:v>
                </c:pt>
                <c:pt idx="25">
                  <c:v>18.332164491578006</c:v>
                </c:pt>
                <c:pt idx="26">
                  <c:v>18.259378617992464</c:v>
                </c:pt>
                <c:pt idx="27">
                  <c:v>18.14805120467971</c:v>
                </c:pt>
                <c:pt idx="28">
                  <c:v>18.021448838724407</c:v>
                </c:pt>
                <c:pt idx="29">
                  <c:v>17.900028196168662</c:v>
                </c:pt>
                <c:pt idx="30">
                  <c:v>17.770505187688009</c:v>
                </c:pt>
                <c:pt idx="31">
                  <c:v>17.645033725487536</c:v>
                </c:pt>
                <c:pt idx="32">
                  <c:v>17.516797703128852</c:v>
                </c:pt>
              </c:numCache>
            </c:numRef>
          </c:yVal>
          <c:smooth val="0"/>
          <c:extLst>
            <c:ext xmlns:c16="http://schemas.microsoft.com/office/drawing/2014/chart" uri="{C3380CC4-5D6E-409C-BE32-E72D297353CC}">
              <c16:uniqueId val="{00000001-7DE4-4B11-B557-E843C777B115}"/>
            </c:ext>
          </c:extLst>
        </c:ser>
        <c:ser>
          <c:idx val="2"/>
          <c:order val="2"/>
          <c:tx>
            <c:strRef>
              <c:f>Database!$AY$6</c:f>
              <c:strCache>
                <c:ptCount val="1"/>
                <c:pt idx="0">
                  <c:v>S1-P2</c:v>
                </c:pt>
              </c:strCache>
            </c:strRef>
          </c:tx>
          <c:spPr>
            <a:ln w="19050" cap="rnd">
              <a:solidFill>
                <a:schemeClr val="accent2">
                  <a:lumMod val="75000"/>
                </a:schemeClr>
              </a:solidFill>
              <a:round/>
            </a:ln>
            <a:effectLst/>
          </c:spPr>
          <c:marker>
            <c:symbol val="none"/>
          </c:marker>
          <c:xVal>
            <c:numRef>
              <c:f>Database!$AZ$3:$CF$3</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f>Database!$AZ$6:$CF$6</c:f>
              <c:numCache>
                <c:formatCode>0.0</c:formatCode>
                <c:ptCount val="33"/>
                <c:pt idx="0">
                  <c:v>22.501729782701741</c:v>
                </c:pt>
                <c:pt idx="1">
                  <c:v>21.576371832531795</c:v>
                </c:pt>
                <c:pt idx="2">
                  <c:v>21.929833524112407</c:v>
                </c:pt>
                <c:pt idx="3">
                  <c:v>22.566693139705936</c:v>
                </c:pt>
                <c:pt idx="4">
                  <c:v>21.901721955576058</c:v>
                </c:pt>
                <c:pt idx="5">
                  <c:v>21.216023068777364</c:v>
                </c:pt>
                <c:pt idx="6">
                  <c:v>20.521881760280579</c:v>
                </c:pt>
                <c:pt idx="7">
                  <c:v>20.513460228498733</c:v>
                </c:pt>
                <c:pt idx="8">
                  <c:v>20.135093247197762</c:v>
                </c:pt>
                <c:pt idx="9">
                  <c:v>19.480379790778834</c:v>
                </c:pt>
                <c:pt idx="10">
                  <c:v>18.858484344438665</c:v>
                </c:pt>
                <c:pt idx="11">
                  <c:v>17.855079055983204</c:v>
                </c:pt>
                <c:pt idx="12">
                  <c:v>17.233489010978278</c:v>
                </c:pt>
                <c:pt idx="13">
                  <c:v>16.944632160083614</c:v>
                </c:pt>
                <c:pt idx="14">
                  <c:v>16.675862637015403</c:v>
                </c:pt>
                <c:pt idx="15">
                  <c:v>16.528176237418414</c:v>
                </c:pt>
                <c:pt idx="16">
                  <c:v>16.376488651785401</c:v>
                </c:pt>
                <c:pt idx="17">
                  <c:v>16.250028991761756</c:v>
                </c:pt>
                <c:pt idx="18">
                  <c:v>16.170831185289561</c:v>
                </c:pt>
                <c:pt idx="19">
                  <c:v>16.092064481683796</c:v>
                </c:pt>
                <c:pt idx="20">
                  <c:v>15.991918156380589</c:v>
                </c:pt>
                <c:pt idx="21">
                  <c:v>15.883783240313653</c:v>
                </c:pt>
                <c:pt idx="22">
                  <c:v>15.769613283403263</c:v>
                </c:pt>
                <c:pt idx="23">
                  <c:v>15.614013685144135</c:v>
                </c:pt>
                <c:pt idx="24">
                  <c:v>15.457952994648114</c:v>
                </c:pt>
                <c:pt idx="25">
                  <c:v>15.27667100014266</c:v>
                </c:pt>
                <c:pt idx="26">
                  <c:v>15.092118768013654</c:v>
                </c:pt>
                <c:pt idx="27">
                  <c:v>14.880488803238659</c:v>
                </c:pt>
                <c:pt idx="28">
                  <c:v>14.695550807688274</c:v>
                </c:pt>
                <c:pt idx="29">
                  <c:v>14.512844335942461</c:v>
                </c:pt>
                <c:pt idx="30">
                  <c:v>14.322995683939928</c:v>
                </c:pt>
                <c:pt idx="31">
                  <c:v>14.141657067533847</c:v>
                </c:pt>
                <c:pt idx="32">
                  <c:v>13.962280671340375</c:v>
                </c:pt>
              </c:numCache>
            </c:numRef>
          </c:yVal>
          <c:smooth val="0"/>
          <c:extLst>
            <c:ext xmlns:c16="http://schemas.microsoft.com/office/drawing/2014/chart" uri="{C3380CC4-5D6E-409C-BE32-E72D297353CC}">
              <c16:uniqueId val="{00000002-7DE4-4B11-B557-E843C777B115}"/>
            </c:ext>
          </c:extLst>
        </c:ser>
        <c:ser>
          <c:idx val="3"/>
          <c:order val="3"/>
          <c:tx>
            <c:strRef>
              <c:f>Database!$AY$7</c:f>
              <c:strCache>
                <c:ptCount val="1"/>
                <c:pt idx="0">
                  <c:v>S2-P0</c:v>
                </c:pt>
              </c:strCache>
            </c:strRef>
          </c:tx>
          <c:spPr>
            <a:ln w="19050" cap="rnd">
              <a:solidFill>
                <a:srgbClr val="00B050"/>
              </a:solidFill>
              <a:prstDash val="dash"/>
              <a:round/>
            </a:ln>
            <a:effectLst/>
          </c:spPr>
          <c:marker>
            <c:symbol val="none"/>
          </c:marker>
          <c:xVal>
            <c:numRef>
              <c:f>Database!$AZ$3:$CF$3</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f>Database!$AZ$7:$CF$7</c:f>
              <c:numCache>
                <c:formatCode>0.0</c:formatCode>
                <c:ptCount val="33"/>
                <c:pt idx="0">
                  <c:v>22.501729782701741</c:v>
                </c:pt>
                <c:pt idx="1">
                  <c:v>21.576371832531795</c:v>
                </c:pt>
                <c:pt idx="2">
                  <c:v>21.929833524112407</c:v>
                </c:pt>
                <c:pt idx="3">
                  <c:v>22.739514941568753</c:v>
                </c:pt>
                <c:pt idx="4">
                  <c:v>22.334799988816602</c:v>
                </c:pt>
                <c:pt idx="5">
                  <c:v>21.874280247533211</c:v>
                </c:pt>
                <c:pt idx="6">
                  <c:v>21.663183047199297</c:v>
                </c:pt>
                <c:pt idx="7">
                  <c:v>22.086464066131885</c:v>
                </c:pt>
                <c:pt idx="8">
                  <c:v>22.13223959242297</c:v>
                </c:pt>
                <c:pt idx="9">
                  <c:v>21.96171761485596</c:v>
                </c:pt>
                <c:pt idx="10">
                  <c:v>21.823568160186607</c:v>
                </c:pt>
                <c:pt idx="11">
                  <c:v>21.663090519583374</c:v>
                </c:pt>
                <c:pt idx="12">
                  <c:v>21.562870094609952</c:v>
                </c:pt>
                <c:pt idx="13">
                  <c:v>21.410715405528869</c:v>
                </c:pt>
                <c:pt idx="14">
                  <c:v>21.230760908693448</c:v>
                </c:pt>
                <c:pt idx="15">
                  <c:v>21.2162893647908</c:v>
                </c:pt>
                <c:pt idx="16">
                  <c:v>21.179046045441215</c:v>
                </c:pt>
                <c:pt idx="17">
                  <c:v>21.143059673633111</c:v>
                </c:pt>
                <c:pt idx="18">
                  <c:v>21.150226337375436</c:v>
                </c:pt>
                <c:pt idx="19">
                  <c:v>21.193652317445089</c:v>
                </c:pt>
                <c:pt idx="20">
                  <c:v>21.231432428442155</c:v>
                </c:pt>
                <c:pt idx="21">
                  <c:v>21.27035986994753</c:v>
                </c:pt>
                <c:pt idx="22">
                  <c:v>21.284618029318484</c:v>
                </c:pt>
                <c:pt idx="23">
                  <c:v>21.271887651700617</c:v>
                </c:pt>
                <c:pt idx="24">
                  <c:v>21.233760740965572</c:v>
                </c:pt>
                <c:pt idx="25">
                  <c:v>21.175142280913345</c:v>
                </c:pt>
                <c:pt idx="26">
                  <c:v>21.098377711981193</c:v>
                </c:pt>
                <c:pt idx="27">
                  <c:v>21.006170440144363</c:v>
                </c:pt>
                <c:pt idx="28">
                  <c:v>20.888240475453504</c:v>
                </c:pt>
                <c:pt idx="29">
                  <c:v>20.755915399776924</c:v>
                </c:pt>
                <c:pt idx="30">
                  <c:v>20.608463646376851</c:v>
                </c:pt>
                <c:pt idx="31">
                  <c:v>20.447544278735698</c:v>
                </c:pt>
                <c:pt idx="32">
                  <c:v>20.227024031086447</c:v>
                </c:pt>
              </c:numCache>
            </c:numRef>
          </c:yVal>
          <c:smooth val="0"/>
          <c:extLst>
            <c:ext xmlns:c16="http://schemas.microsoft.com/office/drawing/2014/chart" uri="{C3380CC4-5D6E-409C-BE32-E72D297353CC}">
              <c16:uniqueId val="{00000003-7DE4-4B11-B557-E843C777B115}"/>
            </c:ext>
          </c:extLst>
        </c:ser>
        <c:ser>
          <c:idx val="6"/>
          <c:order val="6"/>
          <c:tx>
            <c:strRef>
              <c:f>Database!$AY$10</c:f>
              <c:strCache>
                <c:ptCount val="1"/>
                <c:pt idx="0">
                  <c:v>S3-P0</c:v>
                </c:pt>
              </c:strCache>
            </c:strRef>
          </c:tx>
          <c:spPr>
            <a:ln w="19050" cap="rnd">
              <a:solidFill>
                <a:schemeClr val="accent1">
                  <a:lumMod val="60000"/>
                </a:schemeClr>
              </a:solidFill>
              <a:prstDash val="sysDash"/>
              <a:round/>
            </a:ln>
            <a:effectLst/>
          </c:spPr>
          <c:marker>
            <c:symbol val="none"/>
          </c:marker>
          <c:xVal>
            <c:numRef>
              <c:f>Database!$AZ$3:$CF$3</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f>Database!$AZ$10:$CF$10</c:f>
              <c:numCache>
                <c:formatCode>0.0</c:formatCode>
                <c:ptCount val="33"/>
                <c:pt idx="0">
                  <c:v>22.501729782701741</c:v>
                </c:pt>
                <c:pt idx="1">
                  <c:v>21.576371832531795</c:v>
                </c:pt>
                <c:pt idx="2">
                  <c:v>21.929833524112407</c:v>
                </c:pt>
                <c:pt idx="3">
                  <c:v>22.739514941568753</c:v>
                </c:pt>
                <c:pt idx="4">
                  <c:v>22.334799988816602</c:v>
                </c:pt>
                <c:pt idx="5">
                  <c:v>21.874376105472056</c:v>
                </c:pt>
                <c:pt idx="6">
                  <c:v>21.663267956364518</c:v>
                </c:pt>
                <c:pt idx="7">
                  <c:v>22.217219331567147</c:v>
                </c:pt>
                <c:pt idx="8">
                  <c:v>22.515610960254847</c:v>
                </c:pt>
                <c:pt idx="9">
                  <c:v>22.581939908384502</c:v>
                </c:pt>
                <c:pt idx="10">
                  <c:v>22.76823052400222</c:v>
                </c:pt>
                <c:pt idx="11">
                  <c:v>22.950086139644828</c:v>
                </c:pt>
                <c:pt idx="12">
                  <c:v>23.183009495014289</c:v>
                </c:pt>
                <c:pt idx="13">
                  <c:v>23.358916821241966</c:v>
                </c:pt>
                <c:pt idx="14">
                  <c:v>23.551217937780898</c:v>
                </c:pt>
                <c:pt idx="15">
                  <c:v>23.704582865284756</c:v>
                </c:pt>
                <c:pt idx="16">
                  <c:v>23.861291389508114</c:v>
                </c:pt>
                <c:pt idx="17">
                  <c:v>24.022302375100647</c:v>
                </c:pt>
                <c:pt idx="18">
                  <c:v>24.223781082654963</c:v>
                </c:pt>
                <c:pt idx="19">
                  <c:v>24.449592659621583</c:v>
                </c:pt>
                <c:pt idx="20">
                  <c:v>24.655258060688205</c:v>
                </c:pt>
                <c:pt idx="21">
                  <c:v>24.853083650293918</c:v>
                </c:pt>
                <c:pt idx="22">
                  <c:v>25.015400836024675</c:v>
                </c:pt>
                <c:pt idx="23">
                  <c:v>25.138341924350026</c:v>
                </c:pt>
                <c:pt idx="24">
                  <c:v>25.226590730744444</c:v>
                </c:pt>
                <c:pt idx="25">
                  <c:v>25.285581152651787</c:v>
                </c:pt>
                <c:pt idx="26">
                  <c:v>25.319836458935718</c:v>
                </c:pt>
                <c:pt idx="27">
                  <c:v>25.333176426070978</c:v>
                </c:pt>
                <c:pt idx="28">
                  <c:v>25.316449479614644</c:v>
                </c:pt>
                <c:pt idx="29">
                  <c:v>25.284151405731343</c:v>
                </c:pt>
                <c:pt idx="30">
                  <c:v>25.237192075081659</c:v>
                </c:pt>
                <c:pt idx="31">
                  <c:v>25.187460863271351</c:v>
                </c:pt>
                <c:pt idx="32">
                  <c:v>25.118356969428959</c:v>
                </c:pt>
              </c:numCache>
            </c:numRef>
          </c:yVal>
          <c:smooth val="0"/>
          <c:extLst>
            <c:ext xmlns:c16="http://schemas.microsoft.com/office/drawing/2014/chart" uri="{C3380CC4-5D6E-409C-BE32-E72D297353CC}">
              <c16:uniqueId val="{00000006-7DE4-4B11-B557-E843C777B115}"/>
            </c:ext>
          </c:extLst>
        </c:ser>
        <c:dLbls>
          <c:showLegendKey val="0"/>
          <c:showVal val="0"/>
          <c:showCatName val="0"/>
          <c:showSerName val="0"/>
          <c:showPercent val="0"/>
          <c:showBubbleSize val="0"/>
        </c:dLbls>
        <c:axId val="21969807"/>
        <c:axId val="21970767"/>
        <c:extLst>
          <c:ext xmlns:c15="http://schemas.microsoft.com/office/drawing/2012/chart" uri="{02D57815-91ED-43cb-92C2-25804820EDAC}">
            <c15:filteredScatterSeries>
              <c15:ser>
                <c:idx val="4"/>
                <c:order val="4"/>
                <c:tx>
                  <c:strRef>
                    <c:extLst>
                      <c:ext uri="{02D57815-91ED-43cb-92C2-25804820EDAC}">
                        <c15:formulaRef>
                          <c15:sqref>Database!$AY$8</c15:sqref>
                        </c15:formulaRef>
                      </c:ext>
                    </c:extLst>
                    <c:strCache>
                      <c:ptCount val="1"/>
                      <c:pt idx="0">
                        <c:v>S2-P1</c:v>
                      </c:pt>
                    </c:strCache>
                  </c:strRef>
                </c:tx>
                <c:spPr>
                  <a:ln w="19050" cap="rnd">
                    <a:solidFill>
                      <a:srgbClr val="92D050"/>
                    </a:solidFill>
                    <a:round/>
                  </a:ln>
                  <a:effectLst/>
                </c:spPr>
                <c:marker>
                  <c:symbol val="none"/>
                </c:marker>
                <c:xVal>
                  <c:numRef>
                    <c:extLst>
                      <c:ext uri="{02D57815-91ED-43cb-92C2-25804820EDAC}">
                        <c15:formulaRef>
                          <c15:sqref>Database!$AZ$3:$CF$3</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c:ext uri="{02D57815-91ED-43cb-92C2-25804820EDAC}">
                        <c15:formulaRef>
                          <c15:sqref>Database!$AZ$8:$CF$8</c15:sqref>
                        </c15:formulaRef>
                      </c:ext>
                    </c:extLst>
                    <c:numCache>
                      <c:formatCode>0.0</c:formatCode>
                      <c:ptCount val="33"/>
                      <c:pt idx="0">
                        <c:v>22.501729782701741</c:v>
                      </c:pt>
                      <c:pt idx="1">
                        <c:v>21.576371832531795</c:v>
                      </c:pt>
                      <c:pt idx="2">
                        <c:v>21.929833524112407</c:v>
                      </c:pt>
                      <c:pt idx="3">
                        <c:v>22.619973991125196</c:v>
                      </c:pt>
                      <c:pt idx="4">
                        <c:v>21.95055033335062</c:v>
                      </c:pt>
                      <c:pt idx="5">
                        <c:v>21.309570979776272</c:v>
                      </c:pt>
                      <c:pt idx="6">
                        <c:v>20.839366814921895</c:v>
                      </c:pt>
                      <c:pt idx="7">
                        <c:v>20.904595769887681</c:v>
                      </c:pt>
                      <c:pt idx="8">
                        <c:v>20.612481877399336</c:v>
                      </c:pt>
                      <c:pt idx="9">
                        <c:v>20.086702864580108</c:v>
                      </c:pt>
                      <c:pt idx="10">
                        <c:v>19.499409017063154</c:v>
                      </c:pt>
                      <c:pt idx="11">
                        <c:v>18.927432148613974</c:v>
                      </c:pt>
                      <c:pt idx="12">
                        <c:v>18.417852791308114</c:v>
                      </c:pt>
                      <c:pt idx="13">
                        <c:v>18.104516999402975</c:v>
                      </c:pt>
                      <c:pt idx="14">
                        <c:v>17.726730572922474</c:v>
                      </c:pt>
                      <c:pt idx="15">
                        <c:v>17.550298685743172</c:v>
                      </c:pt>
                      <c:pt idx="16">
                        <c:v>17.393911365405419</c:v>
                      </c:pt>
                      <c:pt idx="17">
                        <c:v>17.237984018911416</c:v>
                      </c:pt>
                      <c:pt idx="18">
                        <c:v>17.113063833175211</c:v>
                      </c:pt>
                      <c:pt idx="19">
                        <c:v>17.037459057733361</c:v>
                      </c:pt>
                      <c:pt idx="20">
                        <c:v>16.938272275917829</c:v>
                      </c:pt>
                      <c:pt idx="21">
                        <c:v>16.846598803858249</c:v>
                      </c:pt>
                      <c:pt idx="22">
                        <c:v>16.731142706013955</c:v>
                      </c:pt>
                      <c:pt idx="23">
                        <c:v>16.598200552820284</c:v>
                      </c:pt>
                      <c:pt idx="24">
                        <c:v>16.446111350822086</c:v>
                      </c:pt>
                      <c:pt idx="25">
                        <c:v>16.306358940061891</c:v>
                      </c:pt>
                      <c:pt idx="26">
                        <c:v>16.161977190110992</c:v>
                      </c:pt>
                      <c:pt idx="27">
                        <c:v>15.98588202772336</c:v>
                      </c:pt>
                      <c:pt idx="28">
                        <c:v>15.793143102838918</c:v>
                      </c:pt>
                      <c:pt idx="29">
                        <c:v>15.599806898060283</c:v>
                      </c:pt>
                      <c:pt idx="30">
                        <c:v>15.39563537279526</c:v>
                      </c:pt>
                      <c:pt idx="31">
                        <c:v>15.187630084721681</c:v>
                      </c:pt>
                      <c:pt idx="32">
                        <c:v>14.937297017551188</c:v>
                      </c:pt>
                    </c:numCache>
                  </c:numRef>
                </c:yVal>
                <c:smooth val="0"/>
                <c:extLst>
                  <c:ext xmlns:c16="http://schemas.microsoft.com/office/drawing/2014/chart" uri="{C3380CC4-5D6E-409C-BE32-E72D297353CC}">
                    <c16:uniqueId val="{00000004-7DE4-4B11-B557-E843C777B115}"/>
                  </c:ext>
                </c:extLst>
              </c15:ser>
            </c15:filteredScatterSeries>
            <c15:filteredScatterSeries>
              <c15:ser>
                <c:idx val="5"/>
                <c:order val="5"/>
                <c:tx>
                  <c:strRef>
                    <c:extLst xmlns:c15="http://schemas.microsoft.com/office/drawing/2012/chart">
                      <c:ext xmlns:c15="http://schemas.microsoft.com/office/drawing/2012/chart" uri="{02D57815-91ED-43cb-92C2-25804820EDAC}">
                        <c15:formulaRef>
                          <c15:sqref>Database!$AY$9</c15:sqref>
                        </c15:formulaRef>
                      </c:ext>
                    </c:extLst>
                    <c:strCache>
                      <c:ptCount val="1"/>
                      <c:pt idx="0">
                        <c:v>S2-P2</c:v>
                      </c:pt>
                    </c:strCache>
                  </c:strRef>
                </c:tx>
                <c:spPr>
                  <a:ln w="19050" cap="rnd">
                    <a:solidFill>
                      <a:schemeClr val="accent6"/>
                    </a:solidFill>
                    <a:round/>
                  </a:ln>
                  <a:effectLst/>
                </c:spPr>
                <c:marker>
                  <c:symbol val="none"/>
                </c:marker>
                <c:xVal>
                  <c:numRef>
                    <c:extLst xmlns:c15="http://schemas.microsoft.com/office/drawing/2012/chart">
                      <c:ext xmlns:c15="http://schemas.microsoft.com/office/drawing/2012/chart" uri="{02D57815-91ED-43cb-92C2-25804820EDAC}">
                        <c15:formulaRef>
                          <c15:sqref>Database!$AZ$3:$CF$3</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Database!$AZ$9:$CF$9</c15:sqref>
                        </c15:formulaRef>
                      </c:ext>
                    </c:extLst>
                    <c:numCache>
                      <c:formatCode>0.0</c:formatCode>
                      <c:ptCount val="33"/>
                      <c:pt idx="0">
                        <c:v>22.501729782701741</c:v>
                      </c:pt>
                      <c:pt idx="1">
                        <c:v>21.576371832531795</c:v>
                      </c:pt>
                      <c:pt idx="2">
                        <c:v>21.929833524112407</c:v>
                      </c:pt>
                      <c:pt idx="3">
                        <c:v>22.567165797983499</c:v>
                      </c:pt>
                      <c:pt idx="4">
                        <c:v>21.901165184110855</c:v>
                      </c:pt>
                      <c:pt idx="5">
                        <c:v>21.226340568329814</c:v>
                      </c:pt>
                      <c:pt idx="6">
                        <c:v>20.519268396835859</c:v>
                      </c:pt>
                      <c:pt idx="7">
                        <c:v>20.398909603000092</c:v>
                      </c:pt>
                      <c:pt idx="8">
                        <c:v>19.941998365547466</c:v>
                      </c:pt>
                      <c:pt idx="9">
                        <c:v>19.179710839228065</c:v>
                      </c:pt>
                      <c:pt idx="10">
                        <c:v>18.409701178524834</c:v>
                      </c:pt>
                      <c:pt idx="11">
                        <c:v>17.268373503741049</c:v>
                      </c:pt>
                      <c:pt idx="12">
                        <c:v>16.559951398548005</c:v>
                      </c:pt>
                      <c:pt idx="13">
                        <c:v>16.134319797718558</c:v>
                      </c:pt>
                      <c:pt idx="14">
                        <c:v>15.699999822815728</c:v>
                      </c:pt>
                      <c:pt idx="15">
                        <c:v>15.475049204356994</c:v>
                      </c:pt>
                      <c:pt idx="16">
                        <c:v>15.231728984632213</c:v>
                      </c:pt>
                      <c:pt idx="17">
                        <c:v>15.015265819642956</c:v>
                      </c:pt>
                      <c:pt idx="18">
                        <c:v>14.847919881191061</c:v>
                      </c:pt>
                      <c:pt idx="19">
                        <c:v>14.685712511174893</c:v>
                      </c:pt>
                      <c:pt idx="20">
                        <c:v>14.511304420133772</c:v>
                      </c:pt>
                      <c:pt idx="21">
                        <c:v>14.330924288522427</c:v>
                      </c:pt>
                      <c:pt idx="22">
                        <c:v>14.147901905498282</c:v>
                      </c:pt>
                      <c:pt idx="23">
                        <c:v>13.935822943960957</c:v>
                      </c:pt>
                      <c:pt idx="24">
                        <c:v>13.720362928703683</c:v>
                      </c:pt>
                      <c:pt idx="25">
                        <c:v>13.483977165944314</c:v>
                      </c:pt>
                      <c:pt idx="26">
                        <c:v>13.245264316362434</c:v>
                      </c:pt>
                      <c:pt idx="27">
                        <c:v>12.985975565946662</c:v>
                      </c:pt>
                      <c:pt idx="28">
                        <c:v>12.751855246882482</c:v>
                      </c:pt>
                      <c:pt idx="29">
                        <c:v>12.512919342437019</c:v>
                      </c:pt>
                      <c:pt idx="30">
                        <c:v>12.26525746476093</c:v>
                      </c:pt>
                      <c:pt idx="31">
                        <c:v>12.018283438528135</c:v>
                      </c:pt>
                      <c:pt idx="32">
                        <c:v>11.748400914042637</c:v>
                      </c:pt>
                    </c:numCache>
                  </c:numRef>
                </c:yVal>
                <c:smooth val="0"/>
                <c:extLst xmlns:c15="http://schemas.microsoft.com/office/drawing/2012/chart">
                  <c:ext xmlns:c16="http://schemas.microsoft.com/office/drawing/2014/chart" uri="{C3380CC4-5D6E-409C-BE32-E72D297353CC}">
                    <c16:uniqueId val="{00000005-7DE4-4B11-B557-E843C777B115}"/>
                  </c:ext>
                </c:extLst>
              </c15:ser>
            </c15:filteredScatterSeries>
            <c15:filteredScatterSeries>
              <c15:ser>
                <c:idx val="7"/>
                <c:order val="7"/>
                <c:tx>
                  <c:strRef>
                    <c:extLst xmlns:c15="http://schemas.microsoft.com/office/drawing/2012/chart">
                      <c:ext xmlns:c15="http://schemas.microsoft.com/office/drawing/2012/chart" uri="{02D57815-91ED-43cb-92C2-25804820EDAC}">
                        <c15:formulaRef>
                          <c15:sqref>Database!$AY$11</c15:sqref>
                        </c15:formulaRef>
                      </c:ext>
                    </c:extLst>
                    <c:strCache>
                      <c:ptCount val="1"/>
                      <c:pt idx="0">
                        <c:v>S3-P1</c:v>
                      </c:pt>
                    </c:strCache>
                  </c:strRef>
                </c:tx>
                <c:spPr>
                  <a:ln w="19050" cap="rnd">
                    <a:solidFill>
                      <a:schemeClr val="accent1">
                        <a:lumMod val="75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Database!$AZ$3:$CF$3</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Database!$AZ$11:$CF$11</c15:sqref>
                        </c15:formulaRef>
                      </c:ext>
                    </c:extLst>
                    <c:numCache>
                      <c:formatCode>0.0</c:formatCode>
                      <c:ptCount val="33"/>
                      <c:pt idx="0">
                        <c:v>22.501729782701741</c:v>
                      </c:pt>
                      <c:pt idx="1">
                        <c:v>21.576371832531795</c:v>
                      </c:pt>
                      <c:pt idx="2">
                        <c:v>21.929833524112407</c:v>
                      </c:pt>
                      <c:pt idx="3">
                        <c:v>22.619973991125196</c:v>
                      </c:pt>
                      <c:pt idx="4">
                        <c:v>21.950554457453965</c:v>
                      </c:pt>
                      <c:pt idx="5">
                        <c:v>21.309679210025141</c:v>
                      </c:pt>
                      <c:pt idx="6">
                        <c:v>20.839642744836837</c:v>
                      </c:pt>
                      <c:pt idx="7">
                        <c:v>21.031072785778314</c:v>
                      </c:pt>
                      <c:pt idx="8">
                        <c:v>20.989595945043497</c:v>
                      </c:pt>
                      <c:pt idx="9">
                        <c:v>20.686694497785844</c:v>
                      </c:pt>
                      <c:pt idx="10">
                        <c:v>20.395563086190482</c:v>
                      </c:pt>
                      <c:pt idx="11">
                        <c:v>20.128849959520075</c:v>
                      </c:pt>
                      <c:pt idx="12">
                        <c:v>19.904405420864439</c:v>
                      </c:pt>
                      <c:pt idx="13">
                        <c:v>19.879935224797755</c:v>
                      </c:pt>
                      <c:pt idx="14">
                        <c:v>19.840679432396907</c:v>
                      </c:pt>
                      <c:pt idx="15">
                        <c:v>19.806009401995997</c:v>
                      </c:pt>
                      <c:pt idx="16">
                        <c:v>19.820077992195767</c:v>
                      </c:pt>
                      <c:pt idx="17">
                        <c:v>19.832715289522024</c:v>
                      </c:pt>
                      <c:pt idx="18">
                        <c:v>19.873237919193805</c:v>
                      </c:pt>
                      <c:pt idx="19">
                        <c:v>19.955591349314091</c:v>
                      </c:pt>
                      <c:pt idx="20">
                        <c:v>19.994790098629835</c:v>
                      </c:pt>
                      <c:pt idx="21">
                        <c:v>20.034167800616316</c:v>
                      </c:pt>
                      <c:pt idx="22">
                        <c:v>20.037853674796896</c:v>
                      </c:pt>
                      <c:pt idx="23">
                        <c:v>20.014001400163238</c:v>
                      </c:pt>
                      <c:pt idx="24">
                        <c:v>19.963969563471448</c:v>
                      </c:pt>
                      <c:pt idx="25">
                        <c:v>19.924080428828368</c:v>
                      </c:pt>
                      <c:pt idx="26">
                        <c:v>19.873187704839346</c:v>
                      </c:pt>
                      <c:pt idx="27">
                        <c:v>19.777306320702845</c:v>
                      </c:pt>
                      <c:pt idx="28">
                        <c:v>19.663444445988752</c:v>
                      </c:pt>
                      <c:pt idx="29">
                        <c:v>19.554610913417648</c:v>
                      </c:pt>
                      <c:pt idx="30">
                        <c:v>19.435251647940454</c:v>
                      </c:pt>
                      <c:pt idx="31">
                        <c:v>19.32115895645985</c:v>
                      </c:pt>
                      <c:pt idx="32">
                        <c:v>19.186469953293606</c:v>
                      </c:pt>
                    </c:numCache>
                  </c:numRef>
                </c:yVal>
                <c:smooth val="0"/>
                <c:extLst xmlns:c15="http://schemas.microsoft.com/office/drawing/2012/chart">
                  <c:ext xmlns:c16="http://schemas.microsoft.com/office/drawing/2014/chart" uri="{C3380CC4-5D6E-409C-BE32-E72D297353CC}">
                    <c16:uniqueId val="{00000007-7DE4-4B11-B557-E843C777B115}"/>
                  </c:ext>
                </c:extLst>
              </c15:ser>
            </c15:filteredScatterSeries>
            <c15:filteredScatterSeries>
              <c15:ser>
                <c:idx val="8"/>
                <c:order val="8"/>
                <c:tx>
                  <c:strRef>
                    <c:extLst xmlns:c15="http://schemas.microsoft.com/office/drawing/2012/chart">
                      <c:ext xmlns:c15="http://schemas.microsoft.com/office/drawing/2012/chart" uri="{02D57815-91ED-43cb-92C2-25804820EDAC}">
                        <c15:formulaRef>
                          <c15:sqref>Database!$AY$12</c15:sqref>
                        </c15:formulaRef>
                      </c:ext>
                    </c:extLst>
                    <c:strCache>
                      <c:ptCount val="1"/>
                      <c:pt idx="0">
                        <c:v>S3-P2</c:v>
                      </c:pt>
                    </c:strCache>
                  </c:strRef>
                </c:tx>
                <c:spPr>
                  <a:ln w="19050" cap="rnd">
                    <a:solidFill>
                      <a:schemeClr val="accent5">
                        <a:lumMod val="75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Database!$AZ$3:$CF$3</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Database!$AZ$12:$CF$12</c15:sqref>
                        </c15:formulaRef>
                      </c:ext>
                    </c:extLst>
                    <c:numCache>
                      <c:formatCode>0.0</c:formatCode>
                      <c:ptCount val="33"/>
                      <c:pt idx="0">
                        <c:v>22.501729782701741</c:v>
                      </c:pt>
                      <c:pt idx="1">
                        <c:v>21.576371832531795</c:v>
                      </c:pt>
                      <c:pt idx="2">
                        <c:v>21.929833524112407</c:v>
                      </c:pt>
                      <c:pt idx="3">
                        <c:v>22.567165797983499</c:v>
                      </c:pt>
                      <c:pt idx="4">
                        <c:v>21.901169485123109</c:v>
                      </c:pt>
                      <c:pt idx="5">
                        <c:v>21.226449329305407</c:v>
                      </c:pt>
                      <c:pt idx="6">
                        <c:v>20.519575910543043</c:v>
                      </c:pt>
                      <c:pt idx="7">
                        <c:v>20.524232755736765</c:v>
                      </c:pt>
                      <c:pt idx="8">
                        <c:v>20.31379240917591</c:v>
                      </c:pt>
                      <c:pt idx="9">
                        <c:v>19.766331627973507</c:v>
                      </c:pt>
                      <c:pt idx="10">
                        <c:v>19.282500896695151</c:v>
                      </c:pt>
                      <c:pt idx="11">
                        <c:v>18.40331569804875</c:v>
                      </c:pt>
                      <c:pt idx="12">
                        <c:v>17.949954878350752</c:v>
                      </c:pt>
                      <c:pt idx="13">
                        <c:v>17.778431474248698</c:v>
                      </c:pt>
                      <c:pt idx="14">
                        <c:v>17.657874208298008</c:v>
                      </c:pt>
                      <c:pt idx="15">
                        <c:v>17.553320133801289</c:v>
                      </c:pt>
                      <c:pt idx="16">
                        <c:v>17.45552847672446</c:v>
                      </c:pt>
                      <c:pt idx="17">
                        <c:v>17.383043212453568</c:v>
                      </c:pt>
                      <c:pt idx="18">
                        <c:v>17.359414050318232</c:v>
                      </c:pt>
                      <c:pt idx="19">
                        <c:v>17.329716362194855</c:v>
                      </c:pt>
                      <c:pt idx="20">
                        <c:v>17.269682505291307</c:v>
                      </c:pt>
                      <c:pt idx="21">
                        <c:v>17.198744612251065</c:v>
                      </c:pt>
                      <c:pt idx="22">
                        <c:v>17.116786698976622</c:v>
                      </c:pt>
                      <c:pt idx="23">
                        <c:v>16.984029605075968</c:v>
                      </c:pt>
                      <c:pt idx="24">
                        <c:v>16.847739636120991</c:v>
                      </c:pt>
                      <c:pt idx="25">
                        <c:v>16.680247458860997</c:v>
                      </c:pt>
                      <c:pt idx="26">
                        <c:v>16.506474460084785</c:v>
                      </c:pt>
                      <c:pt idx="27">
                        <c:v>16.298370606100654</c:v>
                      </c:pt>
                      <c:pt idx="28">
                        <c:v>16.119286664783413</c:v>
                      </c:pt>
                      <c:pt idx="29">
                        <c:v>15.941024379108301</c:v>
                      </c:pt>
                      <c:pt idx="30">
                        <c:v>15.753247002039744</c:v>
                      </c:pt>
                      <c:pt idx="31">
                        <c:v>15.57353688633822</c:v>
                      </c:pt>
                      <c:pt idx="32">
                        <c:v>15.378887735948158</c:v>
                      </c:pt>
                    </c:numCache>
                  </c:numRef>
                </c:yVal>
                <c:smooth val="0"/>
                <c:extLst xmlns:c15="http://schemas.microsoft.com/office/drawing/2012/chart">
                  <c:ext xmlns:c16="http://schemas.microsoft.com/office/drawing/2014/chart" uri="{C3380CC4-5D6E-409C-BE32-E72D297353CC}">
                    <c16:uniqueId val="{00000008-7DE4-4B11-B557-E843C777B115}"/>
                  </c:ext>
                </c:extLst>
              </c15:ser>
            </c15:filteredScatterSeries>
          </c:ext>
        </c:extLst>
      </c:scatterChart>
      <c:valAx>
        <c:axId val="21969807"/>
        <c:scaling>
          <c:orientation val="minMax"/>
          <c:max val="2050"/>
          <c:min val="202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21970767"/>
        <c:crosses val="autoZero"/>
        <c:crossBetween val="midCat"/>
      </c:valAx>
      <c:valAx>
        <c:axId val="21970767"/>
        <c:scaling>
          <c:orientation val="minMax"/>
        </c:scaling>
        <c:delete val="0"/>
        <c:axPos val="l"/>
        <c:title>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21969807"/>
        <c:crosses val="autoZero"/>
        <c:crossBetween val="midCat"/>
      </c:valAx>
      <c:spPr>
        <a:noFill/>
        <a:ln>
          <a:noFill/>
        </a:ln>
        <a:effectLst/>
      </c:spPr>
    </c:plotArea>
    <c:legend>
      <c:legendPos val="b"/>
      <c:layout>
        <c:manualLayout>
          <c:xMode val="edge"/>
          <c:yMode val="edge"/>
          <c:x val="0.19845338568478235"/>
          <c:y val="0.8144068403342436"/>
          <c:w val="0.67586103982373569"/>
          <c:h val="0.1670370581419644"/>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160" b="0" i="0" u="none" strike="noStrike" kern="1200" spc="0" baseline="0">
                <a:solidFill>
                  <a:schemeClr val="tx1">
                    <a:lumMod val="65000"/>
                    <a:lumOff val="35000"/>
                  </a:schemeClr>
                </a:solidFill>
                <a:latin typeface="+mn-lt"/>
                <a:ea typeface="+mn-ea"/>
                <a:cs typeface="+mn-cs"/>
              </a:defRPr>
            </a:pPr>
            <a:r>
              <a:rPr lang="en-US"/>
              <a:t>Emissions pathways for the agriculture sector scenarios</a:t>
            </a:r>
          </a:p>
        </c:rich>
      </c:tx>
      <c:layout>
        <c:manualLayout>
          <c:xMode val="edge"/>
          <c:yMode val="edge"/>
          <c:x val="0.1822089067845796"/>
          <c:y val="4.9623942340886393E-3"/>
        </c:manualLayout>
      </c:layout>
      <c:overlay val="0"/>
      <c:spPr>
        <a:noFill/>
        <a:ln>
          <a:noFill/>
        </a:ln>
        <a:effectLst/>
      </c:spPr>
      <c:txPr>
        <a:bodyPr rot="0" spcFirstLastPara="1" vertOverflow="ellipsis" vert="horz" wrap="square" anchor="ctr" anchorCtr="1"/>
        <a:lstStyle/>
        <a:p>
          <a:pPr>
            <a:defRPr sz="21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8126602930511312"/>
          <c:y val="0.14516166261344768"/>
          <c:w val="0.77736569007096101"/>
          <c:h val="0.5893625095785241"/>
        </c:manualLayout>
      </c:layout>
      <c:scatterChart>
        <c:scatterStyle val="lineMarker"/>
        <c:varyColors val="0"/>
        <c:ser>
          <c:idx val="4"/>
          <c:order val="4"/>
          <c:tx>
            <c:strRef>
              <c:f>Database!$AY$8</c:f>
              <c:strCache>
                <c:ptCount val="1"/>
                <c:pt idx="0">
                  <c:v>S2-P1</c:v>
                </c:pt>
              </c:strCache>
              <c:extLst xmlns:c15="http://schemas.microsoft.com/office/drawing/2012/chart"/>
            </c:strRef>
          </c:tx>
          <c:spPr>
            <a:ln w="19050" cap="rnd">
              <a:solidFill>
                <a:schemeClr val="accent5">
                  <a:lumMod val="75000"/>
                </a:schemeClr>
              </a:solidFill>
              <a:round/>
            </a:ln>
            <a:effectLst/>
          </c:spPr>
          <c:marker>
            <c:symbol val="none"/>
          </c:marker>
          <c:dLbls>
            <c:dLbl>
              <c:idx val="0"/>
              <c:tx>
                <c:rich>
                  <a:bodyPr/>
                  <a:lstStyle/>
                  <a:p>
                    <a:fld id="{4372706E-A55E-4029-9FD0-F67D92990A2B}" type="CELLRANGE">
                      <a:rPr lang="en-US"/>
                      <a:pPr/>
                      <a:t>[CELLRANGE]</a:t>
                    </a:fld>
                    <a:endParaRPr lang="en-I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77B3-43A1-A99A-60ECB9018CD7}"/>
                </c:ext>
              </c:extLst>
            </c:dLbl>
            <c:dLbl>
              <c:idx val="1"/>
              <c:tx>
                <c:rich>
                  <a:bodyPr/>
                  <a:lstStyle/>
                  <a:p>
                    <a:fld id="{2502B05A-B7C8-442E-8E76-82D11598D4FE}" type="CELLRANGE">
                      <a:rPr lang="en-IE"/>
                      <a:pPr/>
                      <a:t>[CELLRANGE]</a:t>
                    </a:fld>
                    <a:endParaRPr lang="en-I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77B3-43A1-A99A-60ECB9018CD7}"/>
                </c:ext>
              </c:extLst>
            </c:dLbl>
            <c:dLbl>
              <c:idx val="2"/>
              <c:tx>
                <c:rich>
                  <a:bodyPr/>
                  <a:lstStyle/>
                  <a:p>
                    <a:fld id="{E79F13D6-0EA3-4D3D-8925-5A4A1ABE6B5B}" type="CELLRANGE">
                      <a:rPr lang="en-GB"/>
                      <a:pPr/>
                      <a:t>[CELLRANGE]</a:t>
                    </a:fld>
                    <a:endParaRPr lang="en-I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77B3-43A1-A99A-60ECB9018CD7}"/>
                </c:ext>
              </c:extLst>
            </c:dLbl>
            <c:dLbl>
              <c:idx val="3"/>
              <c:tx>
                <c:rich>
                  <a:bodyPr/>
                  <a:lstStyle/>
                  <a:p>
                    <a:fld id="{6841C010-0CBA-476B-B25A-11E1CDA3461A}" type="CELLRANGE">
                      <a:rPr lang="en-IE"/>
                      <a:pPr/>
                      <a:t>[CELLRANGE]</a:t>
                    </a:fld>
                    <a:endParaRPr lang="en-I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7B3-43A1-A99A-60ECB9018CD7}"/>
                </c:ext>
              </c:extLst>
            </c:dLbl>
            <c:dLbl>
              <c:idx val="4"/>
              <c:tx>
                <c:rich>
                  <a:bodyPr/>
                  <a:lstStyle/>
                  <a:p>
                    <a:fld id="{F24C7CCD-8162-4570-99EB-57541BF51155}" type="CELLRANGE">
                      <a:rPr lang="en-IE"/>
                      <a:pPr/>
                      <a:t>[CELLRANGE]</a:t>
                    </a:fld>
                    <a:endParaRPr lang="en-I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7B3-43A1-A99A-60ECB9018CD7}"/>
                </c:ext>
              </c:extLst>
            </c:dLbl>
            <c:dLbl>
              <c:idx val="5"/>
              <c:tx>
                <c:rich>
                  <a:bodyPr/>
                  <a:lstStyle/>
                  <a:p>
                    <a:fld id="{E7FD17F8-CE9B-457F-AAC3-354A1159ED49}" type="CELLRANGE">
                      <a:rPr lang="en-IE"/>
                      <a:pPr/>
                      <a:t>[CELLRANGE]</a:t>
                    </a:fld>
                    <a:endParaRPr lang="en-I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7B3-43A1-A99A-60ECB9018CD7}"/>
                </c:ext>
              </c:extLst>
            </c:dLbl>
            <c:dLbl>
              <c:idx val="6"/>
              <c:tx>
                <c:rich>
                  <a:bodyPr/>
                  <a:lstStyle/>
                  <a:p>
                    <a:fld id="{1CED9908-B888-4E82-8931-20CA1F075A5C}" type="CELLRANGE">
                      <a:rPr lang="en-IE"/>
                      <a:pPr/>
                      <a:t>[CELLRANGE]</a:t>
                    </a:fld>
                    <a:endParaRPr lang="en-I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7B3-43A1-A99A-60ECB9018CD7}"/>
                </c:ext>
              </c:extLst>
            </c:dLbl>
            <c:dLbl>
              <c:idx val="7"/>
              <c:tx>
                <c:rich>
                  <a:bodyPr/>
                  <a:lstStyle/>
                  <a:p>
                    <a:fld id="{C6E3D894-592E-48E9-BD7F-C9EB1B1F0DA4}" type="CELLRANGE">
                      <a:rPr lang="en-IE"/>
                      <a:pPr/>
                      <a:t>[CELLRANGE]</a:t>
                    </a:fld>
                    <a:endParaRPr lang="en-I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7B3-43A1-A99A-60ECB9018CD7}"/>
                </c:ext>
              </c:extLst>
            </c:dLbl>
            <c:dLbl>
              <c:idx val="8"/>
              <c:tx>
                <c:rich>
                  <a:bodyPr/>
                  <a:lstStyle/>
                  <a:p>
                    <a:fld id="{798C005A-F422-4323-A5BF-2B709E7A93B3}" type="CELLRANGE">
                      <a:rPr lang="en-IE"/>
                      <a:pPr/>
                      <a:t>[CELLRANGE]</a:t>
                    </a:fld>
                    <a:endParaRPr lang="en-I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7B3-43A1-A99A-60ECB9018CD7}"/>
                </c:ext>
              </c:extLst>
            </c:dLbl>
            <c:dLbl>
              <c:idx val="9"/>
              <c:tx>
                <c:rich>
                  <a:bodyPr/>
                  <a:lstStyle/>
                  <a:p>
                    <a:fld id="{D1B5FE2A-A65A-4FDB-8223-202F4519B69F}" type="CELLRANGE">
                      <a:rPr lang="en-IE"/>
                      <a:pPr/>
                      <a:t>[CELLRANGE]</a:t>
                    </a:fld>
                    <a:endParaRPr lang="en-I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7B3-43A1-A99A-60ECB9018CD7}"/>
                </c:ext>
              </c:extLst>
            </c:dLbl>
            <c:dLbl>
              <c:idx val="10"/>
              <c:tx>
                <c:rich>
                  <a:bodyPr/>
                  <a:lstStyle/>
                  <a:p>
                    <a:fld id="{1AE46900-8FDD-4649-AD40-9FB9CBD4233A}" type="CELLRANGE">
                      <a:rPr lang="en-IE"/>
                      <a:pPr/>
                      <a:t>[CELLRANGE]</a:t>
                    </a:fld>
                    <a:endParaRPr lang="en-I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7B3-43A1-A99A-60ECB9018CD7}"/>
                </c:ext>
              </c:extLst>
            </c:dLbl>
            <c:dLbl>
              <c:idx val="11"/>
              <c:tx>
                <c:rich>
                  <a:bodyPr/>
                  <a:lstStyle/>
                  <a:p>
                    <a:fld id="{6D140B87-B77B-4EB8-9D80-81E4256BEBAD}" type="CELLRANGE">
                      <a:rPr lang="en-IE"/>
                      <a:pPr/>
                      <a:t>[CELLRANGE]</a:t>
                    </a:fld>
                    <a:endParaRPr lang="en-I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7B3-43A1-A99A-60ECB9018CD7}"/>
                </c:ext>
              </c:extLst>
            </c:dLbl>
            <c:dLbl>
              <c:idx val="12"/>
              <c:tx>
                <c:rich>
                  <a:bodyPr/>
                  <a:lstStyle/>
                  <a:p>
                    <a:fld id="{43B97670-D741-47E5-A8A7-5E2B48EB2C59}" type="CELLRANGE">
                      <a:rPr lang="en-US"/>
                      <a:pPr/>
                      <a:t>[CELLRANGE]</a:t>
                    </a:fld>
                    <a:endParaRPr lang="en-I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77B3-43A1-A99A-60ECB9018CD7}"/>
                </c:ext>
              </c:extLst>
            </c:dLbl>
            <c:dLbl>
              <c:idx val="13"/>
              <c:tx>
                <c:rich>
                  <a:bodyPr/>
                  <a:lstStyle/>
                  <a:p>
                    <a:fld id="{D3EAD769-6A2B-4E5A-8D70-E9ECAA774506}" type="CELLRANGE">
                      <a:rPr lang="en-IE"/>
                      <a:pPr/>
                      <a:t>[CELLRANGE]</a:t>
                    </a:fld>
                    <a:endParaRPr lang="en-I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7B3-43A1-A99A-60ECB9018CD7}"/>
                </c:ext>
              </c:extLst>
            </c:dLbl>
            <c:dLbl>
              <c:idx val="14"/>
              <c:tx>
                <c:rich>
                  <a:bodyPr/>
                  <a:lstStyle/>
                  <a:p>
                    <a:fld id="{6E8C9495-6067-4E7E-8A76-118AC3DBF712}" type="CELLRANGE">
                      <a:rPr lang="en-IE"/>
                      <a:pPr/>
                      <a:t>[CELLRANGE]</a:t>
                    </a:fld>
                    <a:endParaRPr lang="en-I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7B3-43A1-A99A-60ECB9018CD7}"/>
                </c:ext>
              </c:extLst>
            </c:dLbl>
            <c:dLbl>
              <c:idx val="15"/>
              <c:tx>
                <c:rich>
                  <a:bodyPr/>
                  <a:lstStyle/>
                  <a:p>
                    <a:fld id="{05B002CE-25E2-4660-9DE4-55B87A1B37AF}" type="CELLRANGE">
                      <a:rPr lang="en-IE"/>
                      <a:pPr/>
                      <a:t>[CELLRANGE]</a:t>
                    </a:fld>
                    <a:endParaRPr lang="en-I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7B3-43A1-A99A-60ECB9018CD7}"/>
                </c:ext>
              </c:extLst>
            </c:dLbl>
            <c:dLbl>
              <c:idx val="16"/>
              <c:tx>
                <c:rich>
                  <a:bodyPr/>
                  <a:lstStyle/>
                  <a:p>
                    <a:fld id="{8274DA85-770B-42F0-8F07-F467B08F76A3}" type="CELLRANGE">
                      <a:rPr lang="en-IE"/>
                      <a:pPr/>
                      <a:t>[CELLRANGE]</a:t>
                    </a:fld>
                    <a:endParaRPr lang="en-I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7B3-43A1-A99A-60ECB9018CD7}"/>
                </c:ext>
              </c:extLst>
            </c:dLbl>
            <c:dLbl>
              <c:idx val="17"/>
              <c:tx>
                <c:rich>
                  <a:bodyPr/>
                  <a:lstStyle/>
                  <a:p>
                    <a:fld id="{0DF1FA9C-5A1B-429B-AD2B-03D97BE1C136}" type="CELLRANGE">
                      <a:rPr lang="en-US"/>
                      <a:pPr/>
                      <a:t>[CELLRANGE]</a:t>
                    </a:fld>
                    <a:endParaRPr lang="en-I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77B3-43A1-A99A-60ECB9018CD7}"/>
                </c:ext>
              </c:extLst>
            </c:dLbl>
            <c:dLbl>
              <c:idx val="18"/>
              <c:tx>
                <c:rich>
                  <a:bodyPr/>
                  <a:lstStyle/>
                  <a:p>
                    <a:fld id="{4FC5BA49-205F-47A5-B28D-717A4F45911C}" type="CELLRANGE">
                      <a:rPr lang="en-IE"/>
                      <a:pPr/>
                      <a:t>[CELLRANGE]</a:t>
                    </a:fld>
                    <a:endParaRPr lang="en-I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7B3-43A1-A99A-60ECB9018CD7}"/>
                </c:ext>
              </c:extLst>
            </c:dLbl>
            <c:dLbl>
              <c:idx val="19"/>
              <c:tx>
                <c:rich>
                  <a:bodyPr/>
                  <a:lstStyle/>
                  <a:p>
                    <a:fld id="{14FB934A-44E6-45B2-9FE7-A4B9DDA58BF2}" type="CELLRANGE">
                      <a:rPr lang="en-IE"/>
                      <a:pPr/>
                      <a:t>[CELLRANGE]</a:t>
                    </a:fld>
                    <a:endParaRPr lang="en-I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7B3-43A1-A99A-60ECB9018CD7}"/>
                </c:ext>
              </c:extLst>
            </c:dLbl>
            <c:dLbl>
              <c:idx val="20"/>
              <c:tx>
                <c:rich>
                  <a:bodyPr/>
                  <a:lstStyle/>
                  <a:p>
                    <a:fld id="{9316D7AC-2A21-46F5-8C15-DA896D288BD5}" type="CELLRANGE">
                      <a:rPr lang="en-IE"/>
                      <a:pPr/>
                      <a:t>[CELLRANGE]</a:t>
                    </a:fld>
                    <a:endParaRPr lang="en-I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7B3-43A1-A99A-60ECB9018CD7}"/>
                </c:ext>
              </c:extLst>
            </c:dLbl>
            <c:dLbl>
              <c:idx val="21"/>
              <c:tx>
                <c:rich>
                  <a:bodyPr/>
                  <a:lstStyle/>
                  <a:p>
                    <a:fld id="{C5528AEB-9B20-4E96-83D6-77C8B785EF62}" type="CELLRANGE">
                      <a:rPr lang="en-IE"/>
                      <a:pPr/>
                      <a:t>[CELLRANGE]</a:t>
                    </a:fld>
                    <a:endParaRPr lang="en-I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7B3-43A1-A99A-60ECB9018CD7}"/>
                </c:ext>
              </c:extLst>
            </c:dLbl>
            <c:dLbl>
              <c:idx val="22"/>
              <c:tx>
                <c:rich>
                  <a:bodyPr/>
                  <a:lstStyle/>
                  <a:p>
                    <a:fld id="{99D4608D-7DA2-4474-82D1-7842E8EBDFE5}" type="CELLRANGE">
                      <a:rPr lang="en-US"/>
                      <a:pPr/>
                      <a:t>[CELLRANGE]</a:t>
                    </a:fld>
                    <a:endParaRPr lang="en-I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77B3-43A1-A99A-60ECB9018CD7}"/>
                </c:ext>
              </c:extLst>
            </c:dLbl>
            <c:dLbl>
              <c:idx val="23"/>
              <c:tx>
                <c:rich>
                  <a:bodyPr/>
                  <a:lstStyle/>
                  <a:p>
                    <a:fld id="{3FF26113-F784-4A7D-A2F8-55876AB2566B}" type="CELLRANGE">
                      <a:rPr lang="en-IE"/>
                      <a:pPr/>
                      <a:t>[CELLRANGE]</a:t>
                    </a:fld>
                    <a:endParaRPr lang="en-I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7B3-43A1-A99A-60ECB9018CD7}"/>
                </c:ext>
              </c:extLst>
            </c:dLbl>
            <c:dLbl>
              <c:idx val="24"/>
              <c:tx>
                <c:rich>
                  <a:bodyPr/>
                  <a:lstStyle/>
                  <a:p>
                    <a:fld id="{44211274-B63A-4457-8E20-AA316B072894}" type="CELLRANGE">
                      <a:rPr lang="en-IE"/>
                      <a:pPr/>
                      <a:t>[CELLRANGE]</a:t>
                    </a:fld>
                    <a:endParaRPr lang="en-I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7B3-43A1-A99A-60ECB9018CD7}"/>
                </c:ext>
              </c:extLst>
            </c:dLbl>
            <c:dLbl>
              <c:idx val="25"/>
              <c:tx>
                <c:rich>
                  <a:bodyPr/>
                  <a:lstStyle/>
                  <a:p>
                    <a:fld id="{85AACA4A-7A4F-4BB8-8207-617CF629B934}" type="CELLRANGE">
                      <a:rPr lang="en-IE"/>
                      <a:pPr/>
                      <a:t>[CELLRANGE]</a:t>
                    </a:fld>
                    <a:endParaRPr lang="en-I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7B3-43A1-A99A-60ECB9018CD7}"/>
                </c:ext>
              </c:extLst>
            </c:dLbl>
            <c:dLbl>
              <c:idx val="26"/>
              <c:tx>
                <c:rich>
                  <a:bodyPr/>
                  <a:lstStyle/>
                  <a:p>
                    <a:fld id="{25982456-212F-4E51-A564-2A7C5693B849}" type="CELLRANGE">
                      <a:rPr lang="en-IE"/>
                      <a:pPr/>
                      <a:t>[CELLRANGE]</a:t>
                    </a:fld>
                    <a:endParaRPr lang="en-I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7B3-43A1-A99A-60ECB9018CD7}"/>
                </c:ext>
              </c:extLst>
            </c:dLbl>
            <c:dLbl>
              <c:idx val="27"/>
              <c:tx>
                <c:rich>
                  <a:bodyPr/>
                  <a:lstStyle/>
                  <a:p>
                    <a:fld id="{45DDC801-84D3-40FB-A6FA-D1503A4823C6}" type="CELLRANGE">
                      <a:rPr lang="en-US"/>
                      <a:pPr/>
                      <a:t>[CELLRANGE]</a:t>
                    </a:fld>
                    <a:endParaRPr lang="en-I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77B3-43A1-A99A-60ECB9018CD7}"/>
                </c:ext>
              </c:extLst>
            </c:dLbl>
            <c:dLbl>
              <c:idx val="28"/>
              <c:tx>
                <c:rich>
                  <a:bodyPr/>
                  <a:lstStyle/>
                  <a:p>
                    <a:fld id="{125F0A3D-B733-457C-AB0C-D60AF246FD46}" type="CELLRANGE">
                      <a:rPr lang="en-IE"/>
                      <a:pPr/>
                      <a:t>[CELLRANGE]</a:t>
                    </a:fld>
                    <a:endParaRPr lang="en-I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77B3-43A1-A99A-60ECB9018CD7}"/>
                </c:ext>
              </c:extLst>
            </c:dLbl>
            <c:dLbl>
              <c:idx val="29"/>
              <c:tx>
                <c:rich>
                  <a:bodyPr/>
                  <a:lstStyle/>
                  <a:p>
                    <a:fld id="{FD832F4F-2D5D-41D7-A8CC-193B228AFF25}" type="CELLRANGE">
                      <a:rPr lang="en-IE"/>
                      <a:pPr/>
                      <a:t>[CELLRANGE]</a:t>
                    </a:fld>
                    <a:endParaRPr lang="en-I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77B3-43A1-A99A-60ECB9018CD7}"/>
                </c:ext>
              </c:extLst>
            </c:dLbl>
            <c:dLbl>
              <c:idx val="30"/>
              <c:tx>
                <c:rich>
                  <a:bodyPr/>
                  <a:lstStyle/>
                  <a:p>
                    <a:fld id="{4F5B42C6-AD80-4B08-8A74-33CF3CB074E8}" type="CELLRANGE">
                      <a:rPr lang="en-IE"/>
                      <a:pPr/>
                      <a:t>[CELLRANGE]</a:t>
                    </a:fld>
                    <a:endParaRPr lang="en-I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77B3-43A1-A99A-60ECB9018CD7}"/>
                </c:ext>
              </c:extLst>
            </c:dLbl>
            <c:dLbl>
              <c:idx val="31"/>
              <c:tx>
                <c:rich>
                  <a:bodyPr/>
                  <a:lstStyle/>
                  <a:p>
                    <a:fld id="{3F589B76-1643-4A90-9F92-C88F7668018F}" type="CELLRANGE">
                      <a:rPr lang="en-IE"/>
                      <a:pPr/>
                      <a:t>[CELLRANGE]</a:t>
                    </a:fld>
                    <a:endParaRPr lang="en-IE"/>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77B3-43A1-A99A-60ECB9018CD7}"/>
                </c:ext>
              </c:extLst>
            </c:dLbl>
            <c:dLbl>
              <c:idx val="32"/>
              <c:tx>
                <c:rich>
                  <a:bodyPr/>
                  <a:lstStyle/>
                  <a:p>
                    <a:fld id="{F5599420-F2EF-42A2-AE22-EC2BDF4077FF}" type="CELLRANGE">
                      <a:rPr lang="en-US"/>
                      <a:pPr/>
                      <a:t>[CELLRANGE]</a:t>
                    </a:fld>
                    <a:endParaRPr lang="en-I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77B3-43A1-A99A-60ECB9018CD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Database!$AZ$3:$CF$3</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extLst xmlns:c15="http://schemas.microsoft.com/office/drawing/2012/chart"/>
            </c:numRef>
          </c:xVal>
          <c:yVal>
            <c:numRef>
              <c:f>Database!$AZ$8:$CF$8</c:f>
              <c:numCache>
                <c:formatCode>0.0</c:formatCode>
                <c:ptCount val="33"/>
                <c:pt idx="0">
                  <c:v>22.501729782701741</c:v>
                </c:pt>
                <c:pt idx="1">
                  <c:v>21.576371832531795</c:v>
                </c:pt>
                <c:pt idx="2">
                  <c:v>21.929833524112407</c:v>
                </c:pt>
                <c:pt idx="3">
                  <c:v>22.619973991125196</c:v>
                </c:pt>
                <c:pt idx="4">
                  <c:v>21.95055033335062</c:v>
                </c:pt>
                <c:pt idx="5">
                  <c:v>21.309570979776272</c:v>
                </c:pt>
                <c:pt idx="6">
                  <c:v>20.839366814921895</c:v>
                </c:pt>
                <c:pt idx="7">
                  <c:v>20.904595769887681</c:v>
                </c:pt>
                <c:pt idx="8">
                  <c:v>20.612481877399336</c:v>
                </c:pt>
                <c:pt idx="9">
                  <c:v>20.086702864580108</c:v>
                </c:pt>
                <c:pt idx="10">
                  <c:v>19.499409017063154</c:v>
                </c:pt>
                <c:pt idx="11">
                  <c:v>18.927432148613974</c:v>
                </c:pt>
                <c:pt idx="12">
                  <c:v>18.417852791308114</c:v>
                </c:pt>
                <c:pt idx="13">
                  <c:v>18.104516999402975</c:v>
                </c:pt>
                <c:pt idx="14">
                  <c:v>17.726730572922474</c:v>
                </c:pt>
                <c:pt idx="15">
                  <c:v>17.550298685743172</c:v>
                </c:pt>
                <c:pt idx="16">
                  <c:v>17.393911365405419</c:v>
                </c:pt>
                <c:pt idx="17">
                  <c:v>17.237984018911416</c:v>
                </c:pt>
                <c:pt idx="18">
                  <c:v>17.113063833175211</c:v>
                </c:pt>
                <c:pt idx="19">
                  <c:v>17.037459057733361</c:v>
                </c:pt>
                <c:pt idx="20">
                  <c:v>16.938272275917829</c:v>
                </c:pt>
                <c:pt idx="21">
                  <c:v>16.846598803858249</c:v>
                </c:pt>
                <c:pt idx="22">
                  <c:v>16.731142706013955</c:v>
                </c:pt>
                <c:pt idx="23">
                  <c:v>16.598200552820284</c:v>
                </c:pt>
                <c:pt idx="24">
                  <c:v>16.446111350822086</c:v>
                </c:pt>
                <c:pt idx="25">
                  <c:v>16.306358940061891</c:v>
                </c:pt>
                <c:pt idx="26">
                  <c:v>16.161977190110992</c:v>
                </c:pt>
                <c:pt idx="27">
                  <c:v>15.98588202772336</c:v>
                </c:pt>
                <c:pt idx="28">
                  <c:v>15.793143102838918</c:v>
                </c:pt>
                <c:pt idx="29">
                  <c:v>15.599806898060283</c:v>
                </c:pt>
                <c:pt idx="30">
                  <c:v>15.39563537279526</c:v>
                </c:pt>
                <c:pt idx="31">
                  <c:v>15.187630084721681</c:v>
                </c:pt>
                <c:pt idx="32">
                  <c:v>14.937297017551188</c:v>
                </c:pt>
              </c:numCache>
              <c:extLst xmlns:c15="http://schemas.microsoft.com/office/drawing/2012/chart"/>
            </c:numRef>
          </c:yVal>
          <c:smooth val="0"/>
          <c:extLst>
            <c:ext xmlns:c15="http://schemas.microsoft.com/office/drawing/2012/chart" uri="{02D57815-91ED-43cb-92C2-25804820EDAC}">
              <c15:datalabelsRange>
                <c15:f>Database!$AZ$18:$CF$18</c15:f>
                <c15:dlblRangeCache>
                  <c:ptCount val="33"/>
                  <c:pt idx="12">
                    <c:v>-18%</c:v>
                  </c:pt>
                  <c:pt idx="17">
                    <c:v>-23%</c:v>
                  </c:pt>
                  <c:pt idx="22">
                    <c:v>-26%</c:v>
                  </c:pt>
                  <c:pt idx="27">
                    <c:v>-29%</c:v>
                  </c:pt>
                  <c:pt idx="32">
                    <c:v>-34%</c:v>
                  </c:pt>
                </c15:dlblRangeCache>
              </c15:datalabelsRange>
            </c:ext>
            <c:ext xmlns:c16="http://schemas.microsoft.com/office/drawing/2014/chart" uri="{C3380CC4-5D6E-409C-BE32-E72D297353CC}">
              <c16:uniqueId val="{00000005-77B3-43A1-A99A-60ECB9018CD7}"/>
            </c:ext>
          </c:extLst>
        </c:ser>
        <c:ser>
          <c:idx val="2"/>
          <c:order val="5"/>
          <c:tx>
            <c:strRef>
              <c:f>Database!$AY$6</c:f>
              <c:strCache>
                <c:ptCount val="1"/>
                <c:pt idx="0">
                  <c:v>S1-P2</c:v>
                </c:pt>
              </c:strCache>
            </c:strRef>
          </c:tx>
          <c:spPr>
            <a:ln w="19050" cap="rnd">
              <a:solidFill>
                <a:schemeClr val="accent2">
                  <a:lumMod val="75000"/>
                </a:schemeClr>
              </a:solidFill>
              <a:round/>
            </a:ln>
            <a:effectLst/>
          </c:spPr>
          <c:marker>
            <c:symbol val="none"/>
          </c:marker>
          <c:xVal>
            <c:numRef>
              <c:f>Database!$AZ$3:$CF$3</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f>Database!$AZ$6:$CF$6</c:f>
              <c:numCache>
                <c:formatCode>0.0</c:formatCode>
                <c:ptCount val="33"/>
                <c:pt idx="0">
                  <c:v>22.501729782701741</c:v>
                </c:pt>
                <c:pt idx="1">
                  <c:v>21.576371832531795</c:v>
                </c:pt>
                <c:pt idx="2">
                  <c:v>21.929833524112407</c:v>
                </c:pt>
                <c:pt idx="3">
                  <c:v>22.566693139705936</c:v>
                </c:pt>
                <c:pt idx="4">
                  <c:v>21.901721955576058</c:v>
                </c:pt>
                <c:pt idx="5">
                  <c:v>21.216023068777364</c:v>
                </c:pt>
                <c:pt idx="6">
                  <c:v>20.521881760280579</c:v>
                </c:pt>
                <c:pt idx="7">
                  <c:v>20.513460228498733</c:v>
                </c:pt>
                <c:pt idx="8">
                  <c:v>20.135093247197762</c:v>
                </c:pt>
                <c:pt idx="9">
                  <c:v>19.480379790778834</c:v>
                </c:pt>
                <c:pt idx="10">
                  <c:v>18.858484344438665</c:v>
                </c:pt>
                <c:pt idx="11">
                  <c:v>17.855079055983204</c:v>
                </c:pt>
                <c:pt idx="12">
                  <c:v>17.233489010978278</c:v>
                </c:pt>
                <c:pt idx="13">
                  <c:v>16.944632160083614</c:v>
                </c:pt>
                <c:pt idx="14">
                  <c:v>16.675862637015403</c:v>
                </c:pt>
                <c:pt idx="15">
                  <c:v>16.528176237418414</c:v>
                </c:pt>
                <c:pt idx="16">
                  <c:v>16.376488651785401</c:v>
                </c:pt>
                <c:pt idx="17">
                  <c:v>16.250028991761756</c:v>
                </c:pt>
                <c:pt idx="18">
                  <c:v>16.170831185289561</c:v>
                </c:pt>
                <c:pt idx="19">
                  <c:v>16.092064481683796</c:v>
                </c:pt>
                <c:pt idx="20">
                  <c:v>15.991918156380589</c:v>
                </c:pt>
                <c:pt idx="21">
                  <c:v>15.883783240313653</c:v>
                </c:pt>
                <c:pt idx="22">
                  <c:v>15.769613283403263</c:v>
                </c:pt>
                <c:pt idx="23">
                  <c:v>15.614013685144135</c:v>
                </c:pt>
                <c:pt idx="24">
                  <c:v>15.457952994648114</c:v>
                </c:pt>
                <c:pt idx="25">
                  <c:v>15.27667100014266</c:v>
                </c:pt>
                <c:pt idx="26">
                  <c:v>15.092118768013654</c:v>
                </c:pt>
                <c:pt idx="27">
                  <c:v>14.880488803238659</c:v>
                </c:pt>
                <c:pt idx="28">
                  <c:v>14.695550807688274</c:v>
                </c:pt>
                <c:pt idx="29">
                  <c:v>14.512844335942461</c:v>
                </c:pt>
                <c:pt idx="30">
                  <c:v>14.322995683939928</c:v>
                </c:pt>
                <c:pt idx="31">
                  <c:v>14.141657067533847</c:v>
                </c:pt>
                <c:pt idx="32">
                  <c:v>13.962280671340375</c:v>
                </c:pt>
              </c:numCache>
            </c:numRef>
          </c:yVal>
          <c:smooth val="0"/>
          <c:extLst>
            <c:ext xmlns:c16="http://schemas.microsoft.com/office/drawing/2014/chart" uri="{C3380CC4-5D6E-409C-BE32-E72D297353CC}">
              <c16:uniqueId val="{00000002-77B3-43A1-A99A-60ECB9018CD7}"/>
            </c:ext>
          </c:extLst>
        </c:ser>
        <c:ser>
          <c:idx val="5"/>
          <c:order val="6"/>
          <c:tx>
            <c:strRef>
              <c:f>Database!$AY$9</c:f>
              <c:strCache>
                <c:ptCount val="1"/>
                <c:pt idx="0">
                  <c:v>S2-P2</c:v>
                </c:pt>
              </c:strCache>
              <c:extLst xmlns:c15="http://schemas.microsoft.com/office/drawing/2012/chart"/>
            </c:strRef>
          </c:tx>
          <c:spPr>
            <a:ln w="19050" cap="rnd">
              <a:solidFill>
                <a:schemeClr val="accent6"/>
              </a:solidFill>
              <a:round/>
            </a:ln>
            <a:effectLst/>
          </c:spPr>
          <c:marker>
            <c:symbol val="none"/>
          </c:marker>
          <c:dLbls>
            <c:dLbl>
              <c:idx val="0"/>
              <c:tx>
                <c:rich>
                  <a:bodyPr/>
                  <a:lstStyle/>
                  <a:p>
                    <a:fld id="{23B8999F-44B9-4290-8AF8-8A720B4E1FB2}" type="CELLRANGE">
                      <a:rPr lang="en-US"/>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77B3-43A1-A99A-60ECB9018CD7}"/>
                </c:ext>
              </c:extLst>
            </c:dLbl>
            <c:dLbl>
              <c:idx val="1"/>
              <c:tx>
                <c:rich>
                  <a:bodyPr/>
                  <a:lstStyle/>
                  <a:p>
                    <a:fld id="{CE855309-9B74-4685-971C-420A3B7F30A0}"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77B3-43A1-A99A-60ECB9018CD7}"/>
                </c:ext>
              </c:extLst>
            </c:dLbl>
            <c:dLbl>
              <c:idx val="2"/>
              <c:tx>
                <c:rich>
                  <a:bodyPr/>
                  <a:lstStyle/>
                  <a:p>
                    <a:fld id="{D7CA1C37-756B-471E-8435-0CE1A91677B0}" type="CELLRANGE">
                      <a:rPr lang="en-GB"/>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77B3-43A1-A99A-60ECB9018CD7}"/>
                </c:ext>
              </c:extLst>
            </c:dLbl>
            <c:dLbl>
              <c:idx val="3"/>
              <c:tx>
                <c:rich>
                  <a:bodyPr/>
                  <a:lstStyle/>
                  <a:p>
                    <a:fld id="{9CF04898-B7A8-4584-A281-66E5A40C9643}"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77B3-43A1-A99A-60ECB9018CD7}"/>
                </c:ext>
              </c:extLst>
            </c:dLbl>
            <c:dLbl>
              <c:idx val="4"/>
              <c:tx>
                <c:rich>
                  <a:bodyPr/>
                  <a:lstStyle/>
                  <a:p>
                    <a:fld id="{67BD0452-7464-4C4F-B685-8BE2735F961F}"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77B3-43A1-A99A-60ECB9018CD7}"/>
                </c:ext>
              </c:extLst>
            </c:dLbl>
            <c:dLbl>
              <c:idx val="5"/>
              <c:tx>
                <c:rich>
                  <a:bodyPr/>
                  <a:lstStyle/>
                  <a:p>
                    <a:fld id="{482D4358-19B5-4A35-AF4D-13DDB8903A30}"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77B3-43A1-A99A-60ECB9018CD7}"/>
                </c:ext>
              </c:extLst>
            </c:dLbl>
            <c:dLbl>
              <c:idx val="6"/>
              <c:tx>
                <c:rich>
                  <a:bodyPr/>
                  <a:lstStyle/>
                  <a:p>
                    <a:fld id="{BE59CFA3-51FA-49EF-8C12-4CE7D37F9F0C}"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77B3-43A1-A99A-60ECB9018CD7}"/>
                </c:ext>
              </c:extLst>
            </c:dLbl>
            <c:dLbl>
              <c:idx val="7"/>
              <c:tx>
                <c:rich>
                  <a:bodyPr/>
                  <a:lstStyle/>
                  <a:p>
                    <a:fld id="{BEDC67AA-85D2-441A-9BAE-CAC7938E0086}"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77B3-43A1-A99A-60ECB9018CD7}"/>
                </c:ext>
              </c:extLst>
            </c:dLbl>
            <c:dLbl>
              <c:idx val="8"/>
              <c:tx>
                <c:rich>
                  <a:bodyPr/>
                  <a:lstStyle/>
                  <a:p>
                    <a:fld id="{D4EE749E-D797-4BF8-AF15-7F7590EA4D04}"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77B3-43A1-A99A-60ECB9018CD7}"/>
                </c:ext>
              </c:extLst>
            </c:dLbl>
            <c:dLbl>
              <c:idx val="9"/>
              <c:tx>
                <c:rich>
                  <a:bodyPr/>
                  <a:lstStyle/>
                  <a:p>
                    <a:fld id="{1E507A2E-6FF7-423E-BA29-AD06836A07A3}"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77B3-43A1-A99A-60ECB9018CD7}"/>
                </c:ext>
              </c:extLst>
            </c:dLbl>
            <c:dLbl>
              <c:idx val="10"/>
              <c:tx>
                <c:rich>
                  <a:bodyPr/>
                  <a:lstStyle/>
                  <a:p>
                    <a:fld id="{D2FD20DE-FAB8-4B86-8FF4-A70896EFBF59}"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77B3-43A1-A99A-60ECB9018CD7}"/>
                </c:ext>
              </c:extLst>
            </c:dLbl>
            <c:dLbl>
              <c:idx val="11"/>
              <c:tx>
                <c:rich>
                  <a:bodyPr/>
                  <a:lstStyle/>
                  <a:p>
                    <a:fld id="{4F0D3E87-5D1E-489E-9A78-B39B02609A2C}"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77B3-43A1-A99A-60ECB9018CD7}"/>
                </c:ext>
              </c:extLst>
            </c:dLbl>
            <c:dLbl>
              <c:idx val="12"/>
              <c:tx>
                <c:rich>
                  <a:bodyPr/>
                  <a:lstStyle/>
                  <a:p>
                    <a:fld id="{4C71B48B-61DF-4B7D-8EF7-3F7AB80CEFB8}" type="CELLRANGE">
                      <a:rPr lang="en-US"/>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6-77B3-43A1-A99A-60ECB9018CD7}"/>
                </c:ext>
              </c:extLst>
            </c:dLbl>
            <c:dLbl>
              <c:idx val="13"/>
              <c:tx>
                <c:rich>
                  <a:bodyPr/>
                  <a:lstStyle/>
                  <a:p>
                    <a:fld id="{1259E086-892D-46AE-BCB5-90CE9350B1C9}"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7-77B3-43A1-A99A-60ECB9018CD7}"/>
                </c:ext>
              </c:extLst>
            </c:dLbl>
            <c:dLbl>
              <c:idx val="14"/>
              <c:tx>
                <c:rich>
                  <a:bodyPr/>
                  <a:lstStyle/>
                  <a:p>
                    <a:fld id="{9282644B-D50A-4072-84DF-B98596E42E24}"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8-77B3-43A1-A99A-60ECB9018CD7}"/>
                </c:ext>
              </c:extLst>
            </c:dLbl>
            <c:dLbl>
              <c:idx val="15"/>
              <c:tx>
                <c:rich>
                  <a:bodyPr/>
                  <a:lstStyle/>
                  <a:p>
                    <a:fld id="{88F3ABD2-F344-46C9-9C15-4E6A3E600FC5}"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9-77B3-43A1-A99A-60ECB9018CD7}"/>
                </c:ext>
              </c:extLst>
            </c:dLbl>
            <c:dLbl>
              <c:idx val="16"/>
              <c:tx>
                <c:rich>
                  <a:bodyPr/>
                  <a:lstStyle/>
                  <a:p>
                    <a:fld id="{F212610B-FE67-49DD-B63A-1E8C8F7EF9AC}"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A-77B3-43A1-A99A-60ECB9018CD7}"/>
                </c:ext>
              </c:extLst>
            </c:dLbl>
            <c:dLbl>
              <c:idx val="17"/>
              <c:tx>
                <c:rich>
                  <a:bodyPr/>
                  <a:lstStyle/>
                  <a:p>
                    <a:fld id="{8EB44190-063A-47EB-9E40-8509212631D1}" type="CELLRANGE">
                      <a:rPr lang="en-US"/>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B-77B3-43A1-A99A-60ECB9018CD7}"/>
                </c:ext>
              </c:extLst>
            </c:dLbl>
            <c:dLbl>
              <c:idx val="18"/>
              <c:tx>
                <c:rich>
                  <a:bodyPr/>
                  <a:lstStyle/>
                  <a:p>
                    <a:fld id="{C4BF8518-9061-425D-A53A-BE91D5E2CDF3}"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C-77B3-43A1-A99A-60ECB9018CD7}"/>
                </c:ext>
              </c:extLst>
            </c:dLbl>
            <c:dLbl>
              <c:idx val="19"/>
              <c:tx>
                <c:rich>
                  <a:bodyPr/>
                  <a:lstStyle/>
                  <a:p>
                    <a:fld id="{8A0779CF-91D4-4A36-8A7F-FA9370D3B000}"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D-77B3-43A1-A99A-60ECB9018CD7}"/>
                </c:ext>
              </c:extLst>
            </c:dLbl>
            <c:dLbl>
              <c:idx val="20"/>
              <c:tx>
                <c:rich>
                  <a:bodyPr/>
                  <a:lstStyle/>
                  <a:p>
                    <a:fld id="{C78A1517-202D-4CF5-9DC5-AB972D1ADCF8}"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E-77B3-43A1-A99A-60ECB9018CD7}"/>
                </c:ext>
              </c:extLst>
            </c:dLbl>
            <c:dLbl>
              <c:idx val="21"/>
              <c:tx>
                <c:rich>
                  <a:bodyPr/>
                  <a:lstStyle/>
                  <a:p>
                    <a:fld id="{5F218792-B389-467C-9C9E-03A03AFAA452}"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F-77B3-43A1-A99A-60ECB9018CD7}"/>
                </c:ext>
              </c:extLst>
            </c:dLbl>
            <c:dLbl>
              <c:idx val="22"/>
              <c:tx>
                <c:rich>
                  <a:bodyPr/>
                  <a:lstStyle/>
                  <a:p>
                    <a:fld id="{BF39F9EE-2B66-4663-8C8B-6651F63E9BB0}" type="CELLRANGE">
                      <a:rPr lang="en-US"/>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0-77B3-43A1-A99A-60ECB9018CD7}"/>
                </c:ext>
              </c:extLst>
            </c:dLbl>
            <c:dLbl>
              <c:idx val="23"/>
              <c:tx>
                <c:rich>
                  <a:bodyPr/>
                  <a:lstStyle/>
                  <a:p>
                    <a:fld id="{911A2DC5-1B0A-47A5-9C73-9FB5E35F6D13}"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1-77B3-43A1-A99A-60ECB9018CD7}"/>
                </c:ext>
              </c:extLst>
            </c:dLbl>
            <c:dLbl>
              <c:idx val="24"/>
              <c:tx>
                <c:rich>
                  <a:bodyPr/>
                  <a:lstStyle/>
                  <a:p>
                    <a:fld id="{57355A3E-8C3D-4ADD-A0AD-3F3A3FB0F486}"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2-77B3-43A1-A99A-60ECB9018CD7}"/>
                </c:ext>
              </c:extLst>
            </c:dLbl>
            <c:dLbl>
              <c:idx val="25"/>
              <c:tx>
                <c:rich>
                  <a:bodyPr/>
                  <a:lstStyle/>
                  <a:p>
                    <a:fld id="{6C1F362A-8859-4A14-B49D-B3EC46FF8BB5}"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3-77B3-43A1-A99A-60ECB9018CD7}"/>
                </c:ext>
              </c:extLst>
            </c:dLbl>
            <c:dLbl>
              <c:idx val="26"/>
              <c:tx>
                <c:rich>
                  <a:bodyPr/>
                  <a:lstStyle/>
                  <a:p>
                    <a:fld id="{F913ACA4-1E16-4C53-9331-E94F2EF3B4CF}"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4-77B3-43A1-A99A-60ECB9018CD7}"/>
                </c:ext>
              </c:extLst>
            </c:dLbl>
            <c:dLbl>
              <c:idx val="27"/>
              <c:tx>
                <c:rich>
                  <a:bodyPr/>
                  <a:lstStyle/>
                  <a:p>
                    <a:fld id="{22699A6C-E2DB-4A4A-A0A8-BCCD3CBCAF24}" type="CELLRANGE">
                      <a:rPr lang="en-US"/>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5-77B3-43A1-A99A-60ECB9018CD7}"/>
                </c:ext>
              </c:extLst>
            </c:dLbl>
            <c:dLbl>
              <c:idx val="28"/>
              <c:tx>
                <c:rich>
                  <a:bodyPr/>
                  <a:lstStyle/>
                  <a:p>
                    <a:fld id="{E2BC42EF-31D7-405D-9D9C-18ED6A65CDB4}"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6-77B3-43A1-A99A-60ECB9018CD7}"/>
                </c:ext>
              </c:extLst>
            </c:dLbl>
            <c:dLbl>
              <c:idx val="29"/>
              <c:tx>
                <c:rich>
                  <a:bodyPr/>
                  <a:lstStyle/>
                  <a:p>
                    <a:fld id="{F40108B7-9126-4F5E-9085-43B8202E7454}"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7-77B3-43A1-A99A-60ECB9018CD7}"/>
                </c:ext>
              </c:extLst>
            </c:dLbl>
            <c:dLbl>
              <c:idx val="30"/>
              <c:tx>
                <c:rich>
                  <a:bodyPr/>
                  <a:lstStyle/>
                  <a:p>
                    <a:fld id="{CD49280F-9D1C-46C1-BDF6-10EB9D1DE2CD}"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8-77B3-43A1-A99A-60ECB9018CD7}"/>
                </c:ext>
              </c:extLst>
            </c:dLbl>
            <c:dLbl>
              <c:idx val="31"/>
              <c:tx>
                <c:rich>
                  <a:bodyPr/>
                  <a:lstStyle/>
                  <a:p>
                    <a:fld id="{A5B60E65-B9DA-424C-9278-4949D0C7F1D0}" type="CELLRANGE">
                      <a:rPr lang="en-IE"/>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9-77B3-43A1-A99A-60ECB9018CD7}"/>
                </c:ext>
              </c:extLst>
            </c:dLbl>
            <c:dLbl>
              <c:idx val="32"/>
              <c:tx>
                <c:rich>
                  <a:bodyPr/>
                  <a:lstStyle/>
                  <a:p>
                    <a:fld id="{239F0AE8-D1F9-4F50-8F9F-886D1068C4B5}" type="CELLRANGE">
                      <a:rPr lang="en-US"/>
                      <a:pPr/>
                      <a:t>[CELLRANGE]</a:t>
                    </a:fld>
                    <a:endParaRPr lang="en-IE"/>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A-77B3-43A1-A99A-60ECB9018CD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Database!$AZ$3:$CF$3</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extLst xmlns:c15="http://schemas.microsoft.com/office/drawing/2012/chart"/>
            </c:numRef>
          </c:xVal>
          <c:yVal>
            <c:numRef>
              <c:f>Database!$AZ$9:$CF$9</c:f>
              <c:numCache>
                <c:formatCode>0.0</c:formatCode>
                <c:ptCount val="33"/>
                <c:pt idx="0">
                  <c:v>22.501729782701741</c:v>
                </c:pt>
                <c:pt idx="1">
                  <c:v>21.576371832531795</c:v>
                </c:pt>
                <c:pt idx="2">
                  <c:v>21.929833524112407</c:v>
                </c:pt>
                <c:pt idx="3">
                  <c:v>22.567165797983499</c:v>
                </c:pt>
                <c:pt idx="4">
                  <c:v>21.901165184110855</c:v>
                </c:pt>
                <c:pt idx="5">
                  <c:v>21.226340568329814</c:v>
                </c:pt>
                <c:pt idx="6">
                  <c:v>20.519268396835859</c:v>
                </c:pt>
                <c:pt idx="7">
                  <c:v>20.398909603000092</c:v>
                </c:pt>
                <c:pt idx="8">
                  <c:v>19.941998365547466</c:v>
                </c:pt>
                <c:pt idx="9">
                  <c:v>19.179710839228065</c:v>
                </c:pt>
                <c:pt idx="10">
                  <c:v>18.409701178524834</c:v>
                </c:pt>
                <c:pt idx="11">
                  <c:v>17.268373503741049</c:v>
                </c:pt>
                <c:pt idx="12">
                  <c:v>16.559951398548005</c:v>
                </c:pt>
                <c:pt idx="13">
                  <c:v>16.134319797718558</c:v>
                </c:pt>
                <c:pt idx="14">
                  <c:v>15.699999822815728</c:v>
                </c:pt>
                <c:pt idx="15">
                  <c:v>15.475049204356994</c:v>
                </c:pt>
                <c:pt idx="16">
                  <c:v>15.231728984632213</c:v>
                </c:pt>
                <c:pt idx="17">
                  <c:v>15.015265819642956</c:v>
                </c:pt>
                <c:pt idx="18">
                  <c:v>14.847919881191061</c:v>
                </c:pt>
                <c:pt idx="19">
                  <c:v>14.685712511174893</c:v>
                </c:pt>
                <c:pt idx="20">
                  <c:v>14.511304420133772</c:v>
                </c:pt>
                <c:pt idx="21">
                  <c:v>14.330924288522427</c:v>
                </c:pt>
                <c:pt idx="22">
                  <c:v>14.147901905498282</c:v>
                </c:pt>
                <c:pt idx="23">
                  <c:v>13.935822943960957</c:v>
                </c:pt>
                <c:pt idx="24">
                  <c:v>13.720362928703683</c:v>
                </c:pt>
                <c:pt idx="25">
                  <c:v>13.483977165944314</c:v>
                </c:pt>
                <c:pt idx="26">
                  <c:v>13.245264316362434</c:v>
                </c:pt>
                <c:pt idx="27">
                  <c:v>12.985975565946662</c:v>
                </c:pt>
                <c:pt idx="28">
                  <c:v>12.751855246882482</c:v>
                </c:pt>
                <c:pt idx="29">
                  <c:v>12.512919342437019</c:v>
                </c:pt>
                <c:pt idx="30">
                  <c:v>12.26525746476093</c:v>
                </c:pt>
                <c:pt idx="31">
                  <c:v>12.018283438528135</c:v>
                </c:pt>
                <c:pt idx="32">
                  <c:v>11.748400914042637</c:v>
                </c:pt>
              </c:numCache>
              <c:extLst xmlns:c15="http://schemas.microsoft.com/office/drawing/2012/chart"/>
            </c:numRef>
          </c:yVal>
          <c:smooth val="0"/>
          <c:extLst>
            <c:ext xmlns:c15="http://schemas.microsoft.com/office/drawing/2012/chart" uri="{02D57815-91ED-43cb-92C2-25804820EDAC}">
              <c15:datalabelsRange>
                <c15:f>Database!$AZ$19:$CF$19</c15:f>
                <c15:dlblRangeCache>
                  <c:ptCount val="33"/>
                  <c:pt idx="12">
                    <c:v>-26%</c:v>
                  </c:pt>
                  <c:pt idx="17">
                    <c:v>-33%</c:v>
                  </c:pt>
                  <c:pt idx="22">
                    <c:v>-37%</c:v>
                  </c:pt>
                  <c:pt idx="27">
                    <c:v>-42%</c:v>
                  </c:pt>
                  <c:pt idx="32">
                    <c:v>-48%</c:v>
                  </c:pt>
                </c15:dlblRangeCache>
              </c15:datalabelsRange>
            </c:ext>
            <c:ext xmlns:c16="http://schemas.microsoft.com/office/drawing/2014/chart" uri="{C3380CC4-5D6E-409C-BE32-E72D297353CC}">
              <c16:uniqueId val="{00000006-77B3-43A1-A99A-60ECB9018CD7}"/>
            </c:ext>
          </c:extLst>
        </c:ser>
        <c:dLbls>
          <c:showLegendKey val="0"/>
          <c:showVal val="0"/>
          <c:showCatName val="0"/>
          <c:showSerName val="0"/>
          <c:showPercent val="0"/>
          <c:showBubbleSize val="0"/>
        </c:dLbls>
        <c:axId val="21969807"/>
        <c:axId val="21970767"/>
        <c:extLst>
          <c:ext xmlns:c15="http://schemas.microsoft.com/office/drawing/2012/chart" uri="{02D57815-91ED-43cb-92C2-25804820EDAC}">
            <c15:filteredScatterSeries>
              <c15:ser>
                <c:idx val="0"/>
                <c:order val="0"/>
                <c:tx>
                  <c:strRef>
                    <c:extLst>
                      <c:ext uri="{02D57815-91ED-43cb-92C2-25804820EDAC}">
                        <c15:formulaRef>
                          <c15:sqref>Database!$AY$4</c15:sqref>
                        </c15:formulaRef>
                      </c:ext>
                    </c:extLst>
                    <c:strCache>
                      <c:ptCount val="1"/>
                      <c:pt idx="0">
                        <c:v>S1-P0</c:v>
                      </c:pt>
                    </c:strCache>
                  </c:strRef>
                </c:tx>
                <c:spPr>
                  <a:ln w="19050" cap="rnd">
                    <a:solidFill>
                      <a:srgbClr val="FF0000"/>
                    </a:solidFill>
                    <a:prstDash val="sysDash"/>
                    <a:round/>
                  </a:ln>
                  <a:effectLst/>
                </c:spPr>
                <c:marker>
                  <c:symbol val="none"/>
                </c:marker>
                <c:xVal>
                  <c:numRef>
                    <c:extLst>
                      <c:ext uri="{02D57815-91ED-43cb-92C2-25804820EDAC}">
                        <c15:formulaRef>
                          <c15:sqref>Database!$AZ$3:$CF$3</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c:ext uri="{02D57815-91ED-43cb-92C2-25804820EDAC}">
                        <c15:formulaRef>
                          <c15:sqref>Database!$AZ$4:$CF$4</c15:sqref>
                        </c15:formulaRef>
                      </c:ext>
                    </c:extLst>
                    <c:numCache>
                      <c:formatCode>0.0</c:formatCode>
                      <c:ptCount val="33"/>
                      <c:pt idx="0">
                        <c:v>22.501729782701741</c:v>
                      </c:pt>
                      <c:pt idx="1">
                        <c:v>21.576371832531795</c:v>
                      </c:pt>
                      <c:pt idx="2">
                        <c:v>21.929833524112407</c:v>
                      </c:pt>
                      <c:pt idx="3">
                        <c:v>22.739514941568753</c:v>
                      </c:pt>
                      <c:pt idx="4">
                        <c:v>22.334799988816602</c:v>
                      </c:pt>
                      <c:pt idx="5">
                        <c:v>21.874328177466747</c:v>
                      </c:pt>
                      <c:pt idx="6">
                        <c:v>21.663222578499123</c:v>
                      </c:pt>
                      <c:pt idx="7">
                        <c:v>22.151837187256763</c:v>
                      </c:pt>
                      <c:pt idx="8">
                        <c:v>22.324590663110676</c:v>
                      </c:pt>
                      <c:pt idx="9">
                        <c:v>22.274853611764215</c:v>
                      </c:pt>
                      <c:pt idx="10">
                        <c:v>22.302962679361325</c:v>
                      </c:pt>
                      <c:pt idx="11">
                        <c:v>22.319948076522728</c:v>
                      </c:pt>
                      <c:pt idx="12">
                        <c:v>22.345103722425627</c:v>
                      </c:pt>
                      <c:pt idx="13">
                        <c:v>22.367065640054893</c:v>
                      </c:pt>
                      <c:pt idx="14">
                        <c:v>22.383224695897969</c:v>
                      </c:pt>
                      <c:pt idx="15">
                        <c:v>22.471508054202754</c:v>
                      </c:pt>
                      <c:pt idx="16">
                        <c:v>22.55069445233768</c:v>
                      </c:pt>
                      <c:pt idx="17">
                        <c:v>22.632540229122146</c:v>
                      </c:pt>
                      <c:pt idx="18">
                        <c:v>22.7565811761589</c:v>
                      </c:pt>
                      <c:pt idx="19">
                        <c:v>22.912452803645966</c:v>
                      </c:pt>
                      <c:pt idx="20">
                        <c:v>23.056168052845621</c:v>
                      </c:pt>
                      <c:pt idx="21">
                        <c:v>23.197151847090616</c:v>
                      </c:pt>
                      <c:pt idx="22">
                        <c:v>23.308874650263476</c:v>
                      </c:pt>
                      <c:pt idx="23">
                        <c:v>23.388400688446289</c:v>
                      </c:pt>
                      <c:pt idx="24">
                        <c:v>23.438821603112387</c:v>
                      </c:pt>
                      <c:pt idx="25">
                        <c:v>23.465551122432331</c:v>
                      </c:pt>
                      <c:pt idx="26">
                        <c:v>23.472042210296141</c:v>
                      </c:pt>
                      <c:pt idx="27">
                        <c:v>23.46204709269011</c:v>
                      </c:pt>
                      <c:pt idx="28">
                        <c:v>23.425968881259507</c:v>
                      </c:pt>
                      <c:pt idx="29">
                        <c:v>23.377671275211277</c:v>
                      </c:pt>
                      <c:pt idx="30">
                        <c:v>23.317536308117674</c:v>
                      </c:pt>
                      <c:pt idx="31">
                        <c:v>23.25128188400161</c:v>
                      </c:pt>
                      <c:pt idx="32">
                        <c:v>23.171392769483695</c:v>
                      </c:pt>
                    </c:numCache>
                  </c:numRef>
                </c:yVal>
                <c:smooth val="0"/>
                <c:extLst>
                  <c:ext xmlns:c16="http://schemas.microsoft.com/office/drawing/2014/chart" uri="{C3380CC4-5D6E-409C-BE32-E72D297353CC}">
                    <c16:uniqueId val="{00000000-77B3-43A1-A99A-60ECB9018CD7}"/>
                  </c:ext>
                </c:extLst>
              </c15:ser>
            </c15:filteredScatterSeries>
            <c15:filteredScatterSeries>
              <c15:ser>
                <c:idx val="3"/>
                <c:order val="1"/>
                <c:tx>
                  <c:strRef>
                    <c:extLst xmlns:c15="http://schemas.microsoft.com/office/drawing/2012/chart">
                      <c:ext xmlns:c15="http://schemas.microsoft.com/office/drawing/2012/chart" uri="{02D57815-91ED-43cb-92C2-25804820EDAC}">
                        <c15:formulaRef>
                          <c15:sqref>Database!$AY$7</c15:sqref>
                        </c15:formulaRef>
                      </c:ext>
                    </c:extLst>
                    <c:strCache>
                      <c:ptCount val="1"/>
                      <c:pt idx="0">
                        <c:v>S2-P0</c:v>
                      </c:pt>
                    </c:strCache>
                  </c:strRef>
                </c:tx>
                <c:spPr>
                  <a:ln w="19050" cap="rnd">
                    <a:solidFill>
                      <a:srgbClr val="00B050"/>
                    </a:solidFill>
                    <a:prstDash val="dash"/>
                    <a:round/>
                  </a:ln>
                  <a:effectLst/>
                </c:spPr>
                <c:marker>
                  <c:symbol val="none"/>
                </c:marker>
                <c:xVal>
                  <c:numRef>
                    <c:extLst xmlns:c15="http://schemas.microsoft.com/office/drawing/2012/chart">
                      <c:ext xmlns:c15="http://schemas.microsoft.com/office/drawing/2012/chart" uri="{02D57815-91ED-43cb-92C2-25804820EDAC}">
                        <c15:formulaRef>
                          <c15:sqref>Database!$AZ$3:$CF$3</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Database!$AZ$7:$CF$7</c15:sqref>
                        </c15:formulaRef>
                      </c:ext>
                    </c:extLst>
                    <c:numCache>
                      <c:formatCode>0.0</c:formatCode>
                      <c:ptCount val="33"/>
                      <c:pt idx="0">
                        <c:v>22.501729782701741</c:v>
                      </c:pt>
                      <c:pt idx="1">
                        <c:v>21.576371832531795</c:v>
                      </c:pt>
                      <c:pt idx="2">
                        <c:v>21.929833524112407</c:v>
                      </c:pt>
                      <c:pt idx="3">
                        <c:v>22.739514941568753</c:v>
                      </c:pt>
                      <c:pt idx="4">
                        <c:v>22.334799988816602</c:v>
                      </c:pt>
                      <c:pt idx="5">
                        <c:v>21.874280247533211</c:v>
                      </c:pt>
                      <c:pt idx="6">
                        <c:v>21.663183047199297</c:v>
                      </c:pt>
                      <c:pt idx="7">
                        <c:v>22.086464066131885</c:v>
                      </c:pt>
                      <c:pt idx="8">
                        <c:v>22.13223959242297</c:v>
                      </c:pt>
                      <c:pt idx="9">
                        <c:v>21.96171761485596</c:v>
                      </c:pt>
                      <c:pt idx="10">
                        <c:v>21.823568160186607</c:v>
                      </c:pt>
                      <c:pt idx="11">
                        <c:v>21.663090519583374</c:v>
                      </c:pt>
                      <c:pt idx="12">
                        <c:v>21.562870094609952</c:v>
                      </c:pt>
                      <c:pt idx="13">
                        <c:v>21.410715405528869</c:v>
                      </c:pt>
                      <c:pt idx="14">
                        <c:v>21.230760908693448</c:v>
                      </c:pt>
                      <c:pt idx="15">
                        <c:v>21.2162893647908</c:v>
                      </c:pt>
                      <c:pt idx="16">
                        <c:v>21.179046045441215</c:v>
                      </c:pt>
                      <c:pt idx="17">
                        <c:v>21.143059673633111</c:v>
                      </c:pt>
                      <c:pt idx="18">
                        <c:v>21.150226337375436</c:v>
                      </c:pt>
                      <c:pt idx="19">
                        <c:v>21.193652317445089</c:v>
                      </c:pt>
                      <c:pt idx="20">
                        <c:v>21.231432428442155</c:v>
                      </c:pt>
                      <c:pt idx="21">
                        <c:v>21.27035986994753</c:v>
                      </c:pt>
                      <c:pt idx="22">
                        <c:v>21.284618029318484</c:v>
                      </c:pt>
                      <c:pt idx="23">
                        <c:v>21.271887651700617</c:v>
                      </c:pt>
                      <c:pt idx="24">
                        <c:v>21.233760740965572</c:v>
                      </c:pt>
                      <c:pt idx="25">
                        <c:v>21.175142280913345</c:v>
                      </c:pt>
                      <c:pt idx="26">
                        <c:v>21.098377711981193</c:v>
                      </c:pt>
                      <c:pt idx="27">
                        <c:v>21.006170440144363</c:v>
                      </c:pt>
                      <c:pt idx="28">
                        <c:v>20.888240475453504</c:v>
                      </c:pt>
                      <c:pt idx="29">
                        <c:v>20.755915399776924</c:v>
                      </c:pt>
                      <c:pt idx="30">
                        <c:v>20.608463646376851</c:v>
                      </c:pt>
                      <c:pt idx="31">
                        <c:v>20.447544278735698</c:v>
                      </c:pt>
                      <c:pt idx="32">
                        <c:v>20.227024031086447</c:v>
                      </c:pt>
                    </c:numCache>
                  </c:numRef>
                </c:yVal>
                <c:smooth val="0"/>
                <c:extLst xmlns:c15="http://schemas.microsoft.com/office/drawing/2012/chart">
                  <c:ext xmlns:c16="http://schemas.microsoft.com/office/drawing/2014/chart" uri="{C3380CC4-5D6E-409C-BE32-E72D297353CC}">
                    <c16:uniqueId val="{00000003-77B3-43A1-A99A-60ECB9018CD7}"/>
                  </c:ext>
                </c:extLst>
              </c15:ser>
            </c15:filteredScatterSeries>
            <c15:filteredScatterSeries>
              <c15:ser>
                <c:idx val="6"/>
                <c:order val="2"/>
                <c:tx>
                  <c:strRef>
                    <c:extLst xmlns:c15="http://schemas.microsoft.com/office/drawing/2012/chart">
                      <c:ext xmlns:c15="http://schemas.microsoft.com/office/drawing/2012/chart" uri="{02D57815-91ED-43cb-92C2-25804820EDAC}">
                        <c15:formulaRef>
                          <c15:sqref>Database!$AY$10</c15:sqref>
                        </c15:formulaRef>
                      </c:ext>
                    </c:extLst>
                    <c:strCache>
                      <c:ptCount val="1"/>
                      <c:pt idx="0">
                        <c:v>S3-P0</c:v>
                      </c:pt>
                    </c:strCache>
                  </c:strRef>
                </c:tx>
                <c:spPr>
                  <a:ln w="19050" cap="rnd">
                    <a:solidFill>
                      <a:schemeClr val="accent1">
                        <a:lumMod val="60000"/>
                      </a:schemeClr>
                    </a:solidFill>
                    <a:prstDash val="sysDash"/>
                    <a:round/>
                  </a:ln>
                  <a:effectLst/>
                </c:spPr>
                <c:marker>
                  <c:symbol val="none"/>
                </c:marker>
                <c:xVal>
                  <c:numRef>
                    <c:extLst xmlns:c15="http://schemas.microsoft.com/office/drawing/2012/chart">
                      <c:ext xmlns:c15="http://schemas.microsoft.com/office/drawing/2012/chart" uri="{02D57815-91ED-43cb-92C2-25804820EDAC}">
                        <c15:formulaRef>
                          <c15:sqref>Database!$AZ$3:$CF$3</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Database!$AZ$10:$CF$10</c15:sqref>
                        </c15:formulaRef>
                      </c:ext>
                    </c:extLst>
                    <c:numCache>
                      <c:formatCode>0.0</c:formatCode>
                      <c:ptCount val="33"/>
                      <c:pt idx="0">
                        <c:v>22.501729782701741</c:v>
                      </c:pt>
                      <c:pt idx="1">
                        <c:v>21.576371832531795</c:v>
                      </c:pt>
                      <c:pt idx="2">
                        <c:v>21.929833524112407</c:v>
                      </c:pt>
                      <c:pt idx="3">
                        <c:v>22.739514941568753</c:v>
                      </c:pt>
                      <c:pt idx="4">
                        <c:v>22.334799988816602</c:v>
                      </c:pt>
                      <c:pt idx="5">
                        <c:v>21.874376105472056</c:v>
                      </c:pt>
                      <c:pt idx="6">
                        <c:v>21.663267956364518</c:v>
                      </c:pt>
                      <c:pt idx="7">
                        <c:v>22.217219331567147</c:v>
                      </c:pt>
                      <c:pt idx="8">
                        <c:v>22.515610960254847</c:v>
                      </c:pt>
                      <c:pt idx="9">
                        <c:v>22.581939908384502</c:v>
                      </c:pt>
                      <c:pt idx="10">
                        <c:v>22.76823052400222</c:v>
                      </c:pt>
                      <c:pt idx="11">
                        <c:v>22.950086139644828</c:v>
                      </c:pt>
                      <c:pt idx="12">
                        <c:v>23.183009495014289</c:v>
                      </c:pt>
                      <c:pt idx="13">
                        <c:v>23.358916821241966</c:v>
                      </c:pt>
                      <c:pt idx="14">
                        <c:v>23.551217937780898</c:v>
                      </c:pt>
                      <c:pt idx="15">
                        <c:v>23.704582865284756</c:v>
                      </c:pt>
                      <c:pt idx="16">
                        <c:v>23.861291389508114</c:v>
                      </c:pt>
                      <c:pt idx="17">
                        <c:v>24.022302375100647</c:v>
                      </c:pt>
                      <c:pt idx="18">
                        <c:v>24.223781082654963</c:v>
                      </c:pt>
                      <c:pt idx="19">
                        <c:v>24.449592659621583</c:v>
                      </c:pt>
                      <c:pt idx="20">
                        <c:v>24.655258060688205</c:v>
                      </c:pt>
                      <c:pt idx="21">
                        <c:v>24.853083650293918</c:v>
                      </c:pt>
                      <c:pt idx="22">
                        <c:v>25.015400836024675</c:v>
                      </c:pt>
                      <c:pt idx="23">
                        <c:v>25.138341924350026</c:v>
                      </c:pt>
                      <c:pt idx="24">
                        <c:v>25.226590730744444</c:v>
                      </c:pt>
                      <c:pt idx="25">
                        <c:v>25.285581152651787</c:v>
                      </c:pt>
                      <c:pt idx="26">
                        <c:v>25.319836458935718</c:v>
                      </c:pt>
                      <c:pt idx="27">
                        <c:v>25.333176426070978</c:v>
                      </c:pt>
                      <c:pt idx="28">
                        <c:v>25.316449479614644</c:v>
                      </c:pt>
                      <c:pt idx="29">
                        <c:v>25.284151405731343</c:v>
                      </c:pt>
                      <c:pt idx="30">
                        <c:v>25.237192075081659</c:v>
                      </c:pt>
                      <c:pt idx="31">
                        <c:v>25.187460863271351</c:v>
                      </c:pt>
                      <c:pt idx="32">
                        <c:v>25.118356969428959</c:v>
                      </c:pt>
                    </c:numCache>
                  </c:numRef>
                </c:yVal>
                <c:smooth val="0"/>
                <c:extLst xmlns:c15="http://schemas.microsoft.com/office/drawing/2012/chart">
                  <c:ext xmlns:c16="http://schemas.microsoft.com/office/drawing/2014/chart" uri="{C3380CC4-5D6E-409C-BE32-E72D297353CC}">
                    <c16:uniqueId val="{00000004-77B3-43A1-A99A-60ECB9018CD7}"/>
                  </c:ext>
                </c:extLst>
              </c15:ser>
            </c15:filteredScatterSeries>
            <c15:filteredScatterSeries>
              <c15:ser>
                <c:idx val="1"/>
                <c:order val="3"/>
                <c:tx>
                  <c:strRef>
                    <c:extLst xmlns:c15="http://schemas.microsoft.com/office/drawing/2012/chart">
                      <c:ext xmlns:c15="http://schemas.microsoft.com/office/drawing/2012/chart" uri="{02D57815-91ED-43cb-92C2-25804820EDAC}">
                        <c15:formulaRef>
                          <c15:sqref>Database!$AY$5</c15:sqref>
                        </c15:formulaRef>
                      </c:ext>
                    </c:extLst>
                    <c:strCache>
                      <c:ptCount val="1"/>
                      <c:pt idx="0">
                        <c:v>S1-P1</c:v>
                      </c:pt>
                    </c:strCache>
                  </c:strRef>
                </c:tx>
                <c:spPr>
                  <a:ln w="19050" cap="rnd">
                    <a:solidFill>
                      <a:srgbClr val="FF0000"/>
                    </a:solidFill>
                    <a:round/>
                  </a:ln>
                  <a:effectLst/>
                </c:spPr>
                <c:marker>
                  <c:symbol val="none"/>
                </c:marker>
                <c:xVal>
                  <c:numRef>
                    <c:extLst xmlns:c15="http://schemas.microsoft.com/office/drawing/2012/chart">
                      <c:ext xmlns:c15="http://schemas.microsoft.com/office/drawing/2012/chart" uri="{02D57815-91ED-43cb-92C2-25804820EDAC}">
                        <c15:formulaRef>
                          <c15:sqref>Database!$AZ$3:$CF$3</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Database!$AZ$5:$CF$5</c15:sqref>
                        </c15:formulaRef>
                      </c:ext>
                    </c:extLst>
                    <c:numCache>
                      <c:formatCode>0.0</c:formatCode>
                      <c:ptCount val="33"/>
                      <c:pt idx="0">
                        <c:v>22.501729782701741</c:v>
                      </c:pt>
                      <c:pt idx="1">
                        <c:v>21.576371832531795</c:v>
                      </c:pt>
                      <c:pt idx="2">
                        <c:v>21.929833524112407</c:v>
                      </c:pt>
                      <c:pt idx="3">
                        <c:v>22.619534860880254</c:v>
                      </c:pt>
                      <c:pt idx="4">
                        <c:v>21.950898952069988</c:v>
                      </c:pt>
                      <c:pt idx="5">
                        <c:v>21.299727432616052</c:v>
                      </c:pt>
                      <c:pt idx="6">
                        <c:v>20.841763094697701</c:v>
                      </c:pt>
                      <c:pt idx="7">
                        <c:v>21.005024830459856</c:v>
                      </c:pt>
                      <c:pt idx="8">
                        <c:v>20.804669147140984</c:v>
                      </c:pt>
                      <c:pt idx="9">
                        <c:v>20.394074928095826</c:v>
                      </c:pt>
                      <c:pt idx="10">
                        <c:v>19.959901589073969</c:v>
                      </c:pt>
                      <c:pt idx="11">
                        <c:v>19.547728181682594</c:v>
                      </c:pt>
                      <c:pt idx="12">
                        <c:v>19.140384952689999</c:v>
                      </c:pt>
                      <c:pt idx="13">
                        <c:v>18.98162221650723</c:v>
                      </c:pt>
                      <c:pt idx="14">
                        <c:v>18.782556388736044</c:v>
                      </c:pt>
                      <c:pt idx="15">
                        <c:v>18.695026590496333</c:v>
                      </c:pt>
                      <c:pt idx="16">
                        <c:v>18.64380638295523</c:v>
                      </c:pt>
                      <c:pt idx="17">
                        <c:v>18.591161410898824</c:v>
                      </c:pt>
                      <c:pt idx="18">
                        <c:v>18.566358281453191</c:v>
                      </c:pt>
                      <c:pt idx="19">
                        <c:v>18.5883041928981</c:v>
                      </c:pt>
                      <c:pt idx="20">
                        <c:v>18.577102266316761</c:v>
                      </c:pt>
                      <c:pt idx="21">
                        <c:v>18.570552502687185</c:v>
                      </c:pt>
                      <c:pt idx="22">
                        <c:v>18.534030593655913</c:v>
                      </c:pt>
                      <c:pt idx="23">
                        <c:v>18.476844589615098</c:v>
                      </c:pt>
                      <c:pt idx="24">
                        <c:v>18.398223815909152</c:v>
                      </c:pt>
                      <c:pt idx="25">
                        <c:v>18.332164491578006</c:v>
                      </c:pt>
                      <c:pt idx="26">
                        <c:v>18.259378617992464</c:v>
                      </c:pt>
                      <c:pt idx="27">
                        <c:v>18.14805120467971</c:v>
                      </c:pt>
                      <c:pt idx="28">
                        <c:v>18.021448838724407</c:v>
                      </c:pt>
                      <c:pt idx="29">
                        <c:v>17.900028196168662</c:v>
                      </c:pt>
                      <c:pt idx="30">
                        <c:v>17.770505187688009</c:v>
                      </c:pt>
                      <c:pt idx="31">
                        <c:v>17.645033725487536</c:v>
                      </c:pt>
                      <c:pt idx="32">
                        <c:v>17.516797703128852</c:v>
                      </c:pt>
                    </c:numCache>
                  </c:numRef>
                </c:yVal>
                <c:smooth val="0"/>
                <c:extLst xmlns:c15="http://schemas.microsoft.com/office/drawing/2012/chart">
                  <c:ext xmlns:c16="http://schemas.microsoft.com/office/drawing/2014/chart" uri="{C3380CC4-5D6E-409C-BE32-E72D297353CC}">
                    <c16:uniqueId val="{00000001-77B3-43A1-A99A-60ECB9018CD7}"/>
                  </c:ext>
                </c:extLst>
              </c15:ser>
            </c15:filteredScatterSeries>
            <c15:filteredScatterSeries>
              <c15:ser>
                <c:idx val="7"/>
                <c:order val="7"/>
                <c:tx>
                  <c:strRef>
                    <c:extLst xmlns:c15="http://schemas.microsoft.com/office/drawing/2012/chart">
                      <c:ext xmlns:c15="http://schemas.microsoft.com/office/drawing/2012/chart" uri="{02D57815-91ED-43cb-92C2-25804820EDAC}">
                        <c15:formulaRef>
                          <c15:sqref>Database!$AY$11</c15:sqref>
                        </c15:formulaRef>
                      </c:ext>
                    </c:extLst>
                    <c:strCache>
                      <c:ptCount val="1"/>
                      <c:pt idx="0">
                        <c:v>S3-P1</c:v>
                      </c:pt>
                    </c:strCache>
                  </c:strRef>
                </c:tx>
                <c:spPr>
                  <a:ln w="19050" cap="rnd">
                    <a:solidFill>
                      <a:schemeClr val="accent1">
                        <a:lumMod val="75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Database!$AZ$3:$CF$3</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Database!$AZ$11:$CF$11</c15:sqref>
                        </c15:formulaRef>
                      </c:ext>
                    </c:extLst>
                    <c:numCache>
                      <c:formatCode>0.0</c:formatCode>
                      <c:ptCount val="33"/>
                      <c:pt idx="0">
                        <c:v>22.501729782701741</c:v>
                      </c:pt>
                      <c:pt idx="1">
                        <c:v>21.576371832531795</c:v>
                      </c:pt>
                      <c:pt idx="2">
                        <c:v>21.929833524112407</c:v>
                      </c:pt>
                      <c:pt idx="3">
                        <c:v>22.619973991125196</c:v>
                      </c:pt>
                      <c:pt idx="4">
                        <c:v>21.950554457453965</c:v>
                      </c:pt>
                      <c:pt idx="5">
                        <c:v>21.309679210025141</c:v>
                      </c:pt>
                      <c:pt idx="6">
                        <c:v>20.839642744836837</c:v>
                      </c:pt>
                      <c:pt idx="7">
                        <c:v>21.031072785778314</c:v>
                      </c:pt>
                      <c:pt idx="8">
                        <c:v>20.989595945043497</c:v>
                      </c:pt>
                      <c:pt idx="9">
                        <c:v>20.686694497785844</c:v>
                      </c:pt>
                      <c:pt idx="10">
                        <c:v>20.395563086190482</c:v>
                      </c:pt>
                      <c:pt idx="11">
                        <c:v>20.128849959520075</c:v>
                      </c:pt>
                      <c:pt idx="12">
                        <c:v>19.904405420864439</c:v>
                      </c:pt>
                      <c:pt idx="13">
                        <c:v>19.879935224797755</c:v>
                      </c:pt>
                      <c:pt idx="14">
                        <c:v>19.840679432396907</c:v>
                      </c:pt>
                      <c:pt idx="15">
                        <c:v>19.806009401995997</c:v>
                      </c:pt>
                      <c:pt idx="16">
                        <c:v>19.820077992195767</c:v>
                      </c:pt>
                      <c:pt idx="17">
                        <c:v>19.832715289522024</c:v>
                      </c:pt>
                      <c:pt idx="18">
                        <c:v>19.873237919193805</c:v>
                      </c:pt>
                      <c:pt idx="19">
                        <c:v>19.955591349314091</c:v>
                      </c:pt>
                      <c:pt idx="20">
                        <c:v>19.994790098629835</c:v>
                      </c:pt>
                      <c:pt idx="21">
                        <c:v>20.034167800616316</c:v>
                      </c:pt>
                      <c:pt idx="22">
                        <c:v>20.037853674796896</c:v>
                      </c:pt>
                      <c:pt idx="23">
                        <c:v>20.014001400163238</c:v>
                      </c:pt>
                      <c:pt idx="24">
                        <c:v>19.963969563471448</c:v>
                      </c:pt>
                      <c:pt idx="25">
                        <c:v>19.924080428828368</c:v>
                      </c:pt>
                      <c:pt idx="26">
                        <c:v>19.873187704839346</c:v>
                      </c:pt>
                      <c:pt idx="27">
                        <c:v>19.777306320702845</c:v>
                      </c:pt>
                      <c:pt idx="28">
                        <c:v>19.663444445988752</c:v>
                      </c:pt>
                      <c:pt idx="29">
                        <c:v>19.554610913417648</c:v>
                      </c:pt>
                      <c:pt idx="30">
                        <c:v>19.435251647940454</c:v>
                      </c:pt>
                      <c:pt idx="31">
                        <c:v>19.32115895645985</c:v>
                      </c:pt>
                      <c:pt idx="32">
                        <c:v>19.186469953293606</c:v>
                      </c:pt>
                    </c:numCache>
                  </c:numRef>
                </c:yVal>
                <c:smooth val="0"/>
                <c:extLst xmlns:c15="http://schemas.microsoft.com/office/drawing/2012/chart">
                  <c:ext xmlns:c16="http://schemas.microsoft.com/office/drawing/2014/chart" uri="{C3380CC4-5D6E-409C-BE32-E72D297353CC}">
                    <c16:uniqueId val="{00000007-77B3-43A1-A99A-60ECB9018CD7}"/>
                  </c:ext>
                </c:extLst>
              </c15:ser>
            </c15:filteredScatterSeries>
            <c15:filteredScatterSeries>
              <c15:ser>
                <c:idx val="8"/>
                <c:order val="8"/>
                <c:tx>
                  <c:strRef>
                    <c:extLst xmlns:c15="http://schemas.microsoft.com/office/drawing/2012/chart">
                      <c:ext xmlns:c15="http://schemas.microsoft.com/office/drawing/2012/chart" uri="{02D57815-91ED-43cb-92C2-25804820EDAC}">
                        <c15:formulaRef>
                          <c15:sqref>Database!$AY$12</c15:sqref>
                        </c15:formulaRef>
                      </c:ext>
                    </c:extLst>
                    <c:strCache>
                      <c:ptCount val="1"/>
                      <c:pt idx="0">
                        <c:v>S3-P2</c:v>
                      </c:pt>
                    </c:strCache>
                  </c:strRef>
                </c:tx>
                <c:spPr>
                  <a:ln w="19050" cap="rnd">
                    <a:solidFill>
                      <a:schemeClr val="accent5">
                        <a:lumMod val="75000"/>
                      </a:schemeClr>
                    </a:solidFill>
                    <a:round/>
                  </a:ln>
                  <a:effectLst/>
                </c:spPr>
                <c:marker>
                  <c:symbol val="none"/>
                </c:marker>
                <c:xVal>
                  <c:numRef>
                    <c:extLst xmlns:c15="http://schemas.microsoft.com/office/drawing/2012/chart">
                      <c:ext xmlns:c15="http://schemas.microsoft.com/office/drawing/2012/chart" uri="{02D57815-91ED-43cb-92C2-25804820EDAC}">
                        <c15:formulaRef>
                          <c15:sqref>Database!$AZ$3:$CF$3</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xVal>
                <c:yVal>
                  <c:numRef>
                    <c:extLst xmlns:c15="http://schemas.microsoft.com/office/drawing/2012/chart">
                      <c:ext xmlns:c15="http://schemas.microsoft.com/office/drawing/2012/chart" uri="{02D57815-91ED-43cb-92C2-25804820EDAC}">
                        <c15:formulaRef>
                          <c15:sqref>Database!$AZ$12:$CF$12</c15:sqref>
                        </c15:formulaRef>
                      </c:ext>
                    </c:extLst>
                    <c:numCache>
                      <c:formatCode>0.0</c:formatCode>
                      <c:ptCount val="33"/>
                      <c:pt idx="0">
                        <c:v>22.501729782701741</c:v>
                      </c:pt>
                      <c:pt idx="1">
                        <c:v>21.576371832531795</c:v>
                      </c:pt>
                      <c:pt idx="2">
                        <c:v>21.929833524112407</c:v>
                      </c:pt>
                      <c:pt idx="3">
                        <c:v>22.567165797983499</c:v>
                      </c:pt>
                      <c:pt idx="4">
                        <c:v>21.901169485123109</c:v>
                      </c:pt>
                      <c:pt idx="5">
                        <c:v>21.226449329305407</c:v>
                      </c:pt>
                      <c:pt idx="6">
                        <c:v>20.519575910543043</c:v>
                      </c:pt>
                      <c:pt idx="7">
                        <c:v>20.524232755736765</c:v>
                      </c:pt>
                      <c:pt idx="8">
                        <c:v>20.31379240917591</c:v>
                      </c:pt>
                      <c:pt idx="9">
                        <c:v>19.766331627973507</c:v>
                      </c:pt>
                      <c:pt idx="10">
                        <c:v>19.282500896695151</c:v>
                      </c:pt>
                      <c:pt idx="11">
                        <c:v>18.40331569804875</c:v>
                      </c:pt>
                      <c:pt idx="12">
                        <c:v>17.949954878350752</c:v>
                      </c:pt>
                      <c:pt idx="13">
                        <c:v>17.778431474248698</c:v>
                      </c:pt>
                      <c:pt idx="14">
                        <c:v>17.657874208298008</c:v>
                      </c:pt>
                      <c:pt idx="15">
                        <c:v>17.553320133801289</c:v>
                      </c:pt>
                      <c:pt idx="16">
                        <c:v>17.45552847672446</c:v>
                      </c:pt>
                      <c:pt idx="17">
                        <c:v>17.383043212453568</c:v>
                      </c:pt>
                      <c:pt idx="18">
                        <c:v>17.359414050318232</c:v>
                      </c:pt>
                      <c:pt idx="19">
                        <c:v>17.329716362194855</c:v>
                      </c:pt>
                      <c:pt idx="20">
                        <c:v>17.269682505291307</c:v>
                      </c:pt>
                      <c:pt idx="21">
                        <c:v>17.198744612251065</c:v>
                      </c:pt>
                      <c:pt idx="22">
                        <c:v>17.116786698976622</c:v>
                      </c:pt>
                      <c:pt idx="23">
                        <c:v>16.984029605075968</c:v>
                      </c:pt>
                      <c:pt idx="24">
                        <c:v>16.847739636120991</c:v>
                      </c:pt>
                      <c:pt idx="25">
                        <c:v>16.680247458860997</c:v>
                      </c:pt>
                      <c:pt idx="26">
                        <c:v>16.506474460084785</c:v>
                      </c:pt>
                      <c:pt idx="27">
                        <c:v>16.298370606100654</c:v>
                      </c:pt>
                      <c:pt idx="28">
                        <c:v>16.119286664783413</c:v>
                      </c:pt>
                      <c:pt idx="29">
                        <c:v>15.941024379108301</c:v>
                      </c:pt>
                      <c:pt idx="30">
                        <c:v>15.753247002039744</c:v>
                      </c:pt>
                      <c:pt idx="31">
                        <c:v>15.57353688633822</c:v>
                      </c:pt>
                      <c:pt idx="32">
                        <c:v>15.378887735948158</c:v>
                      </c:pt>
                    </c:numCache>
                  </c:numRef>
                </c:yVal>
                <c:smooth val="0"/>
                <c:extLst xmlns:c15="http://schemas.microsoft.com/office/drawing/2012/chart">
                  <c:ext xmlns:c16="http://schemas.microsoft.com/office/drawing/2014/chart" uri="{C3380CC4-5D6E-409C-BE32-E72D297353CC}">
                    <c16:uniqueId val="{00000008-77B3-43A1-A99A-60ECB9018CD7}"/>
                  </c:ext>
                </c:extLst>
              </c15:ser>
            </c15:filteredScatterSeries>
          </c:ext>
        </c:extLst>
      </c:scatterChart>
      <c:valAx>
        <c:axId val="21969807"/>
        <c:scaling>
          <c:orientation val="minMax"/>
          <c:max val="2050"/>
          <c:min val="202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21970767"/>
        <c:crosses val="autoZero"/>
        <c:crossBetween val="midCat"/>
      </c:valAx>
      <c:valAx>
        <c:axId val="21970767"/>
        <c:scaling>
          <c:orientation val="minMax"/>
          <c:max val="25"/>
          <c:min val="10"/>
        </c:scaling>
        <c:delete val="0"/>
        <c:axPos val="l"/>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IE"/>
                  <a:t>Greenhouse gas</a:t>
                </a:r>
                <a:r>
                  <a:rPr lang="en-IE" baseline="0"/>
                  <a:t> emissions</a:t>
                </a:r>
              </a:p>
              <a:p>
                <a:pPr>
                  <a:defRPr/>
                </a:pPr>
                <a:r>
                  <a:rPr lang="en-IE" baseline="0"/>
                  <a:t> ( GWP</a:t>
                </a:r>
                <a:r>
                  <a:rPr lang="en-IE" baseline="-25000"/>
                  <a:t>100</a:t>
                </a:r>
                <a:r>
                  <a:rPr lang="en-IE" baseline="0"/>
                  <a:t> MtCO</a:t>
                </a:r>
                <a:r>
                  <a:rPr lang="en-IE" baseline="-25000"/>
                  <a:t>2</a:t>
                </a:r>
                <a:r>
                  <a:rPr lang="en-IE" baseline="0"/>
                  <a:t>eq)</a:t>
                </a:r>
                <a:endParaRPr lang="en-IE"/>
              </a:p>
            </c:rich>
          </c:tx>
          <c:layout>
            <c:manualLayout>
              <c:xMode val="edge"/>
              <c:yMode val="edge"/>
              <c:x val="4.7575417266283809E-2"/>
              <c:y val="0.17739520288795749"/>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21969807"/>
        <c:crosses val="autoZero"/>
        <c:crossBetween val="midCat"/>
        <c:majorUnit val="5"/>
      </c:valAx>
      <c:spPr>
        <a:noFill/>
        <a:ln>
          <a:noFill/>
        </a:ln>
        <a:effectLst/>
      </c:spPr>
    </c:plotArea>
    <c:legend>
      <c:legendPos val="b"/>
      <c:layout>
        <c:manualLayout>
          <c:xMode val="edge"/>
          <c:yMode val="edge"/>
          <c:x val="0.19845338568478235"/>
          <c:y val="0.8144068403342436"/>
          <c:w val="0.67586103982373569"/>
          <c:h val="0.1670370581419644"/>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Cumulative</a:t>
            </a:r>
            <a:r>
              <a:rPr lang="en-US" baseline="0"/>
              <a:t> </a:t>
            </a:r>
            <a:r>
              <a:rPr lang="en-US"/>
              <a:t>% of scenarios which achieve Climate Neutrality,</a:t>
            </a:r>
          </a:p>
          <a:p>
            <a:pPr>
              <a:defRPr/>
            </a:pPr>
            <a:r>
              <a:rPr lang="en-US"/>
              <a:t>2037 - 2100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2"/>
          <c:tx>
            <c:strRef>
              <c:f>Temp_peak!$I$18</c:f>
              <c:strCache>
                <c:ptCount val="1"/>
                <c:pt idx="0">
                  <c:v>Cummulative</c:v>
                </c:pt>
              </c:strCache>
            </c:strRef>
          </c:tx>
          <c:spPr>
            <a:solidFill>
              <a:schemeClr val="accent6">
                <a:lumMod val="60000"/>
                <a:lumOff val="40000"/>
              </a:schemeClr>
            </a:solidFill>
            <a:ln>
              <a:noFill/>
            </a:ln>
            <a:effectLst/>
          </c:spPr>
          <c:invertIfNegative val="0"/>
          <c:dPt>
            <c:idx val="13"/>
            <c:invertIfNegative val="0"/>
            <c:bubble3D val="0"/>
            <c:spPr>
              <a:solidFill>
                <a:schemeClr val="accent2">
                  <a:lumMod val="75000"/>
                </a:schemeClr>
              </a:solidFill>
              <a:ln>
                <a:noFill/>
              </a:ln>
              <a:effectLst/>
            </c:spPr>
            <c:extLst>
              <c:ext xmlns:c16="http://schemas.microsoft.com/office/drawing/2014/chart" uri="{C3380CC4-5D6E-409C-BE32-E72D297353CC}">
                <c16:uniqueId val="{00000003-6D4B-48FA-A455-6BFB80DC4AD8}"/>
              </c:ext>
            </c:extLst>
          </c:dPt>
          <c:cat>
            <c:numRef>
              <c:f>Temp_peak!$F$19:$F$63</c:f>
              <c:numCache>
                <c:formatCode>General</c:formatCode>
                <c:ptCount val="45"/>
                <c:pt idx="0">
                  <c:v>2037</c:v>
                </c:pt>
                <c:pt idx="1">
                  <c:v>2038</c:v>
                </c:pt>
                <c:pt idx="2">
                  <c:v>2039</c:v>
                </c:pt>
                <c:pt idx="3">
                  <c:v>2040</c:v>
                </c:pt>
                <c:pt idx="4">
                  <c:v>2041</c:v>
                </c:pt>
                <c:pt idx="5">
                  <c:v>2042</c:v>
                </c:pt>
                <c:pt idx="6">
                  <c:v>2043</c:v>
                </c:pt>
                <c:pt idx="7">
                  <c:v>2044</c:v>
                </c:pt>
                <c:pt idx="8">
                  <c:v>2045</c:v>
                </c:pt>
                <c:pt idx="9">
                  <c:v>2046</c:v>
                </c:pt>
                <c:pt idx="10">
                  <c:v>2047</c:v>
                </c:pt>
                <c:pt idx="11">
                  <c:v>2048</c:v>
                </c:pt>
                <c:pt idx="12">
                  <c:v>2049</c:v>
                </c:pt>
                <c:pt idx="13">
                  <c:v>2050</c:v>
                </c:pt>
                <c:pt idx="14">
                  <c:v>2051</c:v>
                </c:pt>
                <c:pt idx="15">
                  <c:v>2052</c:v>
                </c:pt>
                <c:pt idx="16">
                  <c:v>2067</c:v>
                </c:pt>
                <c:pt idx="17">
                  <c:v>2069</c:v>
                </c:pt>
                <c:pt idx="18">
                  <c:v>2070</c:v>
                </c:pt>
                <c:pt idx="19">
                  <c:v>2071</c:v>
                </c:pt>
                <c:pt idx="20">
                  <c:v>2072</c:v>
                </c:pt>
                <c:pt idx="21">
                  <c:v>2073</c:v>
                </c:pt>
                <c:pt idx="22">
                  <c:v>2076</c:v>
                </c:pt>
                <c:pt idx="23">
                  <c:v>2077</c:v>
                </c:pt>
                <c:pt idx="24">
                  <c:v>2078</c:v>
                </c:pt>
                <c:pt idx="25">
                  <c:v>2079</c:v>
                </c:pt>
                <c:pt idx="26">
                  <c:v>2080</c:v>
                </c:pt>
                <c:pt idx="27">
                  <c:v>2081</c:v>
                </c:pt>
                <c:pt idx="28">
                  <c:v>2082</c:v>
                </c:pt>
                <c:pt idx="29">
                  <c:v>2083</c:v>
                </c:pt>
                <c:pt idx="30">
                  <c:v>2084</c:v>
                </c:pt>
                <c:pt idx="31">
                  <c:v>2085</c:v>
                </c:pt>
                <c:pt idx="32">
                  <c:v>2086</c:v>
                </c:pt>
                <c:pt idx="33">
                  <c:v>2087</c:v>
                </c:pt>
                <c:pt idx="34">
                  <c:v>2088</c:v>
                </c:pt>
                <c:pt idx="35">
                  <c:v>2089</c:v>
                </c:pt>
                <c:pt idx="36">
                  <c:v>2090</c:v>
                </c:pt>
                <c:pt idx="37">
                  <c:v>2091</c:v>
                </c:pt>
                <c:pt idx="38">
                  <c:v>2092</c:v>
                </c:pt>
                <c:pt idx="39">
                  <c:v>2093</c:v>
                </c:pt>
                <c:pt idx="40">
                  <c:v>2094</c:v>
                </c:pt>
                <c:pt idx="41">
                  <c:v>2095</c:v>
                </c:pt>
                <c:pt idx="42">
                  <c:v>2096</c:v>
                </c:pt>
                <c:pt idx="43">
                  <c:v>2097</c:v>
                </c:pt>
                <c:pt idx="44">
                  <c:v>2101</c:v>
                </c:pt>
              </c:numCache>
            </c:numRef>
          </c:cat>
          <c:val>
            <c:numRef>
              <c:f>Temp_peak!$I$19:$I$63</c:f>
              <c:numCache>
                <c:formatCode>0.0%</c:formatCode>
                <c:ptCount val="45"/>
                <c:pt idx="0">
                  <c:v>1.588628762541806E-2</c:v>
                </c:pt>
                <c:pt idx="1">
                  <c:v>8.0267558528428096E-2</c:v>
                </c:pt>
                <c:pt idx="2">
                  <c:v>0.13294314381270902</c:v>
                </c:pt>
                <c:pt idx="3">
                  <c:v>0.17558528428093645</c:v>
                </c:pt>
                <c:pt idx="4">
                  <c:v>0.22408026755852842</c:v>
                </c:pt>
                <c:pt idx="5">
                  <c:v>0.26923076923076922</c:v>
                </c:pt>
                <c:pt idx="6">
                  <c:v>0.28511705685618727</c:v>
                </c:pt>
                <c:pt idx="7">
                  <c:v>0.29849498327759194</c:v>
                </c:pt>
                <c:pt idx="8">
                  <c:v>0.30351170568561869</c:v>
                </c:pt>
                <c:pt idx="9">
                  <c:v>0.3135451505016722</c:v>
                </c:pt>
                <c:pt idx="10">
                  <c:v>0.32023411371237454</c:v>
                </c:pt>
                <c:pt idx="11">
                  <c:v>0.35117056856187284</c:v>
                </c:pt>
                <c:pt idx="12">
                  <c:v>0.39799331103678925</c:v>
                </c:pt>
                <c:pt idx="13">
                  <c:v>0.43561872909698995</c:v>
                </c:pt>
                <c:pt idx="14">
                  <c:v>0.44983277591973242</c:v>
                </c:pt>
                <c:pt idx="15">
                  <c:v>0.46153846153846151</c:v>
                </c:pt>
                <c:pt idx="16">
                  <c:v>0.46321070234113709</c:v>
                </c:pt>
                <c:pt idx="17">
                  <c:v>0.46488294314381268</c:v>
                </c:pt>
                <c:pt idx="18">
                  <c:v>0.46655518394648826</c:v>
                </c:pt>
                <c:pt idx="19">
                  <c:v>0.46739130434782605</c:v>
                </c:pt>
                <c:pt idx="20">
                  <c:v>0.46989966555183943</c:v>
                </c:pt>
                <c:pt idx="21">
                  <c:v>0.47073578595317722</c:v>
                </c:pt>
                <c:pt idx="22">
                  <c:v>0.47157190635451501</c:v>
                </c:pt>
                <c:pt idx="23">
                  <c:v>0.4732441471571906</c:v>
                </c:pt>
                <c:pt idx="24">
                  <c:v>0.47575250836120397</c:v>
                </c:pt>
                <c:pt idx="25">
                  <c:v>0.47993311036789293</c:v>
                </c:pt>
                <c:pt idx="26">
                  <c:v>0.48494983277591969</c:v>
                </c:pt>
                <c:pt idx="27">
                  <c:v>0.48662207357859527</c:v>
                </c:pt>
                <c:pt idx="28">
                  <c:v>0.48996655518394644</c:v>
                </c:pt>
                <c:pt idx="29">
                  <c:v>0.49247491638795982</c:v>
                </c:pt>
                <c:pt idx="30">
                  <c:v>0.49498327759197319</c:v>
                </c:pt>
                <c:pt idx="31">
                  <c:v>0.50083612040133774</c:v>
                </c:pt>
                <c:pt idx="32">
                  <c:v>0.51337792642140467</c:v>
                </c:pt>
                <c:pt idx="33">
                  <c:v>0.51839464882943143</c:v>
                </c:pt>
                <c:pt idx="34">
                  <c:v>0.52257525083612044</c:v>
                </c:pt>
                <c:pt idx="35">
                  <c:v>0.52842809364548504</c:v>
                </c:pt>
                <c:pt idx="36">
                  <c:v>0.53846153846153855</c:v>
                </c:pt>
                <c:pt idx="37">
                  <c:v>0.54431438127090315</c:v>
                </c:pt>
                <c:pt idx="38">
                  <c:v>0.55685618729097008</c:v>
                </c:pt>
                <c:pt idx="39">
                  <c:v>0.57525083612040151</c:v>
                </c:pt>
                <c:pt idx="40">
                  <c:v>0.58862876254180618</c:v>
                </c:pt>
                <c:pt idx="41">
                  <c:v>0.59866220735785969</c:v>
                </c:pt>
                <c:pt idx="42">
                  <c:v>0.60953177257525104</c:v>
                </c:pt>
                <c:pt idx="43">
                  <c:v>0.61705685618729122</c:v>
                </c:pt>
                <c:pt idx="44">
                  <c:v>1.0000000000000002</c:v>
                </c:pt>
              </c:numCache>
            </c:numRef>
          </c:val>
          <c:extLst>
            <c:ext xmlns:c16="http://schemas.microsoft.com/office/drawing/2014/chart" uri="{C3380CC4-5D6E-409C-BE32-E72D297353CC}">
              <c16:uniqueId val="{00000002-6D4B-48FA-A455-6BFB80DC4AD8}"/>
            </c:ext>
          </c:extLst>
        </c:ser>
        <c:dLbls>
          <c:showLegendKey val="0"/>
          <c:showVal val="0"/>
          <c:showCatName val="0"/>
          <c:showSerName val="0"/>
          <c:showPercent val="0"/>
          <c:showBubbleSize val="0"/>
        </c:dLbls>
        <c:gapWidth val="10"/>
        <c:axId val="1974911967"/>
        <c:axId val="1974912927"/>
        <c:extLst>
          <c:ext xmlns:c15="http://schemas.microsoft.com/office/drawing/2012/chart" uri="{02D57815-91ED-43cb-92C2-25804820EDAC}">
            <c15:filteredBarSeries>
              <c15:ser>
                <c:idx val="0"/>
                <c:order val="0"/>
                <c:tx>
                  <c:strRef>
                    <c:extLst>
                      <c:ext uri="{02D57815-91ED-43cb-92C2-25804820EDAC}">
                        <c15:formulaRef>
                          <c15:sqref>Temp_peak!$G$18</c15:sqref>
                        </c15:formulaRef>
                      </c:ext>
                    </c:extLst>
                    <c:strCache>
                      <c:ptCount val="1"/>
                      <c:pt idx="0">
                        <c:v>Number of Scenarios</c:v>
                      </c:pt>
                    </c:strCache>
                  </c:strRef>
                </c:tx>
                <c:spPr>
                  <a:solidFill>
                    <a:schemeClr val="accent1"/>
                  </a:solidFill>
                  <a:ln>
                    <a:noFill/>
                  </a:ln>
                  <a:effectLst/>
                </c:spPr>
                <c:invertIfNegative val="0"/>
                <c:cat>
                  <c:numRef>
                    <c:extLst>
                      <c:ext uri="{02D57815-91ED-43cb-92C2-25804820EDAC}">
                        <c15:formulaRef>
                          <c15:sqref>Temp_peak!$F$19:$F$63</c15:sqref>
                        </c15:formulaRef>
                      </c:ext>
                    </c:extLst>
                    <c:numCache>
                      <c:formatCode>General</c:formatCode>
                      <c:ptCount val="45"/>
                      <c:pt idx="0">
                        <c:v>2037</c:v>
                      </c:pt>
                      <c:pt idx="1">
                        <c:v>2038</c:v>
                      </c:pt>
                      <c:pt idx="2">
                        <c:v>2039</c:v>
                      </c:pt>
                      <c:pt idx="3">
                        <c:v>2040</c:v>
                      </c:pt>
                      <c:pt idx="4">
                        <c:v>2041</c:v>
                      </c:pt>
                      <c:pt idx="5">
                        <c:v>2042</c:v>
                      </c:pt>
                      <c:pt idx="6">
                        <c:v>2043</c:v>
                      </c:pt>
                      <c:pt idx="7">
                        <c:v>2044</c:v>
                      </c:pt>
                      <c:pt idx="8">
                        <c:v>2045</c:v>
                      </c:pt>
                      <c:pt idx="9">
                        <c:v>2046</c:v>
                      </c:pt>
                      <c:pt idx="10">
                        <c:v>2047</c:v>
                      </c:pt>
                      <c:pt idx="11">
                        <c:v>2048</c:v>
                      </c:pt>
                      <c:pt idx="12">
                        <c:v>2049</c:v>
                      </c:pt>
                      <c:pt idx="13">
                        <c:v>2050</c:v>
                      </c:pt>
                      <c:pt idx="14">
                        <c:v>2051</c:v>
                      </c:pt>
                      <c:pt idx="15">
                        <c:v>2052</c:v>
                      </c:pt>
                      <c:pt idx="16">
                        <c:v>2067</c:v>
                      </c:pt>
                      <c:pt idx="17">
                        <c:v>2069</c:v>
                      </c:pt>
                      <c:pt idx="18">
                        <c:v>2070</c:v>
                      </c:pt>
                      <c:pt idx="19">
                        <c:v>2071</c:v>
                      </c:pt>
                      <c:pt idx="20">
                        <c:v>2072</c:v>
                      </c:pt>
                      <c:pt idx="21">
                        <c:v>2073</c:v>
                      </c:pt>
                      <c:pt idx="22">
                        <c:v>2076</c:v>
                      </c:pt>
                      <c:pt idx="23">
                        <c:v>2077</c:v>
                      </c:pt>
                      <c:pt idx="24">
                        <c:v>2078</c:v>
                      </c:pt>
                      <c:pt idx="25">
                        <c:v>2079</c:v>
                      </c:pt>
                      <c:pt idx="26">
                        <c:v>2080</c:v>
                      </c:pt>
                      <c:pt idx="27">
                        <c:v>2081</c:v>
                      </c:pt>
                      <c:pt idx="28">
                        <c:v>2082</c:v>
                      </c:pt>
                      <c:pt idx="29">
                        <c:v>2083</c:v>
                      </c:pt>
                      <c:pt idx="30">
                        <c:v>2084</c:v>
                      </c:pt>
                      <c:pt idx="31">
                        <c:v>2085</c:v>
                      </c:pt>
                      <c:pt idx="32">
                        <c:v>2086</c:v>
                      </c:pt>
                      <c:pt idx="33">
                        <c:v>2087</c:v>
                      </c:pt>
                      <c:pt idx="34">
                        <c:v>2088</c:v>
                      </c:pt>
                      <c:pt idx="35">
                        <c:v>2089</c:v>
                      </c:pt>
                      <c:pt idx="36">
                        <c:v>2090</c:v>
                      </c:pt>
                      <c:pt idx="37">
                        <c:v>2091</c:v>
                      </c:pt>
                      <c:pt idx="38">
                        <c:v>2092</c:v>
                      </c:pt>
                      <c:pt idx="39">
                        <c:v>2093</c:v>
                      </c:pt>
                      <c:pt idx="40">
                        <c:v>2094</c:v>
                      </c:pt>
                      <c:pt idx="41">
                        <c:v>2095</c:v>
                      </c:pt>
                      <c:pt idx="42">
                        <c:v>2096</c:v>
                      </c:pt>
                      <c:pt idx="43">
                        <c:v>2097</c:v>
                      </c:pt>
                      <c:pt idx="44">
                        <c:v>2101</c:v>
                      </c:pt>
                    </c:numCache>
                  </c:numRef>
                </c:cat>
                <c:val>
                  <c:numRef>
                    <c:extLst>
                      <c:ext uri="{02D57815-91ED-43cb-92C2-25804820EDAC}">
                        <c15:formulaRef>
                          <c15:sqref>Temp_peak!$G$19:$G$63</c15:sqref>
                        </c15:formulaRef>
                      </c:ext>
                    </c:extLst>
                    <c:numCache>
                      <c:formatCode>General</c:formatCode>
                      <c:ptCount val="45"/>
                      <c:pt idx="0">
                        <c:v>19</c:v>
                      </c:pt>
                      <c:pt idx="1">
                        <c:v>77</c:v>
                      </c:pt>
                      <c:pt idx="2">
                        <c:v>63</c:v>
                      </c:pt>
                      <c:pt idx="3">
                        <c:v>51</c:v>
                      </c:pt>
                      <c:pt idx="4">
                        <c:v>58</c:v>
                      </c:pt>
                      <c:pt idx="5">
                        <c:v>54</c:v>
                      </c:pt>
                      <c:pt idx="6">
                        <c:v>19</c:v>
                      </c:pt>
                      <c:pt idx="7">
                        <c:v>16</c:v>
                      </c:pt>
                      <c:pt idx="8">
                        <c:v>6</c:v>
                      </c:pt>
                      <c:pt idx="9">
                        <c:v>12</c:v>
                      </c:pt>
                      <c:pt idx="10">
                        <c:v>8</c:v>
                      </c:pt>
                      <c:pt idx="11">
                        <c:v>37</c:v>
                      </c:pt>
                      <c:pt idx="12">
                        <c:v>56</c:v>
                      </c:pt>
                      <c:pt idx="13">
                        <c:v>45</c:v>
                      </c:pt>
                      <c:pt idx="14">
                        <c:v>17</c:v>
                      </c:pt>
                      <c:pt idx="15">
                        <c:v>14</c:v>
                      </c:pt>
                      <c:pt idx="16">
                        <c:v>2</c:v>
                      </c:pt>
                      <c:pt idx="17">
                        <c:v>2</c:v>
                      </c:pt>
                      <c:pt idx="18">
                        <c:v>2</c:v>
                      </c:pt>
                      <c:pt idx="19">
                        <c:v>1</c:v>
                      </c:pt>
                      <c:pt idx="20">
                        <c:v>3</c:v>
                      </c:pt>
                      <c:pt idx="21">
                        <c:v>1</c:v>
                      </c:pt>
                      <c:pt idx="22">
                        <c:v>1</c:v>
                      </c:pt>
                      <c:pt idx="23">
                        <c:v>2</c:v>
                      </c:pt>
                      <c:pt idx="24">
                        <c:v>3</c:v>
                      </c:pt>
                      <c:pt idx="25">
                        <c:v>5</c:v>
                      </c:pt>
                      <c:pt idx="26">
                        <c:v>6</c:v>
                      </c:pt>
                      <c:pt idx="27">
                        <c:v>2</c:v>
                      </c:pt>
                      <c:pt idx="28">
                        <c:v>4</c:v>
                      </c:pt>
                      <c:pt idx="29">
                        <c:v>3</c:v>
                      </c:pt>
                      <c:pt idx="30">
                        <c:v>3</c:v>
                      </c:pt>
                      <c:pt idx="31">
                        <c:v>7</c:v>
                      </c:pt>
                      <c:pt idx="32">
                        <c:v>15</c:v>
                      </c:pt>
                      <c:pt idx="33">
                        <c:v>6</c:v>
                      </c:pt>
                      <c:pt idx="34">
                        <c:v>5</c:v>
                      </c:pt>
                      <c:pt idx="35">
                        <c:v>7</c:v>
                      </c:pt>
                      <c:pt idx="36">
                        <c:v>12</c:v>
                      </c:pt>
                      <c:pt idx="37">
                        <c:v>7</c:v>
                      </c:pt>
                      <c:pt idx="38">
                        <c:v>15</c:v>
                      </c:pt>
                      <c:pt idx="39">
                        <c:v>22</c:v>
                      </c:pt>
                      <c:pt idx="40">
                        <c:v>16</c:v>
                      </c:pt>
                      <c:pt idx="41">
                        <c:v>12</c:v>
                      </c:pt>
                      <c:pt idx="42">
                        <c:v>13</c:v>
                      </c:pt>
                      <c:pt idx="43">
                        <c:v>9</c:v>
                      </c:pt>
                      <c:pt idx="44">
                        <c:v>458</c:v>
                      </c:pt>
                    </c:numCache>
                  </c:numRef>
                </c:val>
                <c:extLst>
                  <c:ext xmlns:c16="http://schemas.microsoft.com/office/drawing/2014/chart" uri="{C3380CC4-5D6E-409C-BE32-E72D297353CC}">
                    <c16:uniqueId val="{00000000-6D4B-48FA-A455-6BFB80DC4AD8}"/>
                  </c:ext>
                </c:extLst>
              </c15:ser>
            </c15:filteredBarSeries>
            <c15:filteredBarSeries>
              <c15:ser>
                <c:idx val="1"/>
                <c:order val="1"/>
                <c:tx>
                  <c:strRef>
                    <c:extLst>
                      <c:ext xmlns:c15="http://schemas.microsoft.com/office/drawing/2012/chart" uri="{02D57815-91ED-43cb-92C2-25804820EDAC}">
                        <c15:formulaRef>
                          <c15:sqref>Temp_peak!$H$18</c15:sqref>
                        </c15:formulaRef>
                      </c:ext>
                    </c:extLst>
                    <c:strCache>
                      <c:ptCount val="1"/>
                      <c:pt idx="0">
                        <c:v>% of Scenarios</c:v>
                      </c:pt>
                    </c:strCache>
                  </c:strRef>
                </c:tx>
                <c:spPr>
                  <a:solidFill>
                    <a:schemeClr val="accent2"/>
                  </a:solidFill>
                  <a:ln>
                    <a:noFill/>
                  </a:ln>
                  <a:effectLst/>
                </c:spPr>
                <c:invertIfNegative val="0"/>
                <c:cat>
                  <c:numRef>
                    <c:extLst>
                      <c:ext xmlns:c15="http://schemas.microsoft.com/office/drawing/2012/chart" uri="{02D57815-91ED-43cb-92C2-25804820EDAC}">
                        <c15:formulaRef>
                          <c15:sqref>Temp_peak!$F$19:$F$63</c15:sqref>
                        </c15:formulaRef>
                      </c:ext>
                    </c:extLst>
                    <c:numCache>
                      <c:formatCode>General</c:formatCode>
                      <c:ptCount val="45"/>
                      <c:pt idx="0">
                        <c:v>2037</c:v>
                      </c:pt>
                      <c:pt idx="1">
                        <c:v>2038</c:v>
                      </c:pt>
                      <c:pt idx="2">
                        <c:v>2039</c:v>
                      </c:pt>
                      <c:pt idx="3">
                        <c:v>2040</c:v>
                      </c:pt>
                      <c:pt idx="4">
                        <c:v>2041</c:v>
                      </c:pt>
                      <c:pt idx="5">
                        <c:v>2042</c:v>
                      </c:pt>
                      <c:pt idx="6">
                        <c:v>2043</c:v>
                      </c:pt>
                      <c:pt idx="7">
                        <c:v>2044</c:v>
                      </c:pt>
                      <c:pt idx="8">
                        <c:v>2045</c:v>
                      </c:pt>
                      <c:pt idx="9">
                        <c:v>2046</c:v>
                      </c:pt>
                      <c:pt idx="10">
                        <c:v>2047</c:v>
                      </c:pt>
                      <c:pt idx="11">
                        <c:v>2048</c:v>
                      </c:pt>
                      <c:pt idx="12">
                        <c:v>2049</c:v>
                      </c:pt>
                      <c:pt idx="13">
                        <c:v>2050</c:v>
                      </c:pt>
                      <c:pt idx="14">
                        <c:v>2051</c:v>
                      </c:pt>
                      <c:pt idx="15">
                        <c:v>2052</c:v>
                      </c:pt>
                      <c:pt idx="16">
                        <c:v>2067</c:v>
                      </c:pt>
                      <c:pt idx="17">
                        <c:v>2069</c:v>
                      </c:pt>
                      <c:pt idx="18">
                        <c:v>2070</c:v>
                      </c:pt>
                      <c:pt idx="19">
                        <c:v>2071</c:v>
                      </c:pt>
                      <c:pt idx="20">
                        <c:v>2072</c:v>
                      </c:pt>
                      <c:pt idx="21">
                        <c:v>2073</c:v>
                      </c:pt>
                      <c:pt idx="22">
                        <c:v>2076</c:v>
                      </c:pt>
                      <c:pt idx="23">
                        <c:v>2077</c:v>
                      </c:pt>
                      <c:pt idx="24">
                        <c:v>2078</c:v>
                      </c:pt>
                      <c:pt idx="25">
                        <c:v>2079</c:v>
                      </c:pt>
                      <c:pt idx="26">
                        <c:v>2080</c:v>
                      </c:pt>
                      <c:pt idx="27">
                        <c:v>2081</c:v>
                      </c:pt>
                      <c:pt idx="28">
                        <c:v>2082</c:v>
                      </c:pt>
                      <c:pt idx="29">
                        <c:v>2083</c:v>
                      </c:pt>
                      <c:pt idx="30">
                        <c:v>2084</c:v>
                      </c:pt>
                      <c:pt idx="31">
                        <c:v>2085</c:v>
                      </c:pt>
                      <c:pt idx="32">
                        <c:v>2086</c:v>
                      </c:pt>
                      <c:pt idx="33">
                        <c:v>2087</c:v>
                      </c:pt>
                      <c:pt idx="34">
                        <c:v>2088</c:v>
                      </c:pt>
                      <c:pt idx="35">
                        <c:v>2089</c:v>
                      </c:pt>
                      <c:pt idx="36">
                        <c:v>2090</c:v>
                      </c:pt>
                      <c:pt idx="37">
                        <c:v>2091</c:v>
                      </c:pt>
                      <c:pt idx="38">
                        <c:v>2092</c:v>
                      </c:pt>
                      <c:pt idx="39">
                        <c:v>2093</c:v>
                      </c:pt>
                      <c:pt idx="40">
                        <c:v>2094</c:v>
                      </c:pt>
                      <c:pt idx="41">
                        <c:v>2095</c:v>
                      </c:pt>
                      <c:pt idx="42">
                        <c:v>2096</c:v>
                      </c:pt>
                      <c:pt idx="43">
                        <c:v>2097</c:v>
                      </c:pt>
                      <c:pt idx="44">
                        <c:v>2101</c:v>
                      </c:pt>
                    </c:numCache>
                  </c:numRef>
                </c:cat>
                <c:val>
                  <c:numRef>
                    <c:extLst>
                      <c:ext xmlns:c15="http://schemas.microsoft.com/office/drawing/2012/chart" uri="{02D57815-91ED-43cb-92C2-25804820EDAC}">
                        <c15:formulaRef>
                          <c15:sqref>Temp_peak!$H$19:$H$63</c15:sqref>
                        </c15:formulaRef>
                      </c:ext>
                    </c:extLst>
                    <c:numCache>
                      <c:formatCode>0.0%</c:formatCode>
                      <c:ptCount val="45"/>
                      <c:pt idx="0">
                        <c:v>1.588628762541806E-2</c:v>
                      </c:pt>
                      <c:pt idx="1">
                        <c:v>6.4381270903010032E-2</c:v>
                      </c:pt>
                      <c:pt idx="2">
                        <c:v>5.2675585284280936E-2</c:v>
                      </c:pt>
                      <c:pt idx="3">
                        <c:v>4.2642140468227424E-2</c:v>
                      </c:pt>
                      <c:pt idx="4">
                        <c:v>4.8494983277591976E-2</c:v>
                      </c:pt>
                      <c:pt idx="5">
                        <c:v>4.51505016722408E-2</c:v>
                      </c:pt>
                      <c:pt idx="6">
                        <c:v>1.588628762541806E-2</c:v>
                      </c:pt>
                      <c:pt idx="7">
                        <c:v>1.3377926421404682E-2</c:v>
                      </c:pt>
                      <c:pt idx="8">
                        <c:v>5.016722408026756E-3</c:v>
                      </c:pt>
                      <c:pt idx="9">
                        <c:v>1.0033444816053512E-2</c:v>
                      </c:pt>
                      <c:pt idx="10">
                        <c:v>6.688963210702341E-3</c:v>
                      </c:pt>
                      <c:pt idx="11">
                        <c:v>3.0936454849498328E-2</c:v>
                      </c:pt>
                      <c:pt idx="12">
                        <c:v>4.6822742474916385E-2</c:v>
                      </c:pt>
                      <c:pt idx="13">
                        <c:v>3.7625418060200672E-2</c:v>
                      </c:pt>
                      <c:pt idx="14">
                        <c:v>1.4214046822742474E-2</c:v>
                      </c:pt>
                      <c:pt idx="15">
                        <c:v>1.1705685618729096E-2</c:v>
                      </c:pt>
                      <c:pt idx="16">
                        <c:v>1.6722408026755853E-3</c:v>
                      </c:pt>
                      <c:pt idx="17">
                        <c:v>1.6722408026755853E-3</c:v>
                      </c:pt>
                      <c:pt idx="18">
                        <c:v>1.6722408026755853E-3</c:v>
                      </c:pt>
                      <c:pt idx="19">
                        <c:v>8.3612040133779263E-4</c:v>
                      </c:pt>
                      <c:pt idx="20">
                        <c:v>2.508361204013378E-3</c:v>
                      </c:pt>
                      <c:pt idx="21">
                        <c:v>8.3612040133779263E-4</c:v>
                      </c:pt>
                      <c:pt idx="22">
                        <c:v>8.3612040133779263E-4</c:v>
                      </c:pt>
                      <c:pt idx="23">
                        <c:v>1.6722408026755853E-3</c:v>
                      </c:pt>
                      <c:pt idx="24">
                        <c:v>2.508361204013378E-3</c:v>
                      </c:pt>
                      <c:pt idx="25">
                        <c:v>4.180602006688963E-3</c:v>
                      </c:pt>
                      <c:pt idx="26">
                        <c:v>5.016722408026756E-3</c:v>
                      </c:pt>
                      <c:pt idx="27">
                        <c:v>1.6722408026755853E-3</c:v>
                      </c:pt>
                      <c:pt idx="28">
                        <c:v>3.3444816053511705E-3</c:v>
                      </c:pt>
                      <c:pt idx="29">
                        <c:v>2.508361204013378E-3</c:v>
                      </c:pt>
                      <c:pt idx="30">
                        <c:v>2.508361204013378E-3</c:v>
                      </c:pt>
                      <c:pt idx="31">
                        <c:v>5.8528428093645481E-3</c:v>
                      </c:pt>
                      <c:pt idx="32">
                        <c:v>1.254180602006689E-2</c:v>
                      </c:pt>
                      <c:pt idx="33">
                        <c:v>5.016722408026756E-3</c:v>
                      </c:pt>
                      <c:pt idx="34">
                        <c:v>4.180602006688963E-3</c:v>
                      </c:pt>
                      <c:pt idx="35">
                        <c:v>5.8528428093645481E-3</c:v>
                      </c:pt>
                      <c:pt idx="36">
                        <c:v>1.0033444816053512E-2</c:v>
                      </c:pt>
                      <c:pt idx="37">
                        <c:v>5.8528428093645481E-3</c:v>
                      </c:pt>
                      <c:pt idx="38">
                        <c:v>1.254180602006689E-2</c:v>
                      </c:pt>
                      <c:pt idx="39">
                        <c:v>1.839464882943144E-2</c:v>
                      </c:pt>
                      <c:pt idx="40">
                        <c:v>1.3377926421404682E-2</c:v>
                      </c:pt>
                      <c:pt idx="41">
                        <c:v>1.0033444816053512E-2</c:v>
                      </c:pt>
                      <c:pt idx="42">
                        <c:v>1.0869565217391304E-2</c:v>
                      </c:pt>
                      <c:pt idx="43">
                        <c:v>7.525083612040134E-3</c:v>
                      </c:pt>
                      <c:pt idx="44">
                        <c:v>0.38294314381270905</c:v>
                      </c:pt>
                    </c:numCache>
                  </c:numRef>
                </c:val>
                <c:extLst>
                  <c:ext xmlns:c16="http://schemas.microsoft.com/office/drawing/2014/chart" uri="{C3380CC4-5D6E-409C-BE32-E72D297353CC}">
                    <c16:uniqueId val="{00000001-6D4B-48FA-A455-6BFB80DC4AD8}"/>
                  </c:ext>
                </c:extLst>
              </c15:ser>
            </c15:filteredBarSeries>
          </c:ext>
        </c:extLst>
      </c:barChart>
      <c:catAx>
        <c:axId val="1974911967"/>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4912927"/>
        <c:crosses val="autoZero"/>
        <c:auto val="1"/>
        <c:lblAlgn val="ctr"/>
        <c:lblOffset val="100"/>
        <c:noMultiLvlLbl val="0"/>
      </c:catAx>
      <c:valAx>
        <c:axId val="197491292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49119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chart" Target="../charts/chart10.xml"/><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chart" Target="../charts/chart2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0</xdr:col>
      <xdr:colOff>593271</xdr:colOff>
      <xdr:row>7</xdr:row>
      <xdr:rowOff>144236</xdr:rowOff>
    </xdr:from>
    <xdr:to>
      <xdr:col>15</xdr:col>
      <xdr:colOff>571500</xdr:colOff>
      <xdr:row>34</xdr:row>
      <xdr:rowOff>252472</xdr:rowOff>
    </xdr:to>
    <xdr:graphicFrame macro="">
      <xdr:nvGraphicFramePr>
        <xdr:cNvPr id="2" name="Chart 1">
          <a:extLst>
            <a:ext uri="{FF2B5EF4-FFF2-40B4-BE49-F238E27FC236}">
              <a16:creationId xmlns:a16="http://schemas.microsoft.com/office/drawing/2014/main" id="{7C1A07A5-7974-490D-B97C-A9BE2C524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6803</xdr:colOff>
      <xdr:row>35</xdr:row>
      <xdr:rowOff>210911</xdr:rowOff>
    </xdr:from>
    <xdr:to>
      <xdr:col>15</xdr:col>
      <xdr:colOff>587375</xdr:colOff>
      <xdr:row>62</xdr:row>
      <xdr:rowOff>111807</xdr:rowOff>
    </xdr:to>
    <xdr:graphicFrame macro="">
      <xdr:nvGraphicFramePr>
        <xdr:cNvPr id="3" name="Chart 2">
          <a:extLst>
            <a:ext uri="{FF2B5EF4-FFF2-40B4-BE49-F238E27FC236}">
              <a16:creationId xmlns:a16="http://schemas.microsoft.com/office/drawing/2014/main" id="{28D4BAA2-2AEE-4E88-9170-D52940A5B8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206374</xdr:colOff>
      <xdr:row>3</xdr:row>
      <xdr:rowOff>301625</xdr:rowOff>
    </xdr:from>
    <xdr:to>
      <xdr:col>2</xdr:col>
      <xdr:colOff>920749</xdr:colOff>
      <xdr:row>3</xdr:row>
      <xdr:rowOff>920750</xdr:rowOff>
    </xdr:to>
    <xdr:sp macro="" textlink="">
      <xdr:nvSpPr>
        <xdr:cNvPr id="4" name="Arrow: Down 3">
          <a:extLst>
            <a:ext uri="{FF2B5EF4-FFF2-40B4-BE49-F238E27FC236}">
              <a16:creationId xmlns:a16="http://schemas.microsoft.com/office/drawing/2014/main" id="{794BC7D8-B371-15DD-1FCE-BECD50FE9BC7}"/>
            </a:ext>
          </a:extLst>
        </xdr:cNvPr>
        <xdr:cNvSpPr/>
      </xdr:nvSpPr>
      <xdr:spPr>
        <a:xfrm>
          <a:off x="2285999" y="1365250"/>
          <a:ext cx="714375" cy="61912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0.67853</cdr:x>
      <cdr:y>0.08336</cdr:y>
    </cdr:from>
    <cdr:to>
      <cdr:x>0.83696</cdr:x>
      <cdr:y>0.24314</cdr:y>
    </cdr:to>
    <cdr:sp macro="" textlink="">
      <cdr:nvSpPr>
        <cdr:cNvPr id="2" name="TextBox 1">
          <a:extLst xmlns:a="http://schemas.openxmlformats.org/drawingml/2006/main">
            <a:ext uri="{FF2B5EF4-FFF2-40B4-BE49-F238E27FC236}">
              <a16:creationId xmlns:a16="http://schemas.microsoft.com/office/drawing/2014/main" id="{C84644E9-4BB3-A50F-FF1B-90C36E6E8E5C}"/>
            </a:ext>
          </a:extLst>
        </cdr:cNvPr>
        <cdr:cNvSpPr txBox="1"/>
      </cdr:nvSpPr>
      <cdr:spPr>
        <a:xfrm xmlns:a="http://schemas.openxmlformats.org/drawingml/2006/main">
          <a:off x="11693979" y="538389"/>
          <a:ext cx="2730500" cy="1031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a:p>
      </cdr:txBody>
    </cdr:sp>
  </cdr:relSizeAnchor>
</c:userShapes>
</file>

<file path=xl/drawings/drawing3.xml><?xml version="1.0" encoding="utf-8"?>
<xdr:wsDr xmlns:xdr="http://schemas.openxmlformats.org/drawingml/2006/spreadsheetDrawing" xmlns:a="http://schemas.openxmlformats.org/drawingml/2006/main">
  <xdr:twoCellAnchor>
    <xdr:from>
      <xdr:col>10</xdr:col>
      <xdr:colOff>0</xdr:colOff>
      <xdr:row>43</xdr:row>
      <xdr:rowOff>0</xdr:rowOff>
    </xdr:from>
    <xdr:to>
      <xdr:col>23</xdr:col>
      <xdr:colOff>19050</xdr:colOff>
      <xdr:row>65</xdr:row>
      <xdr:rowOff>161926</xdr:rowOff>
    </xdr:to>
    <xdr:graphicFrame macro="">
      <xdr:nvGraphicFramePr>
        <xdr:cNvPr id="2" name="Chart 1">
          <a:extLst>
            <a:ext uri="{FF2B5EF4-FFF2-40B4-BE49-F238E27FC236}">
              <a16:creationId xmlns:a16="http://schemas.microsoft.com/office/drawing/2014/main" id="{FDE0FC7A-3E60-4596-8CAE-A9B325BFC9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0</xdr:colOff>
      <xdr:row>43</xdr:row>
      <xdr:rowOff>0</xdr:rowOff>
    </xdr:from>
    <xdr:to>
      <xdr:col>37</xdr:col>
      <xdr:colOff>19050</xdr:colOff>
      <xdr:row>65</xdr:row>
      <xdr:rowOff>161926</xdr:rowOff>
    </xdr:to>
    <xdr:graphicFrame macro="">
      <xdr:nvGraphicFramePr>
        <xdr:cNvPr id="4" name="Chart 3">
          <a:extLst>
            <a:ext uri="{FF2B5EF4-FFF2-40B4-BE49-F238E27FC236}">
              <a16:creationId xmlns:a16="http://schemas.microsoft.com/office/drawing/2014/main" id="{D586656E-6443-4CA1-B241-4ED5516A3E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30</xdr:col>
      <xdr:colOff>552450</xdr:colOff>
      <xdr:row>44</xdr:row>
      <xdr:rowOff>180975</xdr:rowOff>
    </xdr:from>
    <xdr:ext cx="3600449" cy="609013"/>
    <xdr:sp macro="" textlink="">
      <xdr:nvSpPr>
        <xdr:cNvPr id="3" name="TextBox 2">
          <a:extLst>
            <a:ext uri="{FF2B5EF4-FFF2-40B4-BE49-F238E27FC236}">
              <a16:creationId xmlns:a16="http://schemas.microsoft.com/office/drawing/2014/main" id="{1D0EBC2E-D6B9-B923-94CF-3BB105EE01C4}"/>
            </a:ext>
          </a:extLst>
        </xdr:cNvPr>
        <xdr:cNvSpPr txBox="1"/>
      </xdr:nvSpPr>
      <xdr:spPr>
        <a:xfrm>
          <a:off x="22307550" y="9753600"/>
          <a:ext cx="3600449"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IE" sz="1100"/>
            <a:t>Carbon</a:t>
          </a:r>
          <a:r>
            <a:rPr lang="en-IE" sz="1100" baseline="0"/>
            <a:t> Budgets 1 and 2 have been  agreed by Government</a:t>
          </a:r>
        </a:p>
        <a:p>
          <a:pPr marL="0" marR="0" lvl="0" indent="0" defTabSz="914400" eaLnBrk="1" fontAlgn="auto" latinLnBrk="0" hangingPunct="1">
            <a:lnSpc>
              <a:spcPct val="100000"/>
            </a:lnSpc>
            <a:spcBef>
              <a:spcPts val="0"/>
            </a:spcBef>
            <a:spcAft>
              <a:spcPts val="0"/>
            </a:spcAft>
            <a:buClrTx/>
            <a:buSzTx/>
            <a:buFontTx/>
            <a:buNone/>
            <a:tabLst/>
            <a:defRPr/>
          </a:pPr>
          <a:r>
            <a:rPr lang="en-IE" sz="1100">
              <a:solidFill>
                <a:schemeClr val="tx1"/>
              </a:solidFill>
              <a:effectLst/>
              <a:latin typeface="+mn-lt"/>
              <a:ea typeface="+mn-ea"/>
              <a:cs typeface="+mn-cs"/>
            </a:rPr>
            <a:t>The</a:t>
          </a:r>
          <a:r>
            <a:rPr lang="en-IE" sz="1100" baseline="0">
              <a:solidFill>
                <a:schemeClr val="tx1"/>
              </a:solidFill>
              <a:effectLst/>
              <a:latin typeface="+mn-lt"/>
              <a:ea typeface="+mn-ea"/>
              <a:cs typeface="+mn-cs"/>
            </a:rPr>
            <a:t> proposal for </a:t>
          </a:r>
          <a:r>
            <a:rPr lang="en-IE" sz="1100">
              <a:solidFill>
                <a:schemeClr val="tx1"/>
              </a:solidFill>
              <a:effectLst/>
              <a:latin typeface="+mn-lt"/>
              <a:ea typeface="+mn-ea"/>
              <a:cs typeface="+mn-cs"/>
            </a:rPr>
            <a:t>Carbon</a:t>
          </a:r>
          <a:r>
            <a:rPr lang="en-IE" sz="1100" baseline="0">
              <a:solidFill>
                <a:schemeClr val="tx1"/>
              </a:solidFill>
              <a:effectLst/>
              <a:latin typeface="+mn-lt"/>
              <a:ea typeface="+mn-ea"/>
              <a:cs typeface="+mn-cs"/>
            </a:rPr>
            <a:t> Budget 3 and provisional Carbon Budget 4 have been submitted by Council to the Minister</a:t>
          </a:r>
          <a:endParaRPr lang="en-IE">
            <a:effectLst/>
          </a:endParaRPr>
        </a:p>
      </xdr:txBody>
    </xdr:sp>
    <xdr:clientData/>
  </xdr:oneCellAnchor>
  <xdr:twoCellAnchor>
    <xdr:from>
      <xdr:col>10</xdr:col>
      <xdr:colOff>47625</xdr:colOff>
      <xdr:row>69</xdr:row>
      <xdr:rowOff>0</xdr:rowOff>
    </xdr:from>
    <xdr:to>
      <xdr:col>25</xdr:col>
      <xdr:colOff>66277</xdr:colOff>
      <xdr:row>97</xdr:row>
      <xdr:rowOff>151208</xdr:rowOff>
    </xdr:to>
    <xdr:graphicFrame macro="">
      <xdr:nvGraphicFramePr>
        <xdr:cNvPr id="5" name="Chart 4">
          <a:extLst>
            <a:ext uri="{FF2B5EF4-FFF2-40B4-BE49-F238E27FC236}">
              <a16:creationId xmlns:a16="http://schemas.microsoft.com/office/drawing/2014/main" id="{BA66C798-49C4-461C-94D0-AAEBDA2E0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0.59672</cdr:x>
      <cdr:y>0.33312</cdr:y>
    </cdr:from>
    <cdr:to>
      <cdr:x>0.92485</cdr:x>
      <cdr:y>0.51881</cdr:y>
    </cdr:to>
    <cdr:sp macro="" textlink="">
      <cdr:nvSpPr>
        <cdr:cNvPr id="2" name="TextBox 1">
          <a:extLst xmlns:a="http://schemas.openxmlformats.org/drawingml/2006/main">
            <a:ext uri="{FF2B5EF4-FFF2-40B4-BE49-F238E27FC236}">
              <a16:creationId xmlns:a16="http://schemas.microsoft.com/office/drawing/2014/main" id="{508B9A8A-0D9C-FE6B-DDF5-D51A8A90FF95}"/>
            </a:ext>
          </a:extLst>
        </cdr:cNvPr>
        <cdr:cNvSpPr txBox="1"/>
      </cdr:nvSpPr>
      <cdr:spPr>
        <a:xfrm xmlns:a="http://schemas.openxmlformats.org/drawingml/2006/main">
          <a:off x="4773083" y="1640417"/>
          <a:ext cx="2624666"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IE" sz="1100"/>
            <a:t>Carbon</a:t>
          </a:r>
          <a:r>
            <a:rPr lang="en-IE" sz="1100" baseline="0"/>
            <a:t> Budget 3 and Carbon Budget 4 have been</a:t>
          </a:r>
        </a:p>
        <a:p xmlns:a="http://schemas.openxmlformats.org/drawingml/2006/main">
          <a:r>
            <a:rPr lang="en-IE" sz="1100" baseline="0"/>
            <a:t> rounded to the the nearest 10 MtCO</a:t>
          </a:r>
          <a:r>
            <a:rPr lang="en-IE" sz="1100" baseline="-25000"/>
            <a:t>2</a:t>
          </a:r>
          <a:r>
            <a:rPr lang="en-IE" sz="1100" baseline="0"/>
            <a:t>eq</a:t>
          </a:r>
          <a:endParaRPr lang="en-IE" sz="1100"/>
        </a:p>
      </cdr:txBody>
    </cdr:sp>
  </cdr:relSizeAnchor>
</c:userShapes>
</file>

<file path=xl/drawings/drawing5.xml><?xml version="1.0" encoding="utf-8"?>
<xdr:wsDr xmlns:xdr="http://schemas.openxmlformats.org/drawingml/2006/spreadsheetDrawing" xmlns:a="http://schemas.openxmlformats.org/drawingml/2006/main">
  <xdr:twoCellAnchor>
    <xdr:from>
      <xdr:col>25</xdr:col>
      <xdr:colOff>79374</xdr:colOff>
      <xdr:row>46</xdr:row>
      <xdr:rowOff>0</xdr:rowOff>
    </xdr:from>
    <xdr:to>
      <xdr:col>39</xdr:col>
      <xdr:colOff>476249</xdr:colOff>
      <xdr:row>71</xdr:row>
      <xdr:rowOff>158750</xdr:rowOff>
    </xdr:to>
    <xdr:graphicFrame macro="">
      <xdr:nvGraphicFramePr>
        <xdr:cNvPr id="3" name="Chart 2">
          <a:extLst>
            <a:ext uri="{FF2B5EF4-FFF2-40B4-BE49-F238E27FC236}">
              <a16:creationId xmlns:a16="http://schemas.microsoft.com/office/drawing/2014/main" id="{D4893288-F1CF-4A77-AC9B-0C00E1CB7E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581025</xdr:colOff>
      <xdr:row>46</xdr:row>
      <xdr:rowOff>15875</xdr:rowOff>
    </xdr:from>
    <xdr:to>
      <xdr:col>23</xdr:col>
      <xdr:colOff>571500</xdr:colOff>
      <xdr:row>71</xdr:row>
      <xdr:rowOff>152399</xdr:rowOff>
    </xdr:to>
    <xdr:graphicFrame macro="">
      <xdr:nvGraphicFramePr>
        <xdr:cNvPr id="4" name="Chart 3">
          <a:extLst>
            <a:ext uri="{FF2B5EF4-FFF2-40B4-BE49-F238E27FC236}">
              <a16:creationId xmlns:a16="http://schemas.microsoft.com/office/drawing/2014/main" id="{7DCF92EA-A2F7-6392-113C-819C520C62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552449</xdr:colOff>
      <xdr:row>384</xdr:row>
      <xdr:rowOff>90491</xdr:rowOff>
    </xdr:from>
    <xdr:to>
      <xdr:col>28</xdr:col>
      <xdr:colOff>133352</xdr:colOff>
      <xdr:row>411</xdr:row>
      <xdr:rowOff>121448</xdr:rowOff>
    </xdr:to>
    <xdr:graphicFrame macro="">
      <xdr:nvGraphicFramePr>
        <xdr:cNvPr id="5" name="Chart 4">
          <a:extLst>
            <a:ext uri="{FF2B5EF4-FFF2-40B4-BE49-F238E27FC236}">
              <a16:creationId xmlns:a16="http://schemas.microsoft.com/office/drawing/2014/main" id="{DA0D52FB-A5B6-5F1D-7791-337D97C67F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68262</xdr:colOff>
      <xdr:row>384</xdr:row>
      <xdr:rowOff>63894</xdr:rowOff>
    </xdr:from>
    <xdr:to>
      <xdr:col>13</xdr:col>
      <xdr:colOff>258762</xdr:colOff>
      <xdr:row>411</xdr:row>
      <xdr:rowOff>151605</xdr:rowOff>
    </xdr:to>
    <xdr:graphicFrame macro="">
      <xdr:nvGraphicFramePr>
        <xdr:cNvPr id="4" name="Chart 3">
          <a:extLst>
            <a:ext uri="{FF2B5EF4-FFF2-40B4-BE49-F238E27FC236}">
              <a16:creationId xmlns:a16="http://schemas.microsoft.com/office/drawing/2014/main" id="{D771DC35-A45D-BC1D-237D-72A8318272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327024</xdr:colOff>
      <xdr:row>511</xdr:row>
      <xdr:rowOff>13495</xdr:rowOff>
    </xdr:from>
    <xdr:to>
      <xdr:col>34</xdr:col>
      <xdr:colOff>59531</xdr:colOff>
      <xdr:row>542</xdr:row>
      <xdr:rowOff>13495</xdr:rowOff>
    </xdr:to>
    <xdr:graphicFrame macro="">
      <xdr:nvGraphicFramePr>
        <xdr:cNvPr id="9" name="Chart 8">
          <a:extLst>
            <a:ext uri="{FF2B5EF4-FFF2-40B4-BE49-F238E27FC236}">
              <a16:creationId xmlns:a16="http://schemas.microsoft.com/office/drawing/2014/main" id="{ED868B2F-C728-4B2F-B193-26B645410C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1726406</xdr:colOff>
      <xdr:row>511</xdr:row>
      <xdr:rowOff>23812</xdr:rowOff>
    </xdr:from>
    <xdr:to>
      <xdr:col>17</xdr:col>
      <xdr:colOff>104775</xdr:colOff>
      <xdr:row>542</xdr:row>
      <xdr:rowOff>23812</xdr:rowOff>
    </xdr:to>
    <xdr:graphicFrame macro="">
      <xdr:nvGraphicFramePr>
        <xdr:cNvPr id="2" name="Chart 1">
          <a:extLst>
            <a:ext uri="{FF2B5EF4-FFF2-40B4-BE49-F238E27FC236}">
              <a16:creationId xmlns:a16="http://schemas.microsoft.com/office/drawing/2014/main" id="{EFA68457-D517-427C-B6D2-1F1843F8B4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586057</xdr:colOff>
      <xdr:row>483</xdr:row>
      <xdr:rowOff>142606</xdr:rowOff>
    </xdr:from>
    <xdr:to>
      <xdr:col>55</xdr:col>
      <xdr:colOff>476652</xdr:colOff>
      <xdr:row>512</xdr:row>
      <xdr:rowOff>90617</xdr:rowOff>
    </xdr:to>
    <xdr:graphicFrame macro="">
      <xdr:nvGraphicFramePr>
        <xdr:cNvPr id="6" name="Chart 5">
          <a:extLst>
            <a:ext uri="{FF2B5EF4-FFF2-40B4-BE49-F238E27FC236}">
              <a16:creationId xmlns:a16="http://schemas.microsoft.com/office/drawing/2014/main" id="{B6CA42AE-1E19-4FB6-8510-FADC1ADB52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23813</xdr:colOff>
      <xdr:row>566</xdr:row>
      <xdr:rowOff>33733</xdr:rowOff>
    </xdr:from>
    <xdr:to>
      <xdr:col>33</xdr:col>
      <xdr:colOff>238125</xdr:colOff>
      <xdr:row>602</xdr:row>
      <xdr:rowOff>23813</xdr:rowOff>
    </xdr:to>
    <xdr:graphicFrame macro="">
      <xdr:nvGraphicFramePr>
        <xdr:cNvPr id="11" name="Chart 10">
          <a:extLst>
            <a:ext uri="{FF2B5EF4-FFF2-40B4-BE49-F238E27FC236}">
              <a16:creationId xmlns:a16="http://schemas.microsoft.com/office/drawing/2014/main" id="{123CDFFD-BAB6-B22D-30CC-1CA5CCBAA5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34</xdr:col>
      <xdr:colOff>11907</xdr:colOff>
      <xdr:row>566</xdr:row>
      <xdr:rowOff>11906</xdr:rowOff>
    </xdr:from>
    <xdr:to>
      <xdr:col>53</xdr:col>
      <xdr:colOff>229394</xdr:colOff>
      <xdr:row>602</xdr:row>
      <xdr:rowOff>1986</xdr:rowOff>
    </xdr:to>
    <xdr:graphicFrame macro="">
      <xdr:nvGraphicFramePr>
        <xdr:cNvPr id="12" name="Chart 11">
          <a:extLst>
            <a:ext uri="{FF2B5EF4-FFF2-40B4-BE49-F238E27FC236}">
              <a16:creationId xmlns:a16="http://schemas.microsoft.com/office/drawing/2014/main" id="{F345EB02-8102-4892-B5CB-42BD4EE31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57</xdr:col>
      <xdr:colOff>0</xdr:colOff>
      <xdr:row>458</xdr:row>
      <xdr:rowOff>23812</xdr:rowOff>
    </xdr:from>
    <xdr:to>
      <xdr:col>74</xdr:col>
      <xdr:colOff>547687</xdr:colOff>
      <xdr:row>491</xdr:row>
      <xdr:rowOff>131103</xdr:rowOff>
    </xdr:to>
    <xdr:graphicFrame macro="">
      <xdr:nvGraphicFramePr>
        <xdr:cNvPr id="14" name="Chart 13">
          <a:extLst>
            <a:ext uri="{FF2B5EF4-FFF2-40B4-BE49-F238E27FC236}">
              <a16:creationId xmlns:a16="http://schemas.microsoft.com/office/drawing/2014/main" id="{6F54BF87-371C-4BC8-B1F9-CD8E1AEAFF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40</xdr:col>
      <xdr:colOff>573086</xdr:colOff>
      <xdr:row>279</xdr:row>
      <xdr:rowOff>7143</xdr:rowOff>
    </xdr:from>
    <xdr:to>
      <xdr:col>53</xdr:col>
      <xdr:colOff>250031</xdr:colOff>
      <xdr:row>303</xdr:row>
      <xdr:rowOff>35719</xdr:rowOff>
    </xdr:to>
    <xdr:graphicFrame macro="">
      <xdr:nvGraphicFramePr>
        <xdr:cNvPr id="15" name="Chart 14">
          <a:extLst>
            <a:ext uri="{FF2B5EF4-FFF2-40B4-BE49-F238E27FC236}">
              <a16:creationId xmlns:a16="http://schemas.microsoft.com/office/drawing/2014/main" id="{7E1C3C15-0D11-B2EA-6047-9BD018BD2C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598484</xdr:colOff>
      <xdr:row>320</xdr:row>
      <xdr:rowOff>46035</xdr:rowOff>
    </xdr:from>
    <xdr:to>
      <xdr:col>59</xdr:col>
      <xdr:colOff>220662</xdr:colOff>
      <xdr:row>353</xdr:row>
      <xdr:rowOff>119061</xdr:rowOff>
    </xdr:to>
    <xdr:graphicFrame macro="">
      <xdr:nvGraphicFramePr>
        <xdr:cNvPr id="16" name="Chart 15">
          <a:extLst>
            <a:ext uri="{FF2B5EF4-FFF2-40B4-BE49-F238E27FC236}">
              <a16:creationId xmlns:a16="http://schemas.microsoft.com/office/drawing/2014/main" id="{12496972-36FB-7830-7B0A-4307324AD4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60</xdr:col>
      <xdr:colOff>0</xdr:colOff>
      <xdr:row>494</xdr:row>
      <xdr:rowOff>0</xdr:rowOff>
    </xdr:from>
    <xdr:to>
      <xdr:col>74</xdr:col>
      <xdr:colOff>566340</xdr:colOff>
      <xdr:row>522</xdr:row>
      <xdr:rowOff>139302</xdr:rowOff>
    </xdr:to>
    <xdr:graphicFrame macro="">
      <xdr:nvGraphicFramePr>
        <xdr:cNvPr id="17" name="Chart 16">
          <a:extLst>
            <a:ext uri="{FF2B5EF4-FFF2-40B4-BE49-F238E27FC236}">
              <a16:creationId xmlns:a16="http://schemas.microsoft.com/office/drawing/2014/main" id="{D44D7078-8B56-4558-9D09-30238E0CD5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59</xdr:col>
      <xdr:colOff>600073</xdr:colOff>
      <xdr:row>279</xdr:row>
      <xdr:rowOff>160337</xdr:rowOff>
    </xdr:from>
    <xdr:to>
      <xdr:col>73</xdr:col>
      <xdr:colOff>204786</xdr:colOff>
      <xdr:row>308</xdr:row>
      <xdr:rowOff>23812</xdr:rowOff>
    </xdr:to>
    <xdr:graphicFrame macro="">
      <xdr:nvGraphicFramePr>
        <xdr:cNvPr id="18" name="Chart 17">
          <a:extLst>
            <a:ext uri="{FF2B5EF4-FFF2-40B4-BE49-F238E27FC236}">
              <a16:creationId xmlns:a16="http://schemas.microsoft.com/office/drawing/2014/main" id="{7C9DC323-7DC1-4BA7-B0C3-3D0AD6B594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51</xdr:col>
      <xdr:colOff>434974</xdr:colOff>
      <xdr:row>27</xdr:row>
      <xdr:rowOff>78182</xdr:rowOff>
    </xdr:from>
    <xdr:to>
      <xdr:col>66</xdr:col>
      <xdr:colOff>306388</xdr:colOff>
      <xdr:row>54</xdr:row>
      <xdr:rowOff>71435</xdr:rowOff>
    </xdr:to>
    <xdr:graphicFrame macro="">
      <xdr:nvGraphicFramePr>
        <xdr:cNvPr id="19" name="Chart 18">
          <a:extLst>
            <a:ext uri="{FF2B5EF4-FFF2-40B4-BE49-F238E27FC236}">
              <a16:creationId xmlns:a16="http://schemas.microsoft.com/office/drawing/2014/main" id="{2FE9D34E-FC05-8417-D549-6714390C60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68</xdr:col>
      <xdr:colOff>6350</xdr:colOff>
      <xdr:row>28</xdr:row>
      <xdr:rowOff>11907</xdr:rowOff>
    </xdr:from>
    <xdr:to>
      <xdr:col>80</xdr:col>
      <xdr:colOff>452437</xdr:colOff>
      <xdr:row>54</xdr:row>
      <xdr:rowOff>177404</xdr:rowOff>
    </xdr:to>
    <xdr:graphicFrame macro="">
      <xdr:nvGraphicFramePr>
        <xdr:cNvPr id="20" name="Chart 19">
          <a:extLst>
            <a:ext uri="{FF2B5EF4-FFF2-40B4-BE49-F238E27FC236}">
              <a16:creationId xmlns:a16="http://schemas.microsoft.com/office/drawing/2014/main" id="{ABBCEACF-53C4-47B0-8C45-67BC807F11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1076326</xdr:colOff>
      <xdr:row>0</xdr:row>
      <xdr:rowOff>0</xdr:rowOff>
    </xdr:from>
    <xdr:to>
      <xdr:col>14</xdr:col>
      <xdr:colOff>501651</xdr:colOff>
      <xdr:row>6</xdr:row>
      <xdr:rowOff>847726</xdr:rowOff>
    </xdr:to>
    <xdr:graphicFrame macro="">
      <xdr:nvGraphicFramePr>
        <xdr:cNvPr id="4" name="Chart 3">
          <a:extLst>
            <a:ext uri="{FF2B5EF4-FFF2-40B4-BE49-F238E27FC236}">
              <a16:creationId xmlns:a16="http://schemas.microsoft.com/office/drawing/2014/main" id="{E8454B66-406C-4963-9C09-B2E5B4D722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13</xdr:col>
      <xdr:colOff>161925</xdr:colOff>
      <xdr:row>0</xdr:row>
      <xdr:rowOff>742950</xdr:rowOff>
    </xdr:from>
    <xdr:ext cx="1152525" cy="781240"/>
    <xdr:sp macro="" textlink="">
      <xdr:nvSpPr>
        <xdr:cNvPr id="5" name="TextBox 4">
          <a:extLst>
            <a:ext uri="{FF2B5EF4-FFF2-40B4-BE49-F238E27FC236}">
              <a16:creationId xmlns:a16="http://schemas.microsoft.com/office/drawing/2014/main" id="{E818BBA9-37FE-1CE9-999A-CBF6ABE75EDB}"/>
            </a:ext>
          </a:extLst>
        </xdr:cNvPr>
        <xdr:cNvSpPr txBox="1"/>
      </xdr:nvSpPr>
      <xdr:spPr>
        <a:xfrm>
          <a:off x="14220825" y="742950"/>
          <a:ext cx="1152525"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IE" sz="1100"/>
            <a:t>38%of</a:t>
          </a:r>
          <a:r>
            <a:rPr lang="en-IE" sz="1100" baseline="0"/>
            <a:t> Scenarios do not achieve neutrality by 2100</a:t>
          </a:r>
          <a:endParaRPr lang="en-IE" sz="1100"/>
        </a:p>
      </xdr:txBody>
    </xdr:sp>
    <xdr:clientData/>
  </xdr:oneCellAnchor>
</xdr:wsDr>
</file>

<file path=xl/drawings/drawing8.xml><?xml version="1.0" encoding="utf-8"?>
<c:userShapes xmlns:c="http://schemas.openxmlformats.org/drawingml/2006/chart">
  <cdr:relSizeAnchor xmlns:cdr="http://schemas.openxmlformats.org/drawingml/2006/chartDrawing">
    <cdr:from>
      <cdr:x>0.18617</cdr:x>
      <cdr:y>0.31255</cdr:y>
    </cdr:from>
    <cdr:to>
      <cdr:x>0.37958</cdr:x>
      <cdr:y>0.47863</cdr:y>
    </cdr:to>
    <cdr:sp macro="" textlink="">
      <cdr:nvSpPr>
        <cdr:cNvPr id="2" name="TextBox 4">
          <a:extLst xmlns:a="http://schemas.openxmlformats.org/drawingml/2006/main">
            <a:ext uri="{FF2B5EF4-FFF2-40B4-BE49-F238E27FC236}">
              <a16:creationId xmlns:a16="http://schemas.microsoft.com/office/drawing/2014/main" id="{E818BBA9-37FE-1CE9-999A-CBF6ABE75EDB}"/>
            </a:ext>
          </a:extLst>
        </cdr:cNvPr>
        <cdr:cNvSpPr txBox="1"/>
      </cdr:nvSpPr>
      <cdr:spPr>
        <a:xfrm xmlns:a="http://schemas.openxmlformats.org/drawingml/2006/main">
          <a:off x="1308100" y="1146175"/>
          <a:ext cx="1358899" cy="60901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IE" sz="1100"/>
            <a:t>40%of</a:t>
          </a:r>
          <a:r>
            <a:rPr lang="en-IE" sz="1100" baseline="0"/>
            <a:t> Scenarios achieve neutrality by 2050</a:t>
          </a:r>
          <a:endParaRPr lang="en-IE" sz="1100"/>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hillip O'Brien" refreshedDate="45568.639778356483" createdVersion="8" refreshedVersion="8" minRefreshableVersion="3" recordCount="1196" xr:uid="{7DF2C4A4-9F34-46B8-B7E1-791A4AB16D5B}">
  <cacheSource type="worksheet">
    <worksheetSource ref="A1:J1197" sheet="SSP1 26"/>
  </cacheSource>
  <cacheFields count="10">
    <cacheField name="scenario" numFmtId="0">
      <sharedItems/>
    </cacheField>
    <cacheField name="ffi" numFmtId="0">
      <sharedItems count="23">
        <s v="450mt-wem"/>
        <s v="450mt-wam"/>
        <s v="450mt"/>
        <s v="400mt-wem"/>
        <s v="400mt-wam"/>
        <s v="400mt-lowbio"/>
        <s v="400mt-led"/>
        <s v="400mt"/>
        <s v="350mt-led"/>
        <s v="350mt-lowbio"/>
        <s v="350mt-wem"/>
        <s v="350mt"/>
        <s v="350mt-wam"/>
        <s v="300mt-wem"/>
        <s v="250mt-wem"/>
        <s v="300mt-wam"/>
        <s v="250mt-wam"/>
        <s v="300mt-lowbio"/>
        <s v="300mt-led"/>
        <s v="300mt"/>
        <s v="250mt-lowbio"/>
        <s v="250mt"/>
        <s v="250mt-led"/>
      </sharedItems>
    </cacheField>
    <cacheField name="lulucf" numFmtId="0">
      <sharedItems count="4">
        <s v="L1"/>
        <s v="L2"/>
        <s v="L3"/>
        <s v="L4"/>
      </sharedItems>
    </cacheField>
    <cacheField name="ag" numFmtId="0">
      <sharedItems count="13">
        <s v="a"/>
        <s v="b"/>
        <s v="d"/>
        <s v="e"/>
        <s v="S1"/>
        <s v="S1_P1"/>
        <s v="S1_P2"/>
        <s v="S2"/>
        <s v="S2_P1"/>
        <s v="S2_P2"/>
        <s v="S3"/>
        <s v="S3_P1"/>
        <s v="S3_P2"/>
      </sharedItems>
    </cacheField>
    <cacheField name="p_50" numFmtId="0">
      <sharedItems containsMixedTypes="1" containsNumber="1" minValue="0" maxValue="1" count="55">
        <n v="0.35849056603773499"/>
        <n v="0.58490566037735803"/>
        <n v="0.92452830188679203"/>
        <n v="0.98113207547169801"/>
        <n v="0"/>
        <n v="0.15094339622641501"/>
        <n v="0.52830188679245205"/>
        <n v="0.37735849056603699"/>
        <n v="0.86792452830188604"/>
        <n v="0.54716981132075404"/>
        <n v="0.83018867924528295"/>
        <n v="0.96226415094339601"/>
        <n v="1"/>
        <n v="0.26415094339622602"/>
        <n v="0.13207547169811301"/>
        <n v="0.62264150943396201"/>
        <n v="0.69811320754716899"/>
        <n v="0.84905660377358405"/>
        <n v="0.28301886792452802"/>
        <n v="0.18867924528301799"/>
        <n v="0.79245283018867896"/>
        <n v="0.94339622641509402"/>
        <n v="0.71698113207547098"/>
        <n v="0.490566037735849"/>
        <n v="0.22641509433962201"/>
        <n v="0.81132075471698095"/>
        <n v="9.4339622641509399E-2"/>
        <n v="0.339622641509433"/>
        <n v="0.679245283018867"/>
        <n v="0.47169811320754701"/>
        <n v="0.245283018867924"/>
        <n v="0.88679245283018804"/>
        <s v="NA"/>
        <n v="0.39622641509433898"/>
        <n v="1.8867924528301799E-2"/>
        <n v="7.5471698113207503E-2"/>
        <n v="0.43396226415094302"/>
        <n v="0.20754716981131999"/>
        <n v="0.56603773584905603"/>
        <n v="0.41509433962264097"/>
        <n v="0.73584905660377298"/>
        <n v="0.75471698113207497"/>
        <n v="0.50943396226415005"/>
        <n v="0.77358490566037696"/>
        <n v="5.6603773584905599E-2"/>
        <n v="0.90566037735849003"/>
        <n v="0.30188679245283001"/>
        <n v="3.7735849056603703E-2"/>
        <n v="0.660377358490566"/>
        <n v="0.320754716981132"/>
        <n v="0.113207547169811"/>
        <n v="0.60377358490566002"/>
        <n v="0.64150943396226401"/>
        <n v="0.45283018867924502"/>
        <n v="0.169811320754716"/>
      </sharedItems>
    </cacheField>
    <cacheField name="p_45" numFmtId="0">
      <sharedItems containsMixedTypes="1" containsNumber="1" minValue="0" maxValue="0.98113207547169801"/>
    </cacheField>
    <cacheField name="p_40" numFmtId="0">
      <sharedItems containsMixedTypes="1" containsNumber="1" minValue="0" maxValue="0.81132075471698095" count="43">
        <n v="1.8867924528301799E-2"/>
        <n v="9.4339622641509399E-2"/>
        <n v="0.18867924528301799"/>
        <n v="0.320754716981132"/>
        <n v="0"/>
        <n v="0.169811320754716"/>
        <n v="5.6603773584905599E-2"/>
        <n v="0.13207547169811301"/>
        <n v="0.22641509433962201"/>
        <n v="0.39622641509433898"/>
        <n v="3.7735849056603703E-2"/>
        <n v="0.15094339622641501"/>
        <n v="0.26415094339622602"/>
        <n v="0.41509433962264097"/>
        <n v="0.37735849056603699"/>
        <n v="0.30188679245283001"/>
        <n v="0.113207547169811"/>
        <s v="NA"/>
        <n v="7.5471698113207503E-2"/>
        <n v="0.245283018867924"/>
        <n v="0.56603773584905603"/>
        <n v="0.35849056603773499"/>
        <n v="0.45283018867924502"/>
        <n v="0.60377358490566002"/>
        <n v="0.50943396226415005"/>
        <n v="0.62264150943396201"/>
        <n v="0.43396226415094302"/>
        <n v="0.28301886792452802"/>
        <n v="0.20754716981131999"/>
        <n v="0.58490566037735803"/>
        <n v="0.54716981132075404"/>
        <n v="0.339622641509433"/>
        <n v="0.679245283018867"/>
        <n v="0.490566037735849"/>
        <n v="0.75471698113207497"/>
        <n v="0.79245283018867896"/>
        <n v="0.71698113207547098"/>
        <n v="0.73584905660377298"/>
        <n v="0.69811320754716899"/>
        <n v="0.81132075471698095"/>
        <n v="0.52830188679245205"/>
        <n v="0.77358490566037696"/>
        <n v="0.64150943396226401"/>
      </sharedItems>
    </cacheField>
    <cacheField name="case" numFmtId="0">
      <sharedItems/>
    </cacheField>
    <cacheField name="afolu" numFmtId="0">
      <sharedItems count="52">
        <s v="L1-a"/>
        <s v="L1-b"/>
        <s v="L1-d"/>
        <s v="L1-e"/>
        <s v="L1-S1"/>
        <s v="L1-S1_P1"/>
        <s v="L1-S1_P2"/>
        <s v="L1-S2"/>
        <s v="L1-S2_P1"/>
        <s v="L1-S2_P2"/>
        <s v="L1-S3"/>
        <s v="L1-S3_P1"/>
        <s v="L1-S3_P2"/>
        <s v="L2-a"/>
        <s v="L2-b"/>
        <s v="L2-d"/>
        <s v="L2-e"/>
        <s v="L2-S1"/>
        <s v="L2-S1_P1"/>
        <s v="L2-S1_P2"/>
        <s v="L2-S2"/>
        <s v="L2-S2_P1"/>
        <s v="L2-S2_P2"/>
        <s v="L2-S3"/>
        <s v="L2-S3_P1"/>
        <s v="L2-S3_P2"/>
        <s v="L3-a"/>
        <s v="L3-b"/>
        <s v="L3-d"/>
        <s v="L3-e"/>
        <s v="L3-S1"/>
        <s v="L3-S1_P1"/>
        <s v="L3-S1_P2"/>
        <s v="L3-S2"/>
        <s v="L3-S2_P1"/>
        <s v="L3-S2_P2"/>
        <s v="L3-S3"/>
        <s v="L3-S3_P1"/>
        <s v="L3-S3_P2"/>
        <s v="L4-a"/>
        <s v="L4-b"/>
        <s v="L4-d"/>
        <s v="L4-e"/>
        <s v="L4-S1"/>
        <s v="L4-S1_P1"/>
        <s v="L4-S1_P2"/>
        <s v="L4-S2"/>
        <s v="L4-S2_P1"/>
        <s v="L4-S2_P2"/>
        <s v="L4-S3"/>
        <s v="L4-S3_P1"/>
        <s v="L4-S3_P2"/>
      </sharedItems>
    </cacheField>
    <cacheField name="co2"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hillip O'Brien" refreshedDate="45582.655229861113" createdVersion="8" refreshedVersion="8" minRefreshableVersion="3" recordCount="1196" xr:uid="{653BC1E0-1D90-4866-8D19-CACB4B5D9A4C}">
  <cacheSource type="worksheet">
    <worksheetSource ref="M1:U1197" sheet="SSP1 19"/>
  </cacheSource>
  <cacheFields count="9">
    <cacheField name="NoSolution" numFmtId="0">
      <sharedItems containsSemiMixedTypes="0" containsString="0" containsNumber="1" containsInteger="1" minValue="-1" maxValue="0"/>
    </cacheField>
    <cacheField name="p_50" numFmtId="0">
      <sharedItems containsSemiMixedTypes="0" containsString="0" containsNumber="1" containsInteger="1" minValue="0" maxValue="1"/>
    </cacheField>
    <cacheField name="p_45" numFmtId="0">
      <sharedItems containsSemiMixedTypes="0" containsString="0" containsNumber="1" containsInteger="1" minValue="0" maxValue="1"/>
    </cacheField>
    <cacheField name="p_40" numFmtId="0">
      <sharedItems containsSemiMixedTypes="0" containsString="0" containsNumber="1" containsInteger="1" minValue="0" maxValue="0"/>
    </cacheField>
    <cacheField name="Score" numFmtId="0">
      <sharedItems containsSemiMixedTypes="0" containsString="0" containsNumber="1" containsInteger="1" minValue="-1" maxValue="2"/>
    </cacheField>
    <cacheField name="TIM" numFmtId="0">
      <sharedItems count="23">
        <s v="450mt"/>
        <s v="450mt-wam"/>
        <s v="450mt-wem"/>
        <s v="400mt-lowbio"/>
        <s v="400mt"/>
        <s v="400mt-led"/>
        <s v="400mt-wam"/>
        <s v="400mt-wem"/>
        <s v="350mt-lowbio"/>
        <s v="350mt"/>
        <s v="350mt-led"/>
        <s v="350mt-wam"/>
        <s v="350mt-wem"/>
        <s v="300mt-wem"/>
        <s v="250mt-wem"/>
        <s v="300mt-wam"/>
        <s v="250mt-wam"/>
        <s v="300mt-lowbio"/>
        <s v="300mt-led"/>
        <s v="300mt"/>
        <s v="250mt-lowbio"/>
        <s v="250mt"/>
        <s v="250mt-led"/>
      </sharedItems>
    </cacheField>
    <cacheField name="lulucf" numFmtId="0">
      <sharedItems count="4">
        <s v="L1"/>
        <s v="L2"/>
        <s v="L3"/>
        <s v="L4"/>
      </sharedItems>
    </cacheField>
    <cacheField name="ag" numFmtId="0">
      <sharedItems count="13">
        <s v="a"/>
        <s v="b"/>
        <s v="d"/>
        <s v="e"/>
        <s v="S1"/>
        <s v="S1_P1"/>
        <s v="S1_P2"/>
        <s v="S2"/>
        <s v="S2_P1"/>
        <s v="S2_P2"/>
        <s v="S3"/>
        <s v="S3_P1"/>
        <s v="S3_P2"/>
      </sharedItems>
    </cacheField>
    <cacheField name="afolu" numFmtId="0">
      <sharedItems count="52">
        <s v="L1-a"/>
        <s v="L1-b"/>
        <s v="L1-d"/>
        <s v="L1-e"/>
        <s v="L1-S1"/>
        <s v="L1-S1_P1"/>
        <s v="L1-S1_P2"/>
        <s v="L1-S2"/>
        <s v="L1-S2_P1"/>
        <s v="L1-S2_P2"/>
        <s v="L1-S3"/>
        <s v="L1-S3_P1"/>
        <s v="L1-S3_P2"/>
        <s v="L2-a"/>
        <s v="L2-b"/>
        <s v="L2-d"/>
        <s v="L2-e"/>
        <s v="L2-S1"/>
        <s v="L2-S1_P1"/>
        <s v="L2-S1_P2"/>
        <s v="L2-S2"/>
        <s v="L2-S2_P1"/>
        <s v="L2-S2_P2"/>
        <s v="L2-S3"/>
        <s v="L2-S3_P1"/>
        <s v="L2-S3_P2"/>
        <s v="L3-a"/>
        <s v="L3-b"/>
        <s v="L3-d"/>
        <s v="L3-e"/>
        <s v="L3-S1"/>
        <s v="L3-S1_P1"/>
        <s v="L3-S1_P2"/>
        <s v="L3-S2"/>
        <s v="L3-S2_P1"/>
        <s v="L3-S2_P2"/>
        <s v="L3-S3"/>
        <s v="L3-S3_P1"/>
        <s v="L3-S3_P2"/>
        <s v="L4-a"/>
        <s v="L4-b"/>
        <s v="L4-d"/>
        <s v="L4-e"/>
        <s v="L4-S1"/>
        <s v="L4-S1_P1"/>
        <s v="L4-S1_P2"/>
        <s v="L4-S2"/>
        <s v="L4-S2_P1"/>
        <s v="L4-S2_P2"/>
        <s v="L4-S3"/>
        <s v="L4-S3_P1"/>
        <s v="L4-S3_P2"/>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hillip O'Brien" refreshedDate="45630.57924861111" createdVersion="8" refreshedVersion="8" minRefreshableVersion="3" recordCount="1196" xr:uid="{45B43B65-6E2E-471B-A398-C186522E9DDD}">
  <cacheSource type="worksheet">
    <worksheetSource ref="A1:J1197" sheet="SSP1 19"/>
  </cacheSource>
  <cacheFields count="10">
    <cacheField name="scenario" numFmtId="0">
      <sharedItems/>
    </cacheField>
    <cacheField name="ffi" numFmtId="0">
      <sharedItems count="23">
        <s v="450mt"/>
        <s v="450mt-wam"/>
        <s v="450mt-wem"/>
        <s v="400mt-lowbio"/>
        <s v="400mt"/>
        <s v="400mt-led"/>
        <s v="400mt-wam"/>
        <s v="400mt-wem"/>
        <s v="350mt-lowbio"/>
        <s v="350mt"/>
        <s v="350mt-led"/>
        <s v="350mt-wam"/>
        <s v="350mt-wem"/>
        <s v="300mt-wem"/>
        <s v="250mt-wem"/>
        <s v="300mt-wam"/>
        <s v="250mt-wam"/>
        <s v="300mt-lowbio"/>
        <s v="300mt-led"/>
        <s v="300mt"/>
        <s v="250mt-lowbio"/>
        <s v="250mt"/>
        <s v="250mt-led"/>
      </sharedItems>
    </cacheField>
    <cacheField name="lulucf" numFmtId="0">
      <sharedItems count="4">
        <s v="L1"/>
        <s v="L2"/>
        <s v="L3"/>
        <s v="L4"/>
      </sharedItems>
    </cacheField>
    <cacheField name="ag" numFmtId="0">
      <sharedItems count="13">
        <s v="a"/>
        <s v="b"/>
        <s v="d"/>
        <s v="e"/>
        <s v="S1"/>
        <s v="S1_P1"/>
        <s v="S1_P2"/>
        <s v="S2"/>
        <s v="S2_P1"/>
        <s v="S2_P2"/>
        <s v="S3"/>
        <s v="S3_P1"/>
        <s v="S3_P2"/>
      </sharedItems>
    </cacheField>
    <cacheField name="p_50" numFmtId="0">
      <sharedItems containsSemiMixedTypes="0" containsString="0" containsNumber="1" minValue="0" maxValue="1"/>
    </cacheField>
    <cacheField name="p_45" numFmtId="0">
      <sharedItems containsSemiMixedTypes="0" containsString="0" containsNumber="1" minValue="0" maxValue="0.92452830200000002"/>
    </cacheField>
    <cacheField name="p_40" numFmtId="0">
      <sharedItems containsSemiMixedTypes="0" containsString="0" containsNumber="1" minValue="0" maxValue="0.50943396200000002"/>
    </cacheField>
    <cacheField name="case" numFmtId="0">
      <sharedItems/>
    </cacheField>
    <cacheField name="afolu" numFmtId="0">
      <sharedItems count="52">
        <s v="L1-a"/>
        <s v="L1-b"/>
        <s v="L1-d"/>
        <s v="L1-e"/>
        <s v="L1-S1"/>
        <s v="L1-S1_P1"/>
        <s v="L1-S1_P2"/>
        <s v="L1-S2"/>
        <s v="L1-S2_P1"/>
        <s v="L1-S2_P2"/>
        <s v="L1-S3"/>
        <s v="L1-S3_P1"/>
        <s v="L1-S3_P2"/>
        <s v="L2-a"/>
        <s v="L2-b"/>
        <s v="L2-d"/>
        <s v="L2-e"/>
        <s v="L2-S1"/>
        <s v="L2-S1_P1"/>
        <s v="L2-S1_P2"/>
        <s v="L2-S2"/>
        <s v="L2-S2_P1"/>
        <s v="L2-S2_P2"/>
        <s v="L2-S3"/>
        <s v="L2-S3_P1"/>
        <s v="L2-S3_P2"/>
        <s v="L3-a"/>
        <s v="L3-b"/>
        <s v="L3-d"/>
        <s v="L3-e"/>
        <s v="L3-S1"/>
        <s v="L3-S1_P1"/>
        <s v="L3-S1_P2"/>
        <s v="L3-S2"/>
        <s v="L3-S2_P1"/>
        <s v="L3-S2_P2"/>
        <s v="L3-S3"/>
        <s v="L3-S3_P1"/>
        <s v="L3-S3_P2"/>
        <s v="L4-a"/>
        <s v="L4-b"/>
        <s v="L4-d"/>
        <s v="L4-e"/>
        <s v="L4-S1"/>
        <s v="L4-S1_P1"/>
        <s v="L4-S1_P2"/>
        <s v="L4-S2"/>
        <s v="L4-S2_P1"/>
        <s v="L4-S2_P2"/>
        <s v="L4-S3"/>
        <s v="L4-S3_P1"/>
        <s v="L4-S3_P2"/>
      </sharedItems>
    </cacheField>
    <cacheField name="co2" numFmtId="0">
      <sharedItems count="92">
        <s v="450mt-L1"/>
        <s v="450mt-L2"/>
        <s v="450mt-L3"/>
        <s v="450mt-L4"/>
        <s v="450mt-wam-L1"/>
        <s v="450mt-wam-L2"/>
        <s v="450mt-wam-L3"/>
        <s v="450mt-wam-L4"/>
        <s v="450mt-wem-L1"/>
        <s v="450mt-wem-L2"/>
        <s v="450mt-wem-L3"/>
        <s v="450mt-wem-L4"/>
        <s v="400mt-lowbio-L1"/>
        <s v="400mt-lowbio-L2"/>
        <s v="400mt-lowbio-L3"/>
        <s v="400mt-lowbio-L4"/>
        <s v="400mt-L1"/>
        <s v="400mt-L2"/>
        <s v="400mt-L3"/>
        <s v="400mt-L4"/>
        <s v="400mt-led-L1"/>
        <s v="400mt-led-L2"/>
        <s v="400mt-led-L3"/>
        <s v="400mt-led-L4"/>
        <s v="400mt-wam-L1"/>
        <s v="400mt-wam-L2"/>
        <s v="400mt-wam-L3"/>
        <s v="400mt-wam-L4"/>
        <s v="400mt-wem-L1"/>
        <s v="400mt-wem-L2"/>
        <s v="400mt-wem-L3"/>
        <s v="400mt-wem-L4"/>
        <s v="350mt-lowbio-L1"/>
        <s v="350mt-lowbio-L2"/>
        <s v="350mt-lowbio-L3"/>
        <s v="350mt-lowbio-L4"/>
        <s v="350mt-L1"/>
        <s v="350mt-L2"/>
        <s v="350mt-L3"/>
        <s v="350mt-L4"/>
        <s v="350mt-led-L1"/>
        <s v="350mt-led-L2"/>
        <s v="350mt-led-L3"/>
        <s v="350mt-led-L4"/>
        <s v="350mt-wam-L1"/>
        <s v="350mt-wam-L2"/>
        <s v="350mt-wam-L3"/>
        <s v="350mt-wam-L4"/>
        <s v="350mt-wem-L1"/>
        <s v="350mt-wem-L2"/>
        <s v="350mt-wem-L3"/>
        <s v="350mt-wem-L4"/>
        <s v="300mt-wem-L1"/>
        <s v="300mt-wem-L2"/>
        <s v="300mt-wem-L3"/>
        <s v="300mt-wem-L4"/>
        <s v="250mt-wem-L1"/>
        <s v="250mt-wem-L2"/>
        <s v="250mt-wem-L3"/>
        <s v="250mt-wem-L4"/>
        <s v="300mt-wam-L1"/>
        <s v="300mt-wam-L2"/>
        <s v="300mt-wam-L3"/>
        <s v="300mt-wam-L4"/>
        <s v="250mt-wam-L1"/>
        <s v="250mt-wam-L2"/>
        <s v="250mt-wam-L3"/>
        <s v="250mt-wam-L4"/>
        <s v="300mt-lowbio-L1"/>
        <s v="300mt-lowbio-L2"/>
        <s v="300mt-lowbio-L3"/>
        <s v="300mt-lowbio-L4"/>
        <s v="300mt-led-L1"/>
        <s v="300mt-led-L2"/>
        <s v="300mt-led-L3"/>
        <s v="300mt-led-L4"/>
        <s v="300mt-L1"/>
        <s v="300mt-L2"/>
        <s v="300mt-L3"/>
        <s v="300mt-L4"/>
        <s v="250mt-lowbio-L1"/>
        <s v="250mt-lowbio-L2"/>
        <s v="250mt-lowbio-L3"/>
        <s v="250mt-lowbio-L4"/>
        <s v="250mt-L1"/>
        <s v="250mt-L2"/>
        <s v="250mt-L3"/>
        <s v="250mt-L4"/>
        <s v="250mt-led-L1"/>
        <s v="250mt-led-L2"/>
        <s v="250mt-led-L3"/>
        <s v="250mt-led-L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96">
  <r>
    <s v="ssp126"/>
    <x v="0"/>
    <x v="0"/>
    <x v="0"/>
    <x v="0"/>
    <n v="0.20754716981131999"/>
    <x v="0"/>
    <s v="After 2050"/>
    <x v="0"/>
    <s v="450mt-wem-L1"/>
  </r>
  <r>
    <s v="ssp126"/>
    <x v="0"/>
    <x v="0"/>
    <x v="1"/>
    <x v="1"/>
    <n v="0.37735849056603699"/>
    <x v="1"/>
    <s v="After 2050"/>
    <x v="1"/>
    <s v="450mt-wem-L1"/>
  </r>
  <r>
    <s v="ssp126"/>
    <x v="0"/>
    <x v="0"/>
    <x v="2"/>
    <x v="2"/>
    <n v="0.77358490566037696"/>
    <x v="2"/>
    <s v="2041-2045"/>
    <x v="2"/>
    <s v="450mt-wem-L1"/>
  </r>
  <r>
    <s v="ssp126"/>
    <x v="0"/>
    <x v="0"/>
    <x v="3"/>
    <x v="3"/>
    <n v="0.86792452830188604"/>
    <x v="3"/>
    <s v="2041-2045"/>
    <x v="3"/>
    <s v="450mt-wem-L1"/>
  </r>
  <r>
    <s v="ssp126"/>
    <x v="0"/>
    <x v="0"/>
    <x v="4"/>
    <x v="4"/>
    <n v="0"/>
    <x v="4"/>
    <s v="After 2050"/>
    <x v="4"/>
    <s v="450mt-wem-L1"/>
  </r>
  <r>
    <s v="ssp126"/>
    <x v="0"/>
    <x v="0"/>
    <x v="5"/>
    <x v="5"/>
    <n v="0"/>
    <x v="4"/>
    <s v="After 2050"/>
    <x v="5"/>
    <s v="450mt-wem-L1"/>
  </r>
  <r>
    <s v="ssp126"/>
    <x v="0"/>
    <x v="0"/>
    <x v="6"/>
    <x v="6"/>
    <n v="0.26415094339622602"/>
    <x v="0"/>
    <s v="After 2050"/>
    <x v="6"/>
    <s v="450mt-wem-L1"/>
  </r>
  <r>
    <s v="ssp126"/>
    <x v="0"/>
    <x v="0"/>
    <x v="7"/>
    <x v="4"/>
    <n v="0"/>
    <x v="4"/>
    <s v="After 2050"/>
    <x v="7"/>
    <s v="450mt-wem-L1"/>
  </r>
  <r>
    <s v="ssp126"/>
    <x v="0"/>
    <x v="0"/>
    <x v="8"/>
    <x v="7"/>
    <n v="0.18867924528301799"/>
    <x v="0"/>
    <s v="After 2050"/>
    <x v="8"/>
    <s v="450mt-wem-L1"/>
  </r>
  <r>
    <s v="ssp126"/>
    <x v="0"/>
    <x v="0"/>
    <x v="9"/>
    <x v="8"/>
    <n v="0.60377358490566002"/>
    <x v="5"/>
    <s v="2046-2050"/>
    <x v="9"/>
    <s v="450mt-wem-L1"/>
  </r>
  <r>
    <s v="ssp126"/>
    <x v="0"/>
    <x v="0"/>
    <x v="10"/>
    <x v="4"/>
    <n v="0"/>
    <x v="4"/>
    <s v="After 2050"/>
    <x v="10"/>
    <s v="450mt-wem-L1"/>
  </r>
  <r>
    <s v="ssp126"/>
    <x v="0"/>
    <x v="0"/>
    <x v="11"/>
    <x v="4"/>
    <n v="0"/>
    <x v="4"/>
    <s v="After 2050"/>
    <x v="11"/>
    <s v="450mt-wem-L1"/>
  </r>
  <r>
    <s v="ssp126"/>
    <x v="0"/>
    <x v="0"/>
    <x v="12"/>
    <x v="0"/>
    <n v="0.15094339622641501"/>
    <x v="4"/>
    <s v="After 2050"/>
    <x v="12"/>
    <s v="450mt-wem-L1"/>
  </r>
  <r>
    <s v="ssp126"/>
    <x v="0"/>
    <x v="1"/>
    <x v="0"/>
    <x v="9"/>
    <n v="0.339622641509433"/>
    <x v="6"/>
    <s v="After 2050"/>
    <x v="13"/>
    <s v="450mt-wem-L2"/>
  </r>
  <r>
    <s v="ssp126"/>
    <x v="0"/>
    <x v="1"/>
    <x v="1"/>
    <x v="10"/>
    <n v="0.490566037735849"/>
    <x v="7"/>
    <s v="2046-2050"/>
    <x v="14"/>
    <s v="450mt-wem-L2"/>
  </r>
  <r>
    <s v="ssp126"/>
    <x v="0"/>
    <x v="1"/>
    <x v="2"/>
    <x v="11"/>
    <n v="0.83018867924528295"/>
    <x v="8"/>
    <s v="2041-2045"/>
    <x v="15"/>
    <s v="450mt-wem-L2"/>
  </r>
  <r>
    <s v="ssp126"/>
    <x v="0"/>
    <x v="1"/>
    <x v="3"/>
    <x v="12"/>
    <n v="0.90566037735849003"/>
    <x v="9"/>
    <s v="2041-2045"/>
    <x v="16"/>
    <s v="450mt-wem-L2"/>
  </r>
  <r>
    <s v="ssp126"/>
    <x v="0"/>
    <x v="1"/>
    <x v="4"/>
    <x v="4"/>
    <n v="0"/>
    <x v="4"/>
    <s v="After 2050"/>
    <x v="17"/>
    <s v="450mt-wem-L2"/>
  </r>
  <r>
    <s v="ssp126"/>
    <x v="0"/>
    <x v="1"/>
    <x v="5"/>
    <x v="13"/>
    <n v="9.4339622641509399E-2"/>
    <x v="4"/>
    <s v="After 2050"/>
    <x v="18"/>
    <s v="450mt-wem-L2"/>
  </r>
  <r>
    <s v="ssp126"/>
    <x v="0"/>
    <x v="1"/>
    <x v="6"/>
    <x v="10"/>
    <n v="0.41509433962264097"/>
    <x v="10"/>
    <s v="2046-2050"/>
    <x v="19"/>
    <s v="450mt-wem-L2"/>
  </r>
  <r>
    <s v="ssp126"/>
    <x v="0"/>
    <x v="1"/>
    <x v="7"/>
    <x v="14"/>
    <n v="0"/>
    <x v="4"/>
    <s v="After 2050"/>
    <x v="20"/>
    <s v="450mt-wem-L2"/>
  </r>
  <r>
    <s v="ssp126"/>
    <x v="0"/>
    <x v="1"/>
    <x v="8"/>
    <x v="15"/>
    <n v="0.26415094339622602"/>
    <x v="0"/>
    <s v="After 2050"/>
    <x v="21"/>
    <s v="450mt-wem-L2"/>
  </r>
  <r>
    <s v="ssp126"/>
    <x v="0"/>
    <x v="1"/>
    <x v="9"/>
    <x v="2"/>
    <n v="0.77358490566037696"/>
    <x v="2"/>
    <s v="2041-2045"/>
    <x v="22"/>
    <s v="450mt-wem-L2"/>
  </r>
  <r>
    <s v="ssp126"/>
    <x v="0"/>
    <x v="1"/>
    <x v="10"/>
    <x v="4"/>
    <n v="0"/>
    <x v="4"/>
    <s v="After 2050"/>
    <x v="23"/>
    <s v="450mt-wem-L2"/>
  </r>
  <r>
    <s v="ssp126"/>
    <x v="0"/>
    <x v="1"/>
    <x v="11"/>
    <x v="14"/>
    <n v="0"/>
    <x v="4"/>
    <s v="After 2050"/>
    <x v="24"/>
    <s v="450mt-wem-L2"/>
  </r>
  <r>
    <s v="ssp126"/>
    <x v="0"/>
    <x v="1"/>
    <x v="12"/>
    <x v="1"/>
    <n v="0.22641509433962201"/>
    <x v="4"/>
    <s v="After 2050"/>
    <x v="25"/>
    <s v="450mt-wem-L2"/>
  </r>
  <r>
    <s v="ssp126"/>
    <x v="0"/>
    <x v="2"/>
    <x v="0"/>
    <x v="16"/>
    <n v="0.37735849056603699"/>
    <x v="1"/>
    <s v="2046-2050"/>
    <x v="26"/>
    <s v="450mt-wem-L3"/>
  </r>
  <r>
    <s v="ssp126"/>
    <x v="0"/>
    <x v="2"/>
    <x v="1"/>
    <x v="17"/>
    <n v="0.54716981132075404"/>
    <x v="11"/>
    <s v="2046-2050"/>
    <x v="27"/>
    <s v="450mt-wem-L3"/>
  </r>
  <r>
    <s v="ssp126"/>
    <x v="0"/>
    <x v="2"/>
    <x v="2"/>
    <x v="3"/>
    <n v="0.83018867924528295"/>
    <x v="12"/>
    <s v="2041-2045"/>
    <x v="28"/>
    <s v="450mt-wem-L3"/>
  </r>
  <r>
    <s v="ssp126"/>
    <x v="0"/>
    <x v="2"/>
    <x v="3"/>
    <x v="12"/>
    <n v="0.90566037735849003"/>
    <x v="13"/>
    <s v="2041-2045"/>
    <x v="29"/>
    <s v="450mt-wem-L3"/>
  </r>
  <r>
    <s v="ssp126"/>
    <x v="0"/>
    <x v="2"/>
    <x v="4"/>
    <x v="4"/>
    <n v="0"/>
    <x v="4"/>
    <s v="After 2050"/>
    <x v="30"/>
    <s v="450mt-wem-L3"/>
  </r>
  <r>
    <s v="ssp126"/>
    <x v="0"/>
    <x v="2"/>
    <x v="5"/>
    <x v="18"/>
    <n v="0.113207547169811"/>
    <x v="4"/>
    <s v="After 2050"/>
    <x v="31"/>
    <s v="450mt-wem-L3"/>
  </r>
  <r>
    <s v="ssp126"/>
    <x v="0"/>
    <x v="2"/>
    <x v="6"/>
    <x v="10"/>
    <n v="0.43396226415094302"/>
    <x v="1"/>
    <s v="2046-2050"/>
    <x v="32"/>
    <s v="450mt-wem-L3"/>
  </r>
  <r>
    <s v="ssp126"/>
    <x v="0"/>
    <x v="2"/>
    <x v="7"/>
    <x v="19"/>
    <n v="0"/>
    <x v="4"/>
    <s v="After 2050"/>
    <x v="33"/>
    <s v="450mt-wem-L3"/>
  </r>
  <r>
    <s v="ssp126"/>
    <x v="0"/>
    <x v="2"/>
    <x v="8"/>
    <x v="20"/>
    <n v="0.26415094339622602"/>
    <x v="0"/>
    <s v="2046-2050"/>
    <x v="34"/>
    <s v="450mt-wem-L3"/>
  </r>
  <r>
    <s v="ssp126"/>
    <x v="0"/>
    <x v="2"/>
    <x v="9"/>
    <x v="21"/>
    <n v="0.81132075471698095"/>
    <x v="8"/>
    <s v="2041-2045"/>
    <x v="35"/>
    <s v="450mt-wem-L3"/>
  </r>
  <r>
    <s v="ssp126"/>
    <x v="0"/>
    <x v="2"/>
    <x v="10"/>
    <x v="4"/>
    <n v="0"/>
    <x v="4"/>
    <s v="After 2050"/>
    <x v="36"/>
    <s v="450mt-wem-L3"/>
  </r>
  <r>
    <s v="ssp126"/>
    <x v="0"/>
    <x v="2"/>
    <x v="11"/>
    <x v="19"/>
    <n v="0"/>
    <x v="4"/>
    <s v="After 2050"/>
    <x v="37"/>
    <s v="450mt-wem-L3"/>
  </r>
  <r>
    <s v="ssp126"/>
    <x v="0"/>
    <x v="2"/>
    <x v="12"/>
    <x v="22"/>
    <n v="0.245283018867924"/>
    <x v="4"/>
    <s v="2046-2050"/>
    <x v="38"/>
    <s v="450mt-wem-L3"/>
  </r>
  <r>
    <s v="ssp126"/>
    <x v="0"/>
    <x v="3"/>
    <x v="0"/>
    <x v="23"/>
    <n v="0.26415094339622602"/>
    <x v="10"/>
    <s v="After 2050"/>
    <x v="39"/>
    <s v="450mt-wem-L4"/>
  </r>
  <r>
    <s v="ssp126"/>
    <x v="0"/>
    <x v="3"/>
    <x v="1"/>
    <x v="10"/>
    <n v="0.45283018867924502"/>
    <x v="7"/>
    <s v="2046-2050"/>
    <x v="40"/>
    <s v="450mt-wem-L4"/>
  </r>
  <r>
    <s v="ssp126"/>
    <x v="0"/>
    <x v="3"/>
    <x v="2"/>
    <x v="21"/>
    <n v="0.81132075471698095"/>
    <x v="8"/>
    <s v="2041-2045"/>
    <x v="41"/>
    <s v="450mt-wem-L4"/>
  </r>
  <r>
    <s v="ssp126"/>
    <x v="0"/>
    <x v="3"/>
    <x v="3"/>
    <x v="12"/>
    <n v="0.90566037735849003"/>
    <x v="14"/>
    <s v="2041-2045"/>
    <x v="42"/>
    <s v="450mt-wem-L4"/>
  </r>
  <r>
    <s v="ssp126"/>
    <x v="0"/>
    <x v="3"/>
    <x v="4"/>
    <x v="4"/>
    <n v="0"/>
    <x v="4"/>
    <s v="After 2050"/>
    <x v="43"/>
    <s v="450mt-wem-L4"/>
  </r>
  <r>
    <s v="ssp126"/>
    <x v="0"/>
    <x v="3"/>
    <x v="5"/>
    <x v="24"/>
    <n v="1.8867924528301799E-2"/>
    <x v="4"/>
    <s v="After 2050"/>
    <x v="44"/>
    <s v="450mt-wem-L4"/>
  </r>
  <r>
    <s v="ssp126"/>
    <x v="0"/>
    <x v="3"/>
    <x v="6"/>
    <x v="25"/>
    <n v="0.37735849056603699"/>
    <x v="10"/>
    <s v="2046-2050"/>
    <x v="45"/>
    <s v="450mt-wem-L4"/>
  </r>
  <r>
    <s v="ssp126"/>
    <x v="0"/>
    <x v="3"/>
    <x v="7"/>
    <x v="26"/>
    <n v="0"/>
    <x v="4"/>
    <s v="After 2050"/>
    <x v="46"/>
    <s v="450mt-wem-L4"/>
  </r>
  <r>
    <s v="ssp126"/>
    <x v="0"/>
    <x v="3"/>
    <x v="8"/>
    <x v="6"/>
    <n v="0.245283018867924"/>
    <x v="0"/>
    <s v="After 2050"/>
    <x v="47"/>
    <s v="450mt-wem-L4"/>
  </r>
  <r>
    <s v="ssp126"/>
    <x v="0"/>
    <x v="3"/>
    <x v="9"/>
    <x v="2"/>
    <n v="0.71698113207547098"/>
    <x v="2"/>
    <s v="2041-2045"/>
    <x v="48"/>
    <s v="450mt-wem-L4"/>
  </r>
  <r>
    <s v="ssp126"/>
    <x v="0"/>
    <x v="3"/>
    <x v="10"/>
    <x v="4"/>
    <n v="0"/>
    <x v="4"/>
    <s v="After 2050"/>
    <x v="49"/>
    <s v="450mt-wem-L4"/>
  </r>
  <r>
    <s v="ssp126"/>
    <x v="0"/>
    <x v="3"/>
    <x v="11"/>
    <x v="26"/>
    <n v="0"/>
    <x v="4"/>
    <s v="After 2050"/>
    <x v="50"/>
    <s v="450mt-wem-L4"/>
  </r>
  <r>
    <s v="ssp126"/>
    <x v="0"/>
    <x v="3"/>
    <x v="12"/>
    <x v="23"/>
    <n v="0.20754716981131999"/>
    <x v="4"/>
    <s v="After 2050"/>
    <x v="51"/>
    <s v="450mt-wem-L4"/>
  </r>
  <r>
    <s v="ssp126"/>
    <x v="1"/>
    <x v="0"/>
    <x v="0"/>
    <x v="27"/>
    <n v="0.20754716981131999"/>
    <x v="0"/>
    <s v="After 2050"/>
    <x v="0"/>
    <s v="450mt-wam-L1"/>
  </r>
  <r>
    <s v="ssp126"/>
    <x v="1"/>
    <x v="0"/>
    <x v="1"/>
    <x v="1"/>
    <n v="0.37735849056603699"/>
    <x v="1"/>
    <s v="After 2050"/>
    <x v="1"/>
    <s v="450mt-wam-L1"/>
  </r>
  <r>
    <s v="ssp126"/>
    <x v="1"/>
    <x v="0"/>
    <x v="2"/>
    <x v="2"/>
    <n v="0.75471698113207497"/>
    <x v="2"/>
    <s v="2041-2045"/>
    <x v="2"/>
    <s v="450mt-wam-L1"/>
  </r>
  <r>
    <s v="ssp126"/>
    <x v="1"/>
    <x v="0"/>
    <x v="3"/>
    <x v="3"/>
    <n v="0.86792452830188604"/>
    <x v="15"/>
    <s v="2041-2045"/>
    <x v="3"/>
    <s v="450mt-wam-L1"/>
  </r>
  <r>
    <s v="ssp126"/>
    <x v="1"/>
    <x v="0"/>
    <x v="4"/>
    <x v="4"/>
    <n v="0"/>
    <x v="4"/>
    <s v="After 2050"/>
    <x v="4"/>
    <s v="450mt-wam-L1"/>
  </r>
  <r>
    <s v="ssp126"/>
    <x v="1"/>
    <x v="0"/>
    <x v="5"/>
    <x v="5"/>
    <n v="0"/>
    <x v="4"/>
    <s v="After 2050"/>
    <x v="5"/>
    <s v="450mt-wam-L1"/>
  </r>
  <r>
    <s v="ssp126"/>
    <x v="1"/>
    <x v="0"/>
    <x v="6"/>
    <x v="6"/>
    <n v="0.26415094339622602"/>
    <x v="0"/>
    <s v="After 2050"/>
    <x v="6"/>
    <s v="450mt-wam-L1"/>
  </r>
  <r>
    <s v="ssp126"/>
    <x v="1"/>
    <x v="0"/>
    <x v="7"/>
    <x v="4"/>
    <n v="0"/>
    <x v="4"/>
    <s v="After 2050"/>
    <x v="7"/>
    <s v="450mt-wam-L1"/>
  </r>
  <r>
    <s v="ssp126"/>
    <x v="1"/>
    <x v="0"/>
    <x v="8"/>
    <x v="7"/>
    <n v="0.18867924528301799"/>
    <x v="4"/>
    <s v="After 2050"/>
    <x v="8"/>
    <s v="450mt-wam-L1"/>
  </r>
  <r>
    <s v="ssp126"/>
    <x v="1"/>
    <x v="0"/>
    <x v="9"/>
    <x v="8"/>
    <n v="0.60377358490566002"/>
    <x v="11"/>
    <s v="2046-2050"/>
    <x v="9"/>
    <s v="450mt-wam-L1"/>
  </r>
  <r>
    <s v="ssp126"/>
    <x v="1"/>
    <x v="0"/>
    <x v="10"/>
    <x v="4"/>
    <n v="0"/>
    <x v="4"/>
    <s v="After 2050"/>
    <x v="10"/>
    <s v="450mt-wam-L1"/>
  </r>
  <r>
    <s v="ssp126"/>
    <x v="1"/>
    <x v="0"/>
    <x v="11"/>
    <x v="4"/>
    <n v="0"/>
    <x v="4"/>
    <s v="After 2050"/>
    <x v="11"/>
    <s v="450mt-wam-L1"/>
  </r>
  <r>
    <s v="ssp126"/>
    <x v="1"/>
    <x v="0"/>
    <x v="12"/>
    <x v="0"/>
    <n v="0.15094339622641501"/>
    <x v="4"/>
    <s v="After 2050"/>
    <x v="12"/>
    <s v="450mt-wam-L1"/>
  </r>
  <r>
    <s v="ssp126"/>
    <x v="1"/>
    <x v="1"/>
    <x v="0"/>
    <x v="6"/>
    <n v="0.320754716981132"/>
    <x v="10"/>
    <s v="After 2050"/>
    <x v="13"/>
    <s v="450mt-wam-L2"/>
  </r>
  <r>
    <s v="ssp126"/>
    <x v="1"/>
    <x v="1"/>
    <x v="1"/>
    <x v="10"/>
    <n v="0.490566037735849"/>
    <x v="7"/>
    <s v="2046-2050"/>
    <x v="14"/>
    <s v="450mt-wam-L2"/>
  </r>
  <r>
    <s v="ssp126"/>
    <x v="1"/>
    <x v="1"/>
    <x v="2"/>
    <x v="11"/>
    <n v="0.83018867924528295"/>
    <x v="8"/>
    <s v="2041-2045"/>
    <x v="15"/>
    <s v="450mt-wam-L2"/>
  </r>
  <r>
    <s v="ssp126"/>
    <x v="1"/>
    <x v="1"/>
    <x v="3"/>
    <x v="12"/>
    <n v="0.90566037735849003"/>
    <x v="14"/>
    <s v="2041-2045"/>
    <x v="16"/>
    <s v="450mt-wam-L2"/>
  </r>
  <r>
    <s v="ssp126"/>
    <x v="1"/>
    <x v="1"/>
    <x v="4"/>
    <x v="4"/>
    <n v="0"/>
    <x v="4"/>
    <s v="After 2050"/>
    <x v="17"/>
    <s v="450mt-wam-L2"/>
  </r>
  <r>
    <s v="ssp126"/>
    <x v="1"/>
    <x v="1"/>
    <x v="5"/>
    <x v="13"/>
    <n v="3.7735849056603703E-2"/>
    <x v="4"/>
    <s v="After 2050"/>
    <x v="18"/>
    <s v="450mt-wam-L2"/>
  </r>
  <r>
    <s v="ssp126"/>
    <x v="1"/>
    <x v="1"/>
    <x v="6"/>
    <x v="10"/>
    <n v="0.41509433962264097"/>
    <x v="10"/>
    <s v="2046-2050"/>
    <x v="19"/>
    <s v="450mt-wam-L2"/>
  </r>
  <r>
    <s v="ssp126"/>
    <x v="1"/>
    <x v="1"/>
    <x v="7"/>
    <x v="14"/>
    <n v="0"/>
    <x v="4"/>
    <s v="After 2050"/>
    <x v="20"/>
    <s v="450mt-wam-L2"/>
  </r>
  <r>
    <s v="ssp126"/>
    <x v="1"/>
    <x v="1"/>
    <x v="8"/>
    <x v="15"/>
    <n v="0.26415094339622602"/>
    <x v="0"/>
    <s v="After 2050"/>
    <x v="21"/>
    <s v="450mt-wam-L2"/>
  </r>
  <r>
    <s v="ssp126"/>
    <x v="1"/>
    <x v="1"/>
    <x v="9"/>
    <x v="2"/>
    <n v="0.77358490566037696"/>
    <x v="2"/>
    <s v="2041-2045"/>
    <x v="22"/>
    <s v="450mt-wam-L2"/>
  </r>
  <r>
    <s v="ssp126"/>
    <x v="1"/>
    <x v="1"/>
    <x v="10"/>
    <x v="4"/>
    <n v="0"/>
    <x v="4"/>
    <s v="After 2050"/>
    <x v="23"/>
    <s v="450mt-wam-L2"/>
  </r>
  <r>
    <s v="ssp126"/>
    <x v="1"/>
    <x v="1"/>
    <x v="11"/>
    <x v="14"/>
    <n v="0"/>
    <x v="4"/>
    <s v="After 2050"/>
    <x v="24"/>
    <s v="450mt-wam-L2"/>
  </r>
  <r>
    <s v="ssp126"/>
    <x v="1"/>
    <x v="1"/>
    <x v="12"/>
    <x v="1"/>
    <n v="0.20754716981131999"/>
    <x v="4"/>
    <s v="After 2050"/>
    <x v="25"/>
    <s v="450mt-wam-L2"/>
  </r>
  <r>
    <s v="ssp126"/>
    <x v="1"/>
    <x v="2"/>
    <x v="0"/>
    <x v="28"/>
    <n v="0.35849056603773499"/>
    <x v="10"/>
    <s v="2046-2050"/>
    <x v="26"/>
    <s v="450mt-wam-L3"/>
  </r>
  <r>
    <s v="ssp126"/>
    <x v="1"/>
    <x v="2"/>
    <x v="1"/>
    <x v="17"/>
    <n v="0.52830188679245205"/>
    <x v="7"/>
    <s v="2046-2050"/>
    <x v="27"/>
    <s v="450mt-wam-L3"/>
  </r>
  <r>
    <s v="ssp126"/>
    <x v="1"/>
    <x v="2"/>
    <x v="2"/>
    <x v="3"/>
    <n v="0.83018867924528295"/>
    <x v="8"/>
    <s v="2041-2045"/>
    <x v="28"/>
    <s v="450mt-wam-L3"/>
  </r>
  <r>
    <s v="ssp126"/>
    <x v="1"/>
    <x v="2"/>
    <x v="3"/>
    <x v="12"/>
    <n v="0.90566037735849003"/>
    <x v="9"/>
    <s v="2041-2045"/>
    <x v="29"/>
    <s v="450mt-wam-L3"/>
  </r>
  <r>
    <s v="ssp126"/>
    <x v="1"/>
    <x v="2"/>
    <x v="4"/>
    <x v="4"/>
    <n v="0"/>
    <x v="4"/>
    <s v="After 2050"/>
    <x v="30"/>
    <s v="450mt-wam-L3"/>
  </r>
  <r>
    <s v="ssp126"/>
    <x v="1"/>
    <x v="2"/>
    <x v="5"/>
    <x v="18"/>
    <n v="0.113207547169811"/>
    <x v="4"/>
    <s v="After 2050"/>
    <x v="31"/>
    <s v="450mt-wam-L3"/>
  </r>
  <r>
    <s v="ssp126"/>
    <x v="1"/>
    <x v="2"/>
    <x v="6"/>
    <x v="10"/>
    <n v="0.43396226415094302"/>
    <x v="10"/>
    <s v="2046-2050"/>
    <x v="32"/>
    <s v="450mt-wam-L3"/>
  </r>
  <r>
    <s v="ssp126"/>
    <x v="1"/>
    <x v="2"/>
    <x v="7"/>
    <x v="19"/>
    <n v="0"/>
    <x v="4"/>
    <s v="After 2050"/>
    <x v="33"/>
    <s v="450mt-wam-L3"/>
  </r>
  <r>
    <s v="ssp126"/>
    <x v="1"/>
    <x v="2"/>
    <x v="8"/>
    <x v="20"/>
    <n v="0.26415094339622602"/>
    <x v="0"/>
    <s v="2046-2050"/>
    <x v="34"/>
    <s v="450mt-wam-L3"/>
  </r>
  <r>
    <s v="ssp126"/>
    <x v="1"/>
    <x v="2"/>
    <x v="9"/>
    <x v="21"/>
    <n v="0.81132075471698095"/>
    <x v="2"/>
    <s v="2041-2045"/>
    <x v="35"/>
    <s v="450mt-wam-L3"/>
  </r>
  <r>
    <s v="ssp126"/>
    <x v="1"/>
    <x v="2"/>
    <x v="10"/>
    <x v="4"/>
    <n v="0"/>
    <x v="4"/>
    <s v="After 2050"/>
    <x v="36"/>
    <s v="450mt-wam-L3"/>
  </r>
  <r>
    <s v="ssp126"/>
    <x v="1"/>
    <x v="2"/>
    <x v="11"/>
    <x v="19"/>
    <n v="0"/>
    <x v="4"/>
    <s v="After 2050"/>
    <x v="37"/>
    <s v="450mt-wam-L3"/>
  </r>
  <r>
    <s v="ssp126"/>
    <x v="1"/>
    <x v="2"/>
    <x v="12"/>
    <x v="16"/>
    <n v="0.245283018867924"/>
    <x v="4"/>
    <s v="2046-2050"/>
    <x v="38"/>
    <s v="450mt-wam-L3"/>
  </r>
  <r>
    <s v="ssp126"/>
    <x v="1"/>
    <x v="3"/>
    <x v="0"/>
    <x v="29"/>
    <n v="0.26415094339622602"/>
    <x v="0"/>
    <s v="After 2050"/>
    <x v="39"/>
    <s v="450mt-wam-L4"/>
  </r>
  <r>
    <s v="ssp126"/>
    <x v="1"/>
    <x v="3"/>
    <x v="1"/>
    <x v="10"/>
    <n v="0.45283018867924502"/>
    <x v="16"/>
    <s v="2046-2050"/>
    <x v="40"/>
    <s v="450mt-wam-L4"/>
  </r>
  <r>
    <s v="ssp126"/>
    <x v="1"/>
    <x v="3"/>
    <x v="2"/>
    <x v="21"/>
    <n v="0.81132075471698095"/>
    <x v="2"/>
    <s v="2041-2045"/>
    <x v="41"/>
    <s v="450mt-wam-L4"/>
  </r>
  <r>
    <s v="ssp126"/>
    <x v="1"/>
    <x v="3"/>
    <x v="3"/>
    <x v="12"/>
    <n v="0.90566037735849003"/>
    <x v="14"/>
    <s v="2041-2045"/>
    <x v="42"/>
    <s v="450mt-wam-L4"/>
  </r>
  <r>
    <s v="ssp126"/>
    <x v="1"/>
    <x v="3"/>
    <x v="4"/>
    <x v="4"/>
    <n v="0"/>
    <x v="4"/>
    <s v="After 2050"/>
    <x v="43"/>
    <s v="450mt-wam-L4"/>
  </r>
  <r>
    <s v="ssp126"/>
    <x v="1"/>
    <x v="3"/>
    <x v="5"/>
    <x v="24"/>
    <n v="1.8867924528301799E-2"/>
    <x v="4"/>
    <s v="After 2050"/>
    <x v="44"/>
    <s v="450mt-wam-L4"/>
  </r>
  <r>
    <s v="ssp126"/>
    <x v="1"/>
    <x v="3"/>
    <x v="6"/>
    <x v="20"/>
    <n v="0.37735849056603699"/>
    <x v="10"/>
    <s v="2046-2050"/>
    <x v="45"/>
    <s v="450mt-wam-L4"/>
  </r>
  <r>
    <s v="ssp126"/>
    <x v="1"/>
    <x v="3"/>
    <x v="7"/>
    <x v="26"/>
    <n v="0"/>
    <x v="4"/>
    <s v="After 2050"/>
    <x v="46"/>
    <s v="450mt-wam-L4"/>
  </r>
  <r>
    <s v="ssp126"/>
    <x v="1"/>
    <x v="3"/>
    <x v="8"/>
    <x v="6"/>
    <n v="0.245283018867924"/>
    <x v="0"/>
    <s v="After 2050"/>
    <x v="47"/>
    <s v="450mt-wam-L4"/>
  </r>
  <r>
    <s v="ssp126"/>
    <x v="1"/>
    <x v="3"/>
    <x v="9"/>
    <x v="2"/>
    <n v="0.660377358490566"/>
    <x v="2"/>
    <s v="2046-2050"/>
    <x v="48"/>
    <s v="450mt-wam-L4"/>
  </r>
  <r>
    <s v="ssp126"/>
    <x v="1"/>
    <x v="3"/>
    <x v="10"/>
    <x v="4"/>
    <n v="0"/>
    <x v="4"/>
    <s v="After 2050"/>
    <x v="49"/>
    <s v="450mt-wam-L4"/>
  </r>
  <r>
    <s v="ssp126"/>
    <x v="1"/>
    <x v="3"/>
    <x v="11"/>
    <x v="26"/>
    <n v="0"/>
    <x v="4"/>
    <s v="After 2050"/>
    <x v="50"/>
    <s v="450mt-wam-L4"/>
  </r>
  <r>
    <s v="ssp126"/>
    <x v="1"/>
    <x v="3"/>
    <x v="12"/>
    <x v="23"/>
    <n v="0.18867924528301799"/>
    <x v="4"/>
    <s v="After 2050"/>
    <x v="51"/>
    <s v="450mt-wam-L4"/>
  </r>
  <r>
    <s v="ssp126"/>
    <x v="2"/>
    <x v="0"/>
    <x v="0"/>
    <x v="26"/>
    <n v="0"/>
    <x v="4"/>
    <s v="After 2050"/>
    <x v="0"/>
    <s v="450mt-L1"/>
  </r>
  <r>
    <s v="ssp126"/>
    <x v="2"/>
    <x v="0"/>
    <x v="1"/>
    <x v="30"/>
    <n v="0.13207547169811301"/>
    <x v="4"/>
    <s v="After 2050"/>
    <x v="1"/>
    <s v="450mt-L1"/>
  </r>
  <r>
    <s v="ssp126"/>
    <x v="2"/>
    <x v="0"/>
    <x v="2"/>
    <x v="22"/>
    <n v="0.35849056603773499"/>
    <x v="7"/>
    <s v="2046-2050"/>
    <x v="2"/>
    <s v="450mt-L1"/>
  </r>
  <r>
    <s v="ssp126"/>
    <x v="2"/>
    <x v="0"/>
    <x v="3"/>
    <x v="31"/>
    <n v="0.60377358490566002"/>
    <x v="2"/>
    <s v="2046-2050"/>
    <x v="3"/>
    <s v="450mt-L1"/>
  </r>
  <r>
    <s v="ssp126"/>
    <x v="2"/>
    <x v="0"/>
    <x v="4"/>
    <x v="32"/>
    <s v="NA"/>
    <x v="17"/>
    <s v="After 2050"/>
    <x v="4"/>
    <s v="450mt-L1"/>
  </r>
  <r>
    <s v="ssp126"/>
    <x v="2"/>
    <x v="0"/>
    <x v="5"/>
    <x v="4"/>
    <n v="0"/>
    <x v="4"/>
    <s v="After 2050"/>
    <x v="5"/>
    <s v="450mt-L1"/>
  </r>
  <r>
    <s v="ssp126"/>
    <x v="2"/>
    <x v="0"/>
    <x v="6"/>
    <x v="24"/>
    <n v="7.5471698113207503E-2"/>
    <x v="4"/>
    <s v="After 2050"/>
    <x v="6"/>
    <s v="450mt-L1"/>
  </r>
  <r>
    <s v="ssp126"/>
    <x v="2"/>
    <x v="0"/>
    <x v="7"/>
    <x v="32"/>
    <s v="NA"/>
    <x v="17"/>
    <s v="After 2050"/>
    <x v="7"/>
    <s v="450mt-L1"/>
  </r>
  <r>
    <s v="ssp126"/>
    <x v="2"/>
    <x v="0"/>
    <x v="8"/>
    <x v="5"/>
    <n v="0"/>
    <x v="4"/>
    <s v="After 2050"/>
    <x v="8"/>
    <s v="450mt-L1"/>
  </r>
  <r>
    <s v="ssp126"/>
    <x v="2"/>
    <x v="0"/>
    <x v="9"/>
    <x v="29"/>
    <n v="0.26415094339622602"/>
    <x v="18"/>
    <s v="After 2050"/>
    <x v="9"/>
    <s v="450mt-L1"/>
  </r>
  <r>
    <s v="ssp126"/>
    <x v="2"/>
    <x v="0"/>
    <x v="10"/>
    <x v="32"/>
    <s v="NA"/>
    <x v="17"/>
    <s v="After 2050"/>
    <x v="10"/>
    <s v="450mt-L1"/>
  </r>
  <r>
    <s v="ssp126"/>
    <x v="2"/>
    <x v="0"/>
    <x v="11"/>
    <x v="4"/>
    <n v="0"/>
    <x v="4"/>
    <s v="After 2050"/>
    <x v="11"/>
    <s v="450mt-L1"/>
  </r>
  <r>
    <s v="ssp126"/>
    <x v="2"/>
    <x v="0"/>
    <x v="12"/>
    <x v="26"/>
    <n v="0"/>
    <x v="4"/>
    <s v="After 2050"/>
    <x v="12"/>
    <s v="450mt-L1"/>
  </r>
  <r>
    <s v="ssp126"/>
    <x v="2"/>
    <x v="1"/>
    <x v="0"/>
    <x v="24"/>
    <n v="9.4339622641509399E-2"/>
    <x v="4"/>
    <s v="After 2050"/>
    <x v="13"/>
    <s v="450mt-L2"/>
  </r>
  <r>
    <s v="ssp126"/>
    <x v="2"/>
    <x v="1"/>
    <x v="1"/>
    <x v="33"/>
    <n v="0.20754716981131999"/>
    <x v="0"/>
    <s v="After 2050"/>
    <x v="14"/>
    <s v="450mt-L2"/>
  </r>
  <r>
    <s v="ssp126"/>
    <x v="2"/>
    <x v="1"/>
    <x v="2"/>
    <x v="17"/>
    <n v="0.47169811320754701"/>
    <x v="11"/>
    <s v="2046-2050"/>
    <x v="15"/>
    <s v="450mt-L2"/>
  </r>
  <r>
    <s v="ssp126"/>
    <x v="2"/>
    <x v="1"/>
    <x v="3"/>
    <x v="21"/>
    <n v="0.81132075471698095"/>
    <x v="8"/>
    <s v="2041-2045"/>
    <x v="16"/>
    <s v="450mt-L2"/>
  </r>
  <r>
    <s v="ssp126"/>
    <x v="2"/>
    <x v="1"/>
    <x v="4"/>
    <x v="4"/>
    <n v="0"/>
    <x v="4"/>
    <s v="After 2050"/>
    <x v="17"/>
    <s v="450mt-L2"/>
  </r>
  <r>
    <s v="ssp126"/>
    <x v="2"/>
    <x v="1"/>
    <x v="5"/>
    <x v="34"/>
    <n v="0"/>
    <x v="4"/>
    <s v="After 2050"/>
    <x v="18"/>
    <s v="450mt-L2"/>
  </r>
  <r>
    <s v="ssp126"/>
    <x v="2"/>
    <x v="1"/>
    <x v="6"/>
    <x v="7"/>
    <n v="0.13207547169811301"/>
    <x v="4"/>
    <s v="After 2050"/>
    <x v="19"/>
    <s v="450mt-L2"/>
  </r>
  <r>
    <s v="ssp126"/>
    <x v="2"/>
    <x v="1"/>
    <x v="7"/>
    <x v="4"/>
    <n v="0"/>
    <x v="4"/>
    <s v="After 2050"/>
    <x v="20"/>
    <s v="450mt-L2"/>
  </r>
  <r>
    <s v="ssp126"/>
    <x v="2"/>
    <x v="1"/>
    <x v="8"/>
    <x v="13"/>
    <n v="5.6603773584905599E-2"/>
    <x v="4"/>
    <s v="After 2050"/>
    <x v="21"/>
    <s v="450mt-L2"/>
  </r>
  <r>
    <s v="ssp126"/>
    <x v="2"/>
    <x v="1"/>
    <x v="9"/>
    <x v="25"/>
    <n v="0.35849056603773499"/>
    <x v="7"/>
    <s v="2046-2050"/>
    <x v="22"/>
    <s v="450mt-L2"/>
  </r>
  <r>
    <s v="ssp126"/>
    <x v="2"/>
    <x v="1"/>
    <x v="10"/>
    <x v="4"/>
    <n v="0"/>
    <x v="4"/>
    <s v="After 2050"/>
    <x v="23"/>
    <s v="450mt-L2"/>
  </r>
  <r>
    <s v="ssp126"/>
    <x v="2"/>
    <x v="1"/>
    <x v="11"/>
    <x v="4"/>
    <n v="0"/>
    <x v="4"/>
    <s v="After 2050"/>
    <x v="24"/>
    <s v="450mt-L2"/>
  </r>
  <r>
    <s v="ssp126"/>
    <x v="2"/>
    <x v="1"/>
    <x v="12"/>
    <x v="24"/>
    <n v="1.8867924528301799E-2"/>
    <x v="4"/>
    <s v="After 2050"/>
    <x v="25"/>
    <s v="450mt-L2"/>
  </r>
  <r>
    <s v="ssp126"/>
    <x v="2"/>
    <x v="2"/>
    <x v="0"/>
    <x v="13"/>
    <n v="0.13207547169811301"/>
    <x v="4"/>
    <s v="After 2050"/>
    <x v="26"/>
    <s v="450mt-L3"/>
  </r>
  <r>
    <s v="ssp126"/>
    <x v="2"/>
    <x v="2"/>
    <x v="1"/>
    <x v="29"/>
    <n v="0.245283018867924"/>
    <x v="0"/>
    <s v="After 2050"/>
    <x v="27"/>
    <s v="450mt-L3"/>
  </r>
  <r>
    <s v="ssp126"/>
    <x v="2"/>
    <x v="2"/>
    <x v="2"/>
    <x v="8"/>
    <n v="0.52830188679245205"/>
    <x v="11"/>
    <s v="2046-2050"/>
    <x v="28"/>
    <s v="450mt-L3"/>
  </r>
  <r>
    <s v="ssp126"/>
    <x v="2"/>
    <x v="2"/>
    <x v="3"/>
    <x v="11"/>
    <n v="0.83018867924528295"/>
    <x v="19"/>
    <s v="2041-2045"/>
    <x v="29"/>
    <s v="450mt-L3"/>
  </r>
  <r>
    <s v="ssp126"/>
    <x v="2"/>
    <x v="2"/>
    <x v="4"/>
    <x v="4"/>
    <n v="0"/>
    <x v="4"/>
    <s v="After 2050"/>
    <x v="30"/>
    <s v="450mt-L3"/>
  </r>
  <r>
    <s v="ssp126"/>
    <x v="2"/>
    <x v="2"/>
    <x v="5"/>
    <x v="35"/>
    <n v="0"/>
    <x v="4"/>
    <s v="After 2050"/>
    <x v="31"/>
    <s v="450mt-L3"/>
  </r>
  <r>
    <s v="ssp126"/>
    <x v="2"/>
    <x v="2"/>
    <x v="6"/>
    <x v="36"/>
    <n v="0.169811320754716"/>
    <x v="4"/>
    <s v="After 2050"/>
    <x v="32"/>
    <s v="450mt-L3"/>
  </r>
  <r>
    <s v="ssp126"/>
    <x v="2"/>
    <x v="2"/>
    <x v="7"/>
    <x v="4"/>
    <n v="0"/>
    <x v="4"/>
    <s v="After 2050"/>
    <x v="33"/>
    <s v="450mt-L3"/>
  </r>
  <r>
    <s v="ssp126"/>
    <x v="2"/>
    <x v="2"/>
    <x v="8"/>
    <x v="18"/>
    <n v="9.4339622641509399E-2"/>
    <x v="4"/>
    <s v="After 2050"/>
    <x v="34"/>
    <s v="450mt-L3"/>
  </r>
  <r>
    <s v="ssp126"/>
    <x v="2"/>
    <x v="2"/>
    <x v="9"/>
    <x v="10"/>
    <n v="0.41509433962264097"/>
    <x v="7"/>
    <s v="2046-2050"/>
    <x v="35"/>
    <s v="450mt-L3"/>
  </r>
  <r>
    <s v="ssp126"/>
    <x v="2"/>
    <x v="2"/>
    <x v="10"/>
    <x v="4"/>
    <n v="0"/>
    <x v="4"/>
    <s v="After 2050"/>
    <x v="36"/>
    <s v="450mt-L3"/>
  </r>
  <r>
    <s v="ssp126"/>
    <x v="2"/>
    <x v="2"/>
    <x v="11"/>
    <x v="4"/>
    <n v="0"/>
    <x v="4"/>
    <s v="After 2050"/>
    <x v="37"/>
    <s v="450mt-L3"/>
  </r>
  <r>
    <s v="ssp126"/>
    <x v="2"/>
    <x v="2"/>
    <x v="12"/>
    <x v="13"/>
    <n v="3.7735849056603703E-2"/>
    <x v="4"/>
    <s v="After 2050"/>
    <x v="38"/>
    <s v="450mt-L3"/>
  </r>
  <r>
    <s v="ssp126"/>
    <x v="2"/>
    <x v="3"/>
    <x v="0"/>
    <x v="19"/>
    <n v="7.5471698113207503E-2"/>
    <x v="4"/>
    <s v="After 2050"/>
    <x v="39"/>
    <s v="450mt-L4"/>
  </r>
  <r>
    <s v="ssp126"/>
    <x v="2"/>
    <x v="3"/>
    <x v="1"/>
    <x v="27"/>
    <n v="0.20754716981131999"/>
    <x v="0"/>
    <s v="After 2050"/>
    <x v="40"/>
    <s v="450mt-L4"/>
  </r>
  <r>
    <s v="ssp126"/>
    <x v="2"/>
    <x v="3"/>
    <x v="2"/>
    <x v="10"/>
    <n v="0.43396226415094302"/>
    <x v="7"/>
    <s v="2046-2050"/>
    <x v="41"/>
    <s v="450mt-L4"/>
  </r>
  <r>
    <s v="ssp126"/>
    <x v="2"/>
    <x v="3"/>
    <x v="3"/>
    <x v="2"/>
    <n v="0.75471698113207497"/>
    <x v="2"/>
    <s v="2041-2045"/>
    <x v="42"/>
    <s v="450mt-L4"/>
  </r>
  <r>
    <s v="ssp126"/>
    <x v="2"/>
    <x v="3"/>
    <x v="4"/>
    <x v="4"/>
    <n v="0"/>
    <x v="4"/>
    <s v="After 2050"/>
    <x v="43"/>
    <s v="450mt-L4"/>
  </r>
  <r>
    <s v="ssp126"/>
    <x v="2"/>
    <x v="3"/>
    <x v="5"/>
    <x v="4"/>
    <n v="0"/>
    <x v="4"/>
    <s v="After 2050"/>
    <x v="44"/>
    <s v="450mt-L4"/>
  </r>
  <r>
    <s v="ssp126"/>
    <x v="2"/>
    <x v="3"/>
    <x v="6"/>
    <x v="18"/>
    <n v="0.13207547169811301"/>
    <x v="4"/>
    <s v="After 2050"/>
    <x v="45"/>
    <s v="450mt-L4"/>
  </r>
  <r>
    <s v="ssp126"/>
    <x v="2"/>
    <x v="3"/>
    <x v="7"/>
    <x v="4"/>
    <n v="0"/>
    <x v="4"/>
    <s v="After 2050"/>
    <x v="46"/>
    <s v="450mt-L4"/>
  </r>
  <r>
    <s v="ssp126"/>
    <x v="2"/>
    <x v="3"/>
    <x v="8"/>
    <x v="24"/>
    <n v="1.8867924528301799E-2"/>
    <x v="4"/>
    <s v="After 2050"/>
    <x v="47"/>
    <s v="450mt-L4"/>
  </r>
  <r>
    <s v="ssp126"/>
    <x v="2"/>
    <x v="3"/>
    <x v="9"/>
    <x v="22"/>
    <n v="0.339622641509433"/>
    <x v="16"/>
    <s v="2046-2050"/>
    <x v="48"/>
    <s v="450mt-L4"/>
  </r>
  <r>
    <s v="ssp126"/>
    <x v="2"/>
    <x v="3"/>
    <x v="10"/>
    <x v="4"/>
    <n v="0"/>
    <x v="4"/>
    <s v="After 2050"/>
    <x v="49"/>
    <s v="450mt-L4"/>
  </r>
  <r>
    <s v="ssp126"/>
    <x v="2"/>
    <x v="3"/>
    <x v="11"/>
    <x v="4"/>
    <n v="0"/>
    <x v="4"/>
    <s v="After 2050"/>
    <x v="50"/>
    <s v="450mt-L4"/>
  </r>
  <r>
    <s v="ssp126"/>
    <x v="2"/>
    <x v="3"/>
    <x v="12"/>
    <x v="37"/>
    <n v="0"/>
    <x v="4"/>
    <s v="After 2050"/>
    <x v="51"/>
    <s v="450mt-L4"/>
  </r>
  <r>
    <s v="ssp126"/>
    <x v="3"/>
    <x v="0"/>
    <x v="0"/>
    <x v="7"/>
    <n v="0.26415094339622602"/>
    <x v="7"/>
    <s v="After 2050"/>
    <x v="0"/>
    <s v="400mt-wem-L1"/>
  </r>
  <r>
    <s v="ssp126"/>
    <x v="3"/>
    <x v="0"/>
    <x v="1"/>
    <x v="16"/>
    <n v="0.43396226415094302"/>
    <x v="2"/>
    <s v="2046-2050"/>
    <x v="1"/>
    <s v="400mt-wem-L1"/>
  </r>
  <r>
    <s v="ssp126"/>
    <x v="3"/>
    <x v="0"/>
    <x v="2"/>
    <x v="21"/>
    <n v="0.83018867924528295"/>
    <x v="9"/>
    <s v="2041-2045"/>
    <x v="2"/>
    <s v="400mt-wem-L1"/>
  </r>
  <r>
    <s v="ssp126"/>
    <x v="3"/>
    <x v="0"/>
    <x v="3"/>
    <x v="3"/>
    <n v="0.90566037735849003"/>
    <x v="20"/>
    <s v="2041-2045"/>
    <x v="3"/>
    <s v="400mt-wem-L1"/>
  </r>
  <r>
    <s v="ssp126"/>
    <x v="3"/>
    <x v="0"/>
    <x v="4"/>
    <x v="4"/>
    <n v="0"/>
    <x v="4"/>
    <s v="After 2050"/>
    <x v="4"/>
    <s v="400mt-wem-L1"/>
  </r>
  <r>
    <s v="ssp126"/>
    <x v="3"/>
    <x v="0"/>
    <x v="5"/>
    <x v="5"/>
    <n v="0"/>
    <x v="4"/>
    <s v="After 2050"/>
    <x v="5"/>
    <s v="400mt-wem-L1"/>
  </r>
  <r>
    <s v="ssp126"/>
    <x v="3"/>
    <x v="0"/>
    <x v="6"/>
    <x v="38"/>
    <n v="0.35849056603773499"/>
    <x v="7"/>
    <s v="After 2050"/>
    <x v="6"/>
    <s v="400mt-wem-L1"/>
  </r>
  <r>
    <s v="ssp126"/>
    <x v="3"/>
    <x v="0"/>
    <x v="7"/>
    <x v="4"/>
    <n v="0"/>
    <x v="4"/>
    <s v="After 2050"/>
    <x v="7"/>
    <s v="400mt-wem-L1"/>
  </r>
  <r>
    <s v="ssp126"/>
    <x v="3"/>
    <x v="0"/>
    <x v="8"/>
    <x v="39"/>
    <n v="0.20754716981131999"/>
    <x v="1"/>
    <s v="After 2050"/>
    <x v="8"/>
    <s v="400mt-wem-L1"/>
  </r>
  <r>
    <s v="ssp126"/>
    <x v="3"/>
    <x v="0"/>
    <x v="9"/>
    <x v="8"/>
    <n v="0.660377358490566"/>
    <x v="21"/>
    <s v="2046-2050"/>
    <x v="9"/>
    <s v="400mt-wem-L1"/>
  </r>
  <r>
    <s v="ssp126"/>
    <x v="3"/>
    <x v="0"/>
    <x v="10"/>
    <x v="4"/>
    <n v="0"/>
    <x v="4"/>
    <s v="After 2050"/>
    <x v="10"/>
    <s v="400mt-wem-L1"/>
  </r>
  <r>
    <s v="ssp126"/>
    <x v="3"/>
    <x v="0"/>
    <x v="11"/>
    <x v="34"/>
    <n v="0"/>
    <x v="4"/>
    <s v="After 2050"/>
    <x v="11"/>
    <s v="400mt-wem-L1"/>
  </r>
  <r>
    <s v="ssp126"/>
    <x v="3"/>
    <x v="0"/>
    <x v="12"/>
    <x v="7"/>
    <n v="0.18867924528301799"/>
    <x v="0"/>
    <s v="After 2050"/>
    <x v="12"/>
    <s v="400mt-wem-L1"/>
  </r>
  <r>
    <s v="ssp126"/>
    <x v="3"/>
    <x v="1"/>
    <x v="0"/>
    <x v="1"/>
    <n v="0.35849056603773499"/>
    <x v="5"/>
    <s v="After 2050"/>
    <x v="13"/>
    <s v="400mt-wem-L2"/>
  </r>
  <r>
    <s v="ssp126"/>
    <x v="3"/>
    <x v="1"/>
    <x v="1"/>
    <x v="10"/>
    <n v="0.56603773584905603"/>
    <x v="8"/>
    <s v="2046-2050"/>
    <x v="14"/>
    <s v="400mt-wem-L2"/>
  </r>
  <r>
    <s v="ssp126"/>
    <x v="3"/>
    <x v="1"/>
    <x v="2"/>
    <x v="3"/>
    <n v="0.84905660377358405"/>
    <x v="22"/>
    <s v="2041-2045"/>
    <x v="15"/>
    <s v="400mt-wem-L2"/>
  </r>
  <r>
    <s v="ssp126"/>
    <x v="3"/>
    <x v="1"/>
    <x v="3"/>
    <x v="12"/>
    <n v="0.92452830188679203"/>
    <x v="23"/>
    <s v="2041-2045"/>
    <x v="16"/>
    <s v="400mt-wem-L2"/>
  </r>
  <r>
    <s v="ssp126"/>
    <x v="3"/>
    <x v="1"/>
    <x v="4"/>
    <x v="4"/>
    <n v="0"/>
    <x v="4"/>
    <s v="After 2050"/>
    <x v="17"/>
    <s v="400mt-wem-L2"/>
  </r>
  <r>
    <s v="ssp126"/>
    <x v="3"/>
    <x v="1"/>
    <x v="5"/>
    <x v="13"/>
    <n v="0.113207547169811"/>
    <x v="4"/>
    <s v="After 2050"/>
    <x v="18"/>
    <s v="400mt-wem-L2"/>
  </r>
  <r>
    <s v="ssp126"/>
    <x v="3"/>
    <x v="1"/>
    <x v="6"/>
    <x v="10"/>
    <n v="0.45283018867924502"/>
    <x v="5"/>
    <s v="2046-2050"/>
    <x v="19"/>
    <s v="400mt-wem-L2"/>
  </r>
  <r>
    <s v="ssp126"/>
    <x v="3"/>
    <x v="1"/>
    <x v="7"/>
    <x v="14"/>
    <n v="0"/>
    <x v="4"/>
    <s v="After 2050"/>
    <x v="20"/>
    <s v="400mt-wem-L2"/>
  </r>
  <r>
    <s v="ssp126"/>
    <x v="3"/>
    <x v="1"/>
    <x v="8"/>
    <x v="16"/>
    <n v="0.320754716981132"/>
    <x v="7"/>
    <s v="2046-2050"/>
    <x v="21"/>
    <s v="400mt-wem-L2"/>
  </r>
  <r>
    <s v="ssp126"/>
    <x v="3"/>
    <x v="1"/>
    <x v="9"/>
    <x v="21"/>
    <n v="0.83018867924528295"/>
    <x v="9"/>
    <s v="2041-2045"/>
    <x v="22"/>
    <s v="400mt-wem-L2"/>
  </r>
  <r>
    <s v="ssp126"/>
    <x v="3"/>
    <x v="1"/>
    <x v="10"/>
    <x v="4"/>
    <n v="0"/>
    <x v="4"/>
    <s v="After 2050"/>
    <x v="23"/>
    <s v="400mt-wem-L2"/>
  </r>
  <r>
    <s v="ssp126"/>
    <x v="3"/>
    <x v="1"/>
    <x v="11"/>
    <x v="5"/>
    <n v="0"/>
    <x v="4"/>
    <s v="After 2050"/>
    <x v="24"/>
    <s v="400mt-wem-L2"/>
  </r>
  <r>
    <s v="ssp126"/>
    <x v="3"/>
    <x v="1"/>
    <x v="12"/>
    <x v="1"/>
    <n v="0.26415094339622602"/>
    <x v="10"/>
    <s v="After 2050"/>
    <x v="25"/>
    <s v="400mt-wem-L2"/>
  </r>
  <r>
    <s v="ssp126"/>
    <x v="3"/>
    <x v="2"/>
    <x v="0"/>
    <x v="40"/>
    <n v="0.41509433962264097"/>
    <x v="2"/>
    <s v="2046-2050"/>
    <x v="26"/>
    <s v="400mt-wem-L3"/>
  </r>
  <r>
    <s v="ssp126"/>
    <x v="3"/>
    <x v="2"/>
    <x v="1"/>
    <x v="8"/>
    <n v="0.60377358490566002"/>
    <x v="12"/>
    <s v="2046-2050"/>
    <x v="27"/>
    <s v="400mt-wem-L3"/>
  </r>
  <r>
    <s v="ssp126"/>
    <x v="3"/>
    <x v="2"/>
    <x v="2"/>
    <x v="3"/>
    <n v="0.86792452830188604"/>
    <x v="24"/>
    <s v="2041-2045"/>
    <x v="28"/>
    <s v="400mt-wem-L3"/>
  </r>
  <r>
    <s v="ssp126"/>
    <x v="3"/>
    <x v="2"/>
    <x v="3"/>
    <x v="12"/>
    <n v="0.96226415094339601"/>
    <x v="25"/>
    <s v="2041-2045"/>
    <x v="29"/>
    <s v="400mt-wem-L3"/>
  </r>
  <r>
    <s v="ssp126"/>
    <x v="3"/>
    <x v="2"/>
    <x v="4"/>
    <x v="4"/>
    <n v="0"/>
    <x v="4"/>
    <s v="After 2050"/>
    <x v="30"/>
    <s v="400mt-wem-L3"/>
  </r>
  <r>
    <s v="ssp126"/>
    <x v="3"/>
    <x v="2"/>
    <x v="5"/>
    <x v="18"/>
    <n v="0.13207547169811301"/>
    <x v="0"/>
    <s v="After 2050"/>
    <x v="31"/>
    <s v="400mt-wem-L3"/>
  </r>
  <r>
    <s v="ssp126"/>
    <x v="3"/>
    <x v="2"/>
    <x v="6"/>
    <x v="17"/>
    <n v="0.50943396226415005"/>
    <x v="2"/>
    <s v="2046-2050"/>
    <x v="32"/>
    <s v="400mt-wem-L3"/>
  </r>
  <r>
    <s v="ssp126"/>
    <x v="3"/>
    <x v="2"/>
    <x v="7"/>
    <x v="19"/>
    <n v="0"/>
    <x v="4"/>
    <s v="After 2050"/>
    <x v="33"/>
    <s v="400mt-wem-L3"/>
  </r>
  <r>
    <s v="ssp126"/>
    <x v="3"/>
    <x v="2"/>
    <x v="8"/>
    <x v="25"/>
    <n v="0.35849056603773499"/>
    <x v="7"/>
    <s v="2046-2050"/>
    <x v="34"/>
    <s v="400mt-wem-L3"/>
  </r>
  <r>
    <s v="ssp126"/>
    <x v="3"/>
    <x v="2"/>
    <x v="9"/>
    <x v="21"/>
    <n v="0.83018867924528295"/>
    <x v="13"/>
    <s v="2041-2045"/>
    <x v="35"/>
    <s v="400mt-wem-L3"/>
  </r>
  <r>
    <s v="ssp126"/>
    <x v="3"/>
    <x v="2"/>
    <x v="10"/>
    <x v="4"/>
    <n v="0"/>
    <x v="4"/>
    <s v="After 2050"/>
    <x v="36"/>
    <s v="400mt-wem-L3"/>
  </r>
  <r>
    <s v="ssp126"/>
    <x v="3"/>
    <x v="2"/>
    <x v="11"/>
    <x v="19"/>
    <n v="0"/>
    <x v="4"/>
    <s v="After 2050"/>
    <x v="37"/>
    <s v="400mt-wem-L3"/>
  </r>
  <r>
    <s v="ssp126"/>
    <x v="3"/>
    <x v="2"/>
    <x v="12"/>
    <x v="41"/>
    <n v="0.26415094339622602"/>
    <x v="10"/>
    <s v="2046-2050"/>
    <x v="38"/>
    <s v="400mt-wem-L3"/>
  </r>
  <r>
    <s v="ssp126"/>
    <x v="3"/>
    <x v="3"/>
    <x v="0"/>
    <x v="23"/>
    <n v="0.35849056603773499"/>
    <x v="11"/>
    <s v="After 2050"/>
    <x v="39"/>
    <s v="400mt-wem-L4"/>
  </r>
  <r>
    <s v="ssp126"/>
    <x v="3"/>
    <x v="3"/>
    <x v="1"/>
    <x v="10"/>
    <n v="0.52830188679245205"/>
    <x v="8"/>
    <s v="2046-2050"/>
    <x v="40"/>
    <s v="400mt-wem-L4"/>
  </r>
  <r>
    <s v="ssp126"/>
    <x v="3"/>
    <x v="3"/>
    <x v="2"/>
    <x v="21"/>
    <n v="0.83018867924528295"/>
    <x v="26"/>
    <s v="2041-2045"/>
    <x v="41"/>
    <s v="400mt-wem-L4"/>
  </r>
  <r>
    <s v="ssp126"/>
    <x v="3"/>
    <x v="3"/>
    <x v="3"/>
    <x v="12"/>
    <n v="0.92452830188679203"/>
    <x v="23"/>
    <s v="2041-2045"/>
    <x v="42"/>
    <s v="400mt-wem-L4"/>
  </r>
  <r>
    <s v="ssp126"/>
    <x v="3"/>
    <x v="3"/>
    <x v="4"/>
    <x v="4"/>
    <n v="0"/>
    <x v="4"/>
    <s v="After 2050"/>
    <x v="43"/>
    <s v="400mt-wem-L4"/>
  </r>
  <r>
    <s v="ssp126"/>
    <x v="3"/>
    <x v="3"/>
    <x v="5"/>
    <x v="24"/>
    <n v="5.6603773584905599E-2"/>
    <x v="4"/>
    <s v="After 2050"/>
    <x v="44"/>
    <s v="400mt-wem-L4"/>
  </r>
  <r>
    <s v="ssp126"/>
    <x v="3"/>
    <x v="3"/>
    <x v="6"/>
    <x v="10"/>
    <n v="0.41509433962264097"/>
    <x v="11"/>
    <s v="2046-2050"/>
    <x v="45"/>
    <s v="400mt-wem-L4"/>
  </r>
  <r>
    <s v="ssp126"/>
    <x v="3"/>
    <x v="3"/>
    <x v="7"/>
    <x v="26"/>
    <n v="0"/>
    <x v="4"/>
    <s v="After 2050"/>
    <x v="46"/>
    <s v="400mt-wem-L4"/>
  </r>
  <r>
    <s v="ssp126"/>
    <x v="3"/>
    <x v="3"/>
    <x v="8"/>
    <x v="38"/>
    <n v="0.26415094339622602"/>
    <x v="16"/>
    <s v="After 2050"/>
    <x v="47"/>
    <s v="400mt-wem-L4"/>
  </r>
  <r>
    <s v="ssp126"/>
    <x v="3"/>
    <x v="3"/>
    <x v="9"/>
    <x v="21"/>
    <n v="0.81132075471698095"/>
    <x v="9"/>
    <s v="2041-2045"/>
    <x v="48"/>
    <s v="400mt-wem-L4"/>
  </r>
  <r>
    <s v="ssp126"/>
    <x v="3"/>
    <x v="3"/>
    <x v="10"/>
    <x v="4"/>
    <n v="0"/>
    <x v="4"/>
    <s v="After 2050"/>
    <x v="49"/>
    <s v="400mt-wem-L4"/>
  </r>
  <r>
    <s v="ssp126"/>
    <x v="3"/>
    <x v="3"/>
    <x v="11"/>
    <x v="26"/>
    <n v="0"/>
    <x v="4"/>
    <s v="After 2050"/>
    <x v="50"/>
    <s v="400mt-wem-L4"/>
  </r>
  <r>
    <s v="ssp126"/>
    <x v="3"/>
    <x v="3"/>
    <x v="12"/>
    <x v="42"/>
    <n v="0.22641509433962201"/>
    <x v="10"/>
    <s v="After 2050"/>
    <x v="51"/>
    <s v="400mt-wem-L4"/>
  </r>
  <r>
    <s v="ssp126"/>
    <x v="4"/>
    <x v="0"/>
    <x v="0"/>
    <x v="27"/>
    <n v="0.26415094339622602"/>
    <x v="7"/>
    <s v="After 2050"/>
    <x v="0"/>
    <s v="400mt-wam-L1"/>
  </r>
  <r>
    <s v="ssp126"/>
    <x v="4"/>
    <x v="0"/>
    <x v="1"/>
    <x v="15"/>
    <n v="0.41509433962264097"/>
    <x v="2"/>
    <s v="After 2050"/>
    <x v="1"/>
    <s v="400mt-wam-L1"/>
  </r>
  <r>
    <s v="ssp126"/>
    <x v="4"/>
    <x v="0"/>
    <x v="2"/>
    <x v="21"/>
    <n v="0.81132075471698095"/>
    <x v="14"/>
    <s v="2041-2045"/>
    <x v="2"/>
    <s v="400mt-wam-L1"/>
  </r>
  <r>
    <s v="ssp126"/>
    <x v="4"/>
    <x v="0"/>
    <x v="3"/>
    <x v="3"/>
    <n v="0.90566037735849003"/>
    <x v="24"/>
    <s v="2041-2045"/>
    <x v="3"/>
    <s v="400mt-wam-L1"/>
  </r>
  <r>
    <s v="ssp126"/>
    <x v="4"/>
    <x v="0"/>
    <x v="4"/>
    <x v="4"/>
    <n v="0"/>
    <x v="4"/>
    <s v="After 2050"/>
    <x v="4"/>
    <s v="400mt-wam-L1"/>
  </r>
  <r>
    <s v="ssp126"/>
    <x v="4"/>
    <x v="0"/>
    <x v="5"/>
    <x v="5"/>
    <n v="0"/>
    <x v="4"/>
    <s v="After 2050"/>
    <x v="5"/>
    <s v="400mt-wam-L1"/>
  </r>
  <r>
    <s v="ssp126"/>
    <x v="4"/>
    <x v="0"/>
    <x v="6"/>
    <x v="6"/>
    <n v="0.339622641509433"/>
    <x v="7"/>
    <s v="After 2050"/>
    <x v="6"/>
    <s v="400mt-wam-L1"/>
  </r>
  <r>
    <s v="ssp126"/>
    <x v="4"/>
    <x v="0"/>
    <x v="7"/>
    <x v="4"/>
    <n v="0"/>
    <x v="4"/>
    <s v="After 2050"/>
    <x v="7"/>
    <s v="400mt-wam-L1"/>
  </r>
  <r>
    <s v="ssp126"/>
    <x v="4"/>
    <x v="0"/>
    <x v="8"/>
    <x v="33"/>
    <n v="0.20754716981131999"/>
    <x v="10"/>
    <s v="After 2050"/>
    <x v="8"/>
    <s v="400mt-wam-L1"/>
  </r>
  <r>
    <s v="ssp126"/>
    <x v="4"/>
    <x v="0"/>
    <x v="9"/>
    <x v="8"/>
    <n v="0.64150943396226401"/>
    <x v="27"/>
    <s v="2046-2050"/>
    <x v="9"/>
    <s v="400mt-wam-L1"/>
  </r>
  <r>
    <s v="ssp126"/>
    <x v="4"/>
    <x v="0"/>
    <x v="10"/>
    <x v="4"/>
    <n v="0"/>
    <x v="4"/>
    <s v="After 2050"/>
    <x v="10"/>
    <s v="400mt-wam-L1"/>
  </r>
  <r>
    <s v="ssp126"/>
    <x v="4"/>
    <x v="0"/>
    <x v="11"/>
    <x v="4"/>
    <n v="0"/>
    <x v="4"/>
    <s v="After 2050"/>
    <x v="11"/>
    <s v="400mt-wam-L1"/>
  </r>
  <r>
    <s v="ssp126"/>
    <x v="4"/>
    <x v="0"/>
    <x v="12"/>
    <x v="7"/>
    <n v="0.169811320754716"/>
    <x v="0"/>
    <s v="After 2050"/>
    <x v="12"/>
    <s v="400mt-wam-L1"/>
  </r>
  <r>
    <s v="ssp126"/>
    <x v="4"/>
    <x v="1"/>
    <x v="0"/>
    <x v="9"/>
    <n v="0.35849056603773499"/>
    <x v="11"/>
    <s v="After 2050"/>
    <x v="13"/>
    <s v="400mt-wam-L2"/>
  </r>
  <r>
    <s v="ssp126"/>
    <x v="4"/>
    <x v="1"/>
    <x v="1"/>
    <x v="10"/>
    <n v="0.56603773584905603"/>
    <x v="28"/>
    <s v="2046-2050"/>
    <x v="14"/>
    <s v="400mt-wam-L2"/>
  </r>
  <r>
    <s v="ssp126"/>
    <x v="4"/>
    <x v="1"/>
    <x v="2"/>
    <x v="3"/>
    <n v="0.84905660377358405"/>
    <x v="13"/>
    <s v="2041-2045"/>
    <x v="15"/>
    <s v="400mt-wam-L2"/>
  </r>
  <r>
    <s v="ssp126"/>
    <x v="4"/>
    <x v="1"/>
    <x v="3"/>
    <x v="12"/>
    <n v="0.92452830188679203"/>
    <x v="29"/>
    <s v="2041-2045"/>
    <x v="16"/>
    <s v="400mt-wam-L2"/>
  </r>
  <r>
    <s v="ssp126"/>
    <x v="4"/>
    <x v="1"/>
    <x v="4"/>
    <x v="4"/>
    <n v="0"/>
    <x v="4"/>
    <s v="After 2050"/>
    <x v="17"/>
    <s v="400mt-wam-L2"/>
  </r>
  <r>
    <s v="ssp126"/>
    <x v="4"/>
    <x v="1"/>
    <x v="5"/>
    <x v="13"/>
    <n v="0.113207547169811"/>
    <x v="4"/>
    <s v="After 2050"/>
    <x v="18"/>
    <s v="400mt-wam-L2"/>
  </r>
  <r>
    <s v="ssp126"/>
    <x v="4"/>
    <x v="1"/>
    <x v="6"/>
    <x v="10"/>
    <n v="0.45283018867924502"/>
    <x v="11"/>
    <s v="2046-2050"/>
    <x v="19"/>
    <s v="400mt-wam-L2"/>
  </r>
  <r>
    <s v="ssp126"/>
    <x v="4"/>
    <x v="1"/>
    <x v="7"/>
    <x v="14"/>
    <n v="0"/>
    <x v="4"/>
    <s v="After 2050"/>
    <x v="20"/>
    <s v="400mt-wam-L2"/>
  </r>
  <r>
    <s v="ssp126"/>
    <x v="4"/>
    <x v="1"/>
    <x v="8"/>
    <x v="28"/>
    <n v="0.30188679245283001"/>
    <x v="1"/>
    <s v="2046-2050"/>
    <x v="21"/>
    <s v="400mt-wam-L2"/>
  </r>
  <r>
    <s v="ssp126"/>
    <x v="4"/>
    <x v="1"/>
    <x v="9"/>
    <x v="21"/>
    <n v="0.83018867924528295"/>
    <x v="14"/>
    <s v="2041-2045"/>
    <x v="22"/>
    <s v="400mt-wam-L2"/>
  </r>
  <r>
    <s v="ssp126"/>
    <x v="4"/>
    <x v="1"/>
    <x v="10"/>
    <x v="4"/>
    <n v="0"/>
    <x v="4"/>
    <s v="After 2050"/>
    <x v="23"/>
    <s v="400mt-wam-L2"/>
  </r>
  <r>
    <s v="ssp126"/>
    <x v="4"/>
    <x v="1"/>
    <x v="11"/>
    <x v="14"/>
    <n v="0"/>
    <x v="4"/>
    <s v="After 2050"/>
    <x v="24"/>
    <s v="400mt-wam-L2"/>
  </r>
  <r>
    <s v="ssp126"/>
    <x v="4"/>
    <x v="1"/>
    <x v="12"/>
    <x v="1"/>
    <n v="0.26415094339622602"/>
    <x v="10"/>
    <s v="After 2050"/>
    <x v="25"/>
    <s v="400mt-wam-L2"/>
  </r>
  <r>
    <s v="ssp126"/>
    <x v="4"/>
    <x v="2"/>
    <x v="0"/>
    <x v="16"/>
    <n v="0.41509433962264097"/>
    <x v="5"/>
    <s v="2046-2050"/>
    <x v="26"/>
    <s v="400mt-wam-L3"/>
  </r>
  <r>
    <s v="ssp126"/>
    <x v="4"/>
    <x v="2"/>
    <x v="1"/>
    <x v="8"/>
    <n v="0.60377358490566002"/>
    <x v="8"/>
    <s v="2046-2050"/>
    <x v="27"/>
    <s v="400mt-wam-L3"/>
  </r>
  <r>
    <s v="ssp126"/>
    <x v="4"/>
    <x v="2"/>
    <x v="2"/>
    <x v="3"/>
    <n v="0.86792452830188604"/>
    <x v="26"/>
    <s v="2041-2045"/>
    <x v="28"/>
    <s v="400mt-wam-L3"/>
  </r>
  <r>
    <s v="ssp126"/>
    <x v="4"/>
    <x v="2"/>
    <x v="3"/>
    <x v="12"/>
    <n v="0.96226415094339601"/>
    <x v="23"/>
    <s v="2041-2045"/>
    <x v="29"/>
    <s v="400mt-wam-L3"/>
  </r>
  <r>
    <s v="ssp126"/>
    <x v="4"/>
    <x v="2"/>
    <x v="4"/>
    <x v="4"/>
    <n v="0"/>
    <x v="4"/>
    <s v="After 2050"/>
    <x v="30"/>
    <s v="400mt-wam-L3"/>
  </r>
  <r>
    <s v="ssp126"/>
    <x v="4"/>
    <x v="2"/>
    <x v="5"/>
    <x v="18"/>
    <n v="0.13207547169811301"/>
    <x v="4"/>
    <s v="After 2050"/>
    <x v="31"/>
    <s v="400mt-wam-L3"/>
  </r>
  <r>
    <s v="ssp126"/>
    <x v="4"/>
    <x v="2"/>
    <x v="6"/>
    <x v="17"/>
    <n v="0.490566037735849"/>
    <x v="5"/>
    <s v="2046-2050"/>
    <x v="32"/>
    <s v="400mt-wam-L3"/>
  </r>
  <r>
    <s v="ssp126"/>
    <x v="4"/>
    <x v="2"/>
    <x v="7"/>
    <x v="19"/>
    <n v="0"/>
    <x v="4"/>
    <s v="After 2050"/>
    <x v="33"/>
    <s v="400mt-wam-L3"/>
  </r>
  <r>
    <s v="ssp126"/>
    <x v="4"/>
    <x v="2"/>
    <x v="8"/>
    <x v="20"/>
    <n v="0.35849056603773499"/>
    <x v="16"/>
    <s v="2046-2050"/>
    <x v="34"/>
    <s v="400mt-wam-L3"/>
  </r>
  <r>
    <s v="ssp126"/>
    <x v="4"/>
    <x v="2"/>
    <x v="9"/>
    <x v="21"/>
    <n v="0.83018867924528295"/>
    <x v="9"/>
    <s v="2041-2045"/>
    <x v="35"/>
    <s v="400mt-wam-L3"/>
  </r>
  <r>
    <s v="ssp126"/>
    <x v="4"/>
    <x v="2"/>
    <x v="10"/>
    <x v="4"/>
    <n v="0"/>
    <x v="4"/>
    <s v="After 2050"/>
    <x v="36"/>
    <s v="400mt-wam-L3"/>
  </r>
  <r>
    <s v="ssp126"/>
    <x v="4"/>
    <x v="2"/>
    <x v="11"/>
    <x v="19"/>
    <n v="0"/>
    <x v="4"/>
    <s v="After 2050"/>
    <x v="37"/>
    <s v="400mt-wam-L3"/>
  </r>
  <r>
    <s v="ssp126"/>
    <x v="4"/>
    <x v="2"/>
    <x v="12"/>
    <x v="22"/>
    <n v="0.26415094339622602"/>
    <x v="10"/>
    <s v="2046-2050"/>
    <x v="38"/>
    <s v="400mt-wam-L3"/>
  </r>
  <r>
    <s v="ssp126"/>
    <x v="4"/>
    <x v="3"/>
    <x v="0"/>
    <x v="23"/>
    <n v="0.35849056603773499"/>
    <x v="11"/>
    <s v="After 2050"/>
    <x v="39"/>
    <s v="400mt-wam-L4"/>
  </r>
  <r>
    <s v="ssp126"/>
    <x v="4"/>
    <x v="3"/>
    <x v="1"/>
    <x v="10"/>
    <n v="0.52830188679245205"/>
    <x v="2"/>
    <s v="2046-2050"/>
    <x v="40"/>
    <s v="400mt-wam-L4"/>
  </r>
  <r>
    <s v="ssp126"/>
    <x v="4"/>
    <x v="3"/>
    <x v="2"/>
    <x v="21"/>
    <n v="0.83018867924528295"/>
    <x v="9"/>
    <s v="2041-2045"/>
    <x v="41"/>
    <s v="400mt-wam-L4"/>
  </r>
  <r>
    <s v="ssp126"/>
    <x v="4"/>
    <x v="3"/>
    <x v="3"/>
    <x v="12"/>
    <n v="0.92452830188679203"/>
    <x v="29"/>
    <s v="2041-2045"/>
    <x v="42"/>
    <s v="400mt-wam-L4"/>
  </r>
  <r>
    <s v="ssp126"/>
    <x v="4"/>
    <x v="3"/>
    <x v="4"/>
    <x v="4"/>
    <n v="0"/>
    <x v="4"/>
    <s v="After 2050"/>
    <x v="43"/>
    <s v="400mt-wam-L4"/>
  </r>
  <r>
    <s v="ssp126"/>
    <x v="4"/>
    <x v="3"/>
    <x v="5"/>
    <x v="24"/>
    <n v="3.7735849056603703E-2"/>
    <x v="4"/>
    <s v="After 2050"/>
    <x v="44"/>
    <s v="400mt-wam-L4"/>
  </r>
  <r>
    <s v="ssp126"/>
    <x v="4"/>
    <x v="3"/>
    <x v="6"/>
    <x v="25"/>
    <n v="0.41509433962264097"/>
    <x v="11"/>
    <s v="2046-2050"/>
    <x v="45"/>
    <s v="400mt-wam-L4"/>
  </r>
  <r>
    <s v="ssp126"/>
    <x v="4"/>
    <x v="3"/>
    <x v="7"/>
    <x v="26"/>
    <n v="0"/>
    <x v="4"/>
    <s v="After 2050"/>
    <x v="46"/>
    <s v="400mt-wam-L4"/>
  </r>
  <r>
    <s v="ssp126"/>
    <x v="4"/>
    <x v="3"/>
    <x v="8"/>
    <x v="6"/>
    <n v="0.26415094339622602"/>
    <x v="1"/>
    <s v="After 2050"/>
    <x v="47"/>
    <s v="400mt-wam-L4"/>
  </r>
  <r>
    <s v="ssp126"/>
    <x v="4"/>
    <x v="3"/>
    <x v="9"/>
    <x v="2"/>
    <n v="0.81132075471698095"/>
    <x v="21"/>
    <s v="2041-2045"/>
    <x v="48"/>
    <s v="400mt-wam-L4"/>
  </r>
  <r>
    <s v="ssp126"/>
    <x v="4"/>
    <x v="3"/>
    <x v="10"/>
    <x v="4"/>
    <n v="0"/>
    <x v="4"/>
    <s v="After 2050"/>
    <x v="49"/>
    <s v="400mt-wam-L4"/>
  </r>
  <r>
    <s v="ssp126"/>
    <x v="4"/>
    <x v="3"/>
    <x v="11"/>
    <x v="26"/>
    <n v="0"/>
    <x v="4"/>
    <s v="After 2050"/>
    <x v="50"/>
    <s v="400mt-wam-L4"/>
  </r>
  <r>
    <s v="ssp126"/>
    <x v="4"/>
    <x v="3"/>
    <x v="12"/>
    <x v="23"/>
    <n v="0.20754716981131999"/>
    <x v="0"/>
    <s v="After 2050"/>
    <x v="51"/>
    <s v="400mt-wam-L4"/>
  </r>
  <r>
    <s v="ssp126"/>
    <x v="5"/>
    <x v="0"/>
    <x v="0"/>
    <x v="24"/>
    <n v="0.13207547169811301"/>
    <x v="0"/>
    <s v="After 2050"/>
    <x v="0"/>
    <s v="400mt-lowbio-L1"/>
  </r>
  <r>
    <s v="ssp126"/>
    <x v="5"/>
    <x v="0"/>
    <x v="1"/>
    <x v="7"/>
    <n v="0.22641509433962201"/>
    <x v="1"/>
    <s v="After 2050"/>
    <x v="1"/>
    <s v="400mt-lowbio-L1"/>
  </r>
  <r>
    <s v="ssp126"/>
    <x v="5"/>
    <x v="0"/>
    <x v="2"/>
    <x v="17"/>
    <n v="0.54716981132075404"/>
    <x v="2"/>
    <s v="2046-2050"/>
    <x v="2"/>
    <s v="400mt-lowbio-L1"/>
  </r>
  <r>
    <s v="ssp126"/>
    <x v="5"/>
    <x v="0"/>
    <x v="3"/>
    <x v="21"/>
    <n v="0.83018867924528295"/>
    <x v="3"/>
    <s v="2041-2045"/>
    <x v="3"/>
    <s v="400mt-lowbio-L1"/>
  </r>
  <r>
    <s v="ssp126"/>
    <x v="5"/>
    <x v="0"/>
    <x v="4"/>
    <x v="4"/>
    <n v="0"/>
    <x v="4"/>
    <s v="After 2050"/>
    <x v="4"/>
    <s v="400mt-lowbio-L1"/>
  </r>
  <r>
    <s v="ssp126"/>
    <x v="5"/>
    <x v="0"/>
    <x v="5"/>
    <x v="34"/>
    <n v="0"/>
    <x v="4"/>
    <s v="After 2050"/>
    <x v="5"/>
    <s v="400mt-lowbio-L1"/>
  </r>
  <r>
    <s v="ssp126"/>
    <x v="5"/>
    <x v="0"/>
    <x v="6"/>
    <x v="27"/>
    <n v="0.169811320754716"/>
    <x v="0"/>
    <s v="After 2050"/>
    <x v="6"/>
    <s v="400mt-lowbio-L1"/>
  </r>
  <r>
    <s v="ssp126"/>
    <x v="5"/>
    <x v="0"/>
    <x v="7"/>
    <x v="4"/>
    <n v="0"/>
    <x v="4"/>
    <s v="After 2050"/>
    <x v="7"/>
    <s v="400mt-lowbio-L1"/>
  </r>
  <r>
    <s v="ssp126"/>
    <x v="5"/>
    <x v="0"/>
    <x v="8"/>
    <x v="13"/>
    <n v="9.4339622641509399E-2"/>
    <x v="4"/>
    <s v="After 2050"/>
    <x v="8"/>
    <s v="400mt-lowbio-L1"/>
  </r>
  <r>
    <s v="ssp126"/>
    <x v="5"/>
    <x v="0"/>
    <x v="9"/>
    <x v="20"/>
    <n v="0.41509433962264097"/>
    <x v="5"/>
    <s v="2046-2050"/>
    <x v="9"/>
    <s v="400mt-lowbio-L1"/>
  </r>
  <r>
    <s v="ssp126"/>
    <x v="5"/>
    <x v="0"/>
    <x v="10"/>
    <x v="4"/>
    <n v="0"/>
    <x v="4"/>
    <s v="After 2050"/>
    <x v="10"/>
    <s v="400mt-lowbio-L1"/>
  </r>
  <r>
    <s v="ssp126"/>
    <x v="5"/>
    <x v="0"/>
    <x v="11"/>
    <x v="4"/>
    <n v="0"/>
    <x v="4"/>
    <s v="After 2050"/>
    <x v="11"/>
    <s v="400mt-lowbio-L1"/>
  </r>
  <r>
    <s v="ssp126"/>
    <x v="5"/>
    <x v="0"/>
    <x v="12"/>
    <x v="24"/>
    <n v="3.7735849056603703E-2"/>
    <x v="4"/>
    <s v="After 2050"/>
    <x v="12"/>
    <s v="400mt-lowbio-L1"/>
  </r>
  <r>
    <s v="ssp126"/>
    <x v="5"/>
    <x v="1"/>
    <x v="0"/>
    <x v="7"/>
    <n v="0.20754716981131999"/>
    <x v="0"/>
    <s v="After 2050"/>
    <x v="13"/>
    <s v="400mt-lowbio-L2"/>
  </r>
  <r>
    <s v="ssp126"/>
    <x v="5"/>
    <x v="1"/>
    <x v="1"/>
    <x v="16"/>
    <n v="0.339622641509433"/>
    <x v="7"/>
    <s v="2046-2050"/>
    <x v="14"/>
    <s v="400mt-lowbio-L2"/>
  </r>
  <r>
    <s v="ssp126"/>
    <x v="5"/>
    <x v="1"/>
    <x v="2"/>
    <x v="2"/>
    <n v="0.73584905660377298"/>
    <x v="8"/>
    <s v="2041-2045"/>
    <x v="15"/>
    <s v="400mt-lowbio-L2"/>
  </r>
  <r>
    <s v="ssp126"/>
    <x v="5"/>
    <x v="1"/>
    <x v="3"/>
    <x v="3"/>
    <n v="0.86792452830188604"/>
    <x v="9"/>
    <s v="2041-2045"/>
    <x v="16"/>
    <s v="400mt-lowbio-L2"/>
  </r>
  <r>
    <s v="ssp126"/>
    <x v="5"/>
    <x v="1"/>
    <x v="4"/>
    <x v="4"/>
    <n v="0"/>
    <x v="4"/>
    <s v="After 2050"/>
    <x v="17"/>
    <s v="400mt-lowbio-L2"/>
  </r>
  <r>
    <s v="ssp126"/>
    <x v="5"/>
    <x v="1"/>
    <x v="5"/>
    <x v="5"/>
    <n v="0"/>
    <x v="4"/>
    <s v="After 2050"/>
    <x v="18"/>
    <s v="400mt-lowbio-L2"/>
  </r>
  <r>
    <s v="ssp126"/>
    <x v="5"/>
    <x v="1"/>
    <x v="6"/>
    <x v="38"/>
    <n v="0.26415094339622602"/>
    <x v="0"/>
    <s v="After 2050"/>
    <x v="19"/>
    <s v="400mt-lowbio-L2"/>
  </r>
  <r>
    <s v="ssp126"/>
    <x v="5"/>
    <x v="1"/>
    <x v="7"/>
    <x v="34"/>
    <n v="0"/>
    <x v="4"/>
    <s v="After 2050"/>
    <x v="20"/>
    <s v="400mt-lowbio-L2"/>
  </r>
  <r>
    <s v="ssp126"/>
    <x v="5"/>
    <x v="1"/>
    <x v="8"/>
    <x v="39"/>
    <n v="0.169811320754716"/>
    <x v="0"/>
    <s v="After 2050"/>
    <x v="21"/>
    <s v="400mt-lowbio-L2"/>
  </r>
  <r>
    <s v="ssp126"/>
    <x v="5"/>
    <x v="1"/>
    <x v="9"/>
    <x v="8"/>
    <n v="0.54716981132075404"/>
    <x v="2"/>
    <s v="2046-2050"/>
    <x v="22"/>
    <s v="400mt-lowbio-L2"/>
  </r>
  <r>
    <s v="ssp126"/>
    <x v="5"/>
    <x v="1"/>
    <x v="10"/>
    <x v="4"/>
    <n v="0"/>
    <x v="4"/>
    <s v="After 2050"/>
    <x v="23"/>
    <s v="400mt-lowbio-L2"/>
  </r>
  <r>
    <s v="ssp126"/>
    <x v="5"/>
    <x v="1"/>
    <x v="11"/>
    <x v="34"/>
    <n v="0"/>
    <x v="4"/>
    <s v="After 2050"/>
    <x v="24"/>
    <s v="400mt-lowbio-L2"/>
  </r>
  <r>
    <s v="ssp126"/>
    <x v="5"/>
    <x v="1"/>
    <x v="12"/>
    <x v="7"/>
    <n v="0.13207547169811301"/>
    <x v="4"/>
    <s v="After 2050"/>
    <x v="25"/>
    <s v="400mt-lowbio-L2"/>
  </r>
  <r>
    <s v="ssp126"/>
    <x v="5"/>
    <x v="2"/>
    <x v="0"/>
    <x v="39"/>
    <n v="0.20754716981131999"/>
    <x v="10"/>
    <s v="After 2050"/>
    <x v="26"/>
    <s v="400mt-lowbio-L3"/>
  </r>
  <r>
    <s v="ssp126"/>
    <x v="5"/>
    <x v="2"/>
    <x v="1"/>
    <x v="43"/>
    <n v="0.35849056603773499"/>
    <x v="7"/>
    <s v="2046-2050"/>
    <x v="27"/>
    <s v="400mt-lowbio-L3"/>
  </r>
  <r>
    <s v="ssp126"/>
    <x v="5"/>
    <x v="2"/>
    <x v="2"/>
    <x v="21"/>
    <n v="0.79245283018867896"/>
    <x v="19"/>
    <s v="2041-2045"/>
    <x v="28"/>
    <s v="400mt-lowbio-L3"/>
  </r>
  <r>
    <s v="ssp126"/>
    <x v="5"/>
    <x v="2"/>
    <x v="3"/>
    <x v="12"/>
    <n v="0.88679245283018804"/>
    <x v="13"/>
    <s v="2041-2045"/>
    <x v="29"/>
    <s v="400mt-lowbio-L3"/>
  </r>
  <r>
    <s v="ssp126"/>
    <x v="5"/>
    <x v="2"/>
    <x v="4"/>
    <x v="4"/>
    <n v="0"/>
    <x v="4"/>
    <s v="After 2050"/>
    <x v="30"/>
    <s v="400mt-lowbio-L3"/>
  </r>
  <r>
    <s v="ssp126"/>
    <x v="5"/>
    <x v="2"/>
    <x v="5"/>
    <x v="19"/>
    <n v="0"/>
    <x v="4"/>
    <s v="After 2050"/>
    <x v="31"/>
    <s v="400mt-lowbio-L3"/>
  </r>
  <r>
    <s v="ssp126"/>
    <x v="5"/>
    <x v="2"/>
    <x v="6"/>
    <x v="22"/>
    <n v="0.26415094339622602"/>
    <x v="10"/>
    <s v="2046-2050"/>
    <x v="32"/>
    <s v="400mt-lowbio-L3"/>
  </r>
  <r>
    <s v="ssp126"/>
    <x v="5"/>
    <x v="2"/>
    <x v="7"/>
    <x v="44"/>
    <n v="0"/>
    <x v="4"/>
    <s v="After 2050"/>
    <x v="33"/>
    <s v="400mt-lowbio-L3"/>
  </r>
  <r>
    <s v="ssp126"/>
    <x v="5"/>
    <x v="2"/>
    <x v="8"/>
    <x v="29"/>
    <n v="0.20754716981131999"/>
    <x v="0"/>
    <s v="After 2050"/>
    <x v="34"/>
    <s v="400mt-lowbio-L3"/>
  </r>
  <r>
    <s v="ssp126"/>
    <x v="5"/>
    <x v="2"/>
    <x v="9"/>
    <x v="45"/>
    <n v="0.58490566037735803"/>
    <x v="2"/>
    <s v="2046-2050"/>
    <x v="35"/>
    <s v="400mt-lowbio-L3"/>
  </r>
  <r>
    <s v="ssp126"/>
    <x v="5"/>
    <x v="2"/>
    <x v="10"/>
    <x v="4"/>
    <n v="0"/>
    <x v="4"/>
    <s v="After 2050"/>
    <x v="36"/>
    <s v="400mt-lowbio-L3"/>
  </r>
  <r>
    <s v="ssp126"/>
    <x v="5"/>
    <x v="2"/>
    <x v="11"/>
    <x v="44"/>
    <n v="0"/>
    <x v="4"/>
    <s v="After 2050"/>
    <x v="37"/>
    <s v="400mt-lowbio-L3"/>
  </r>
  <r>
    <s v="ssp126"/>
    <x v="5"/>
    <x v="2"/>
    <x v="12"/>
    <x v="36"/>
    <n v="0.13207547169811301"/>
    <x v="4"/>
    <s v="After 2050"/>
    <x v="38"/>
    <s v="400mt-lowbio-L3"/>
  </r>
  <r>
    <s v="ssp126"/>
    <x v="5"/>
    <x v="3"/>
    <x v="0"/>
    <x v="18"/>
    <n v="0.18867924528301799"/>
    <x v="0"/>
    <s v="After 2050"/>
    <x v="39"/>
    <s v="400mt-lowbio-L4"/>
  </r>
  <r>
    <s v="ssp126"/>
    <x v="5"/>
    <x v="3"/>
    <x v="1"/>
    <x v="6"/>
    <n v="0.26415094339622602"/>
    <x v="7"/>
    <s v="After 2050"/>
    <x v="40"/>
    <s v="400mt-lowbio-L4"/>
  </r>
  <r>
    <s v="ssp126"/>
    <x v="5"/>
    <x v="3"/>
    <x v="2"/>
    <x v="45"/>
    <n v="0.62264150943396201"/>
    <x v="28"/>
    <s v="2046-2050"/>
    <x v="41"/>
    <s v="400mt-lowbio-L4"/>
  </r>
  <r>
    <s v="ssp126"/>
    <x v="5"/>
    <x v="3"/>
    <x v="3"/>
    <x v="3"/>
    <n v="0.83018867924528295"/>
    <x v="14"/>
    <s v="2041-2045"/>
    <x v="42"/>
    <s v="400mt-lowbio-L4"/>
  </r>
  <r>
    <s v="ssp126"/>
    <x v="5"/>
    <x v="3"/>
    <x v="4"/>
    <x v="4"/>
    <n v="0"/>
    <x v="4"/>
    <s v="After 2050"/>
    <x v="43"/>
    <s v="400mt-lowbio-L4"/>
  </r>
  <r>
    <s v="ssp126"/>
    <x v="5"/>
    <x v="3"/>
    <x v="5"/>
    <x v="26"/>
    <n v="0"/>
    <x v="4"/>
    <s v="After 2050"/>
    <x v="44"/>
    <s v="400mt-lowbio-L4"/>
  </r>
  <r>
    <s v="ssp126"/>
    <x v="5"/>
    <x v="3"/>
    <x v="6"/>
    <x v="23"/>
    <n v="0.20754716981131999"/>
    <x v="0"/>
    <s v="After 2050"/>
    <x v="45"/>
    <s v="400mt-lowbio-L4"/>
  </r>
  <r>
    <s v="ssp126"/>
    <x v="5"/>
    <x v="3"/>
    <x v="7"/>
    <x v="4"/>
    <n v="0"/>
    <x v="4"/>
    <s v="After 2050"/>
    <x v="46"/>
    <s v="400mt-lowbio-L4"/>
  </r>
  <r>
    <s v="ssp126"/>
    <x v="5"/>
    <x v="3"/>
    <x v="8"/>
    <x v="27"/>
    <n v="0.13207547169811301"/>
    <x v="4"/>
    <s v="After 2050"/>
    <x v="47"/>
    <s v="400mt-lowbio-L4"/>
  </r>
  <r>
    <s v="ssp126"/>
    <x v="5"/>
    <x v="3"/>
    <x v="9"/>
    <x v="17"/>
    <n v="0.50943396226415005"/>
    <x v="2"/>
    <s v="2046-2050"/>
    <x v="48"/>
    <s v="400mt-lowbio-L4"/>
  </r>
  <r>
    <s v="ssp126"/>
    <x v="5"/>
    <x v="3"/>
    <x v="10"/>
    <x v="4"/>
    <n v="0"/>
    <x v="4"/>
    <s v="After 2050"/>
    <x v="49"/>
    <s v="400mt-lowbio-L4"/>
  </r>
  <r>
    <s v="ssp126"/>
    <x v="5"/>
    <x v="3"/>
    <x v="11"/>
    <x v="4"/>
    <n v="0"/>
    <x v="4"/>
    <s v="After 2050"/>
    <x v="50"/>
    <s v="400mt-lowbio-L4"/>
  </r>
  <r>
    <s v="ssp126"/>
    <x v="5"/>
    <x v="3"/>
    <x v="12"/>
    <x v="46"/>
    <n v="0.113207547169811"/>
    <x v="4"/>
    <s v="After 2050"/>
    <x v="51"/>
    <s v="400mt-lowbio-L4"/>
  </r>
  <r>
    <s v="ssp126"/>
    <x v="6"/>
    <x v="0"/>
    <x v="0"/>
    <x v="24"/>
    <n v="0.13207547169811301"/>
    <x v="0"/>
    <s v="After 2050"/>
    <x v="0"/>
    <s v="400mt-led-L1"/>
  </r>
  <r>
    <s v="ssp126"/>
    <x v="6"/>
    <x v="0"/>
    <x v="1"/>
    <x v="7"/>
    <n v="0.22641509433962201"/>
    <x v="1"/>
    <s v="After 2050"/>
    <x v="1"/>
    <s v="400mt-led-L1"/>
  </r>
  <r>
    <s v="ssp126"/>
    <x v="6"/>
    <x v="0"/>
    <x v="2"/>
    <x v="17"/>
    <n v="0.54716981132075404"/>
    <x v="2"/>
    <s v="2046-2050"/>
    <x v="2"/>
    <s v="400mt-led-L1"/>
  </r>
  <r>
    <s v="ssp126"/>
    <x v="6"/>
    <x v="0"/>
    <x v="3"/>
    <x v="21"/>
    <n v="0.83018867924528295"/>
    <x v="15"/>
    <s v="2041-2045"/>
    <x v="3"/>
    <s v="400mt-led-L1"/>
  </r>
  <r>
    <s v="ssp126"/>
    <x v="6"/>
    <x v="0"/>
    <x v="4"/>
    <x v="4"/>
    <n v="0"/>
    <x v="4"/>
    <s v="After 2050"/>
    <x v="4"/>
    <s v="400mt-led-L1"/>
  </r>
  <r>
    <s v="ssp126"/>
    <x v="6"/>
    <x v="0"/>
    <x v="5"/>
    <x v="34"/>
    <n v="0"/>
    <x v="4"/>
    <s v="After 2050"/>
    <x v="5"/>
    <s v="400mt-led-L1"/>
  </r>
  <r>
    <s v="ssp126"/>
    <x v="6"/>
    <x v="0"/>
    <x v="6"/>
    <x v="27"/>
    <n v="0.169811320754716"/>
    <x v="0"/>
    <s v="After 2050"/>
    <x v="6"/>
    <s v="400mt-led-L1"/>
  </r>
  <r>
    <s v="ssp126"/>
    <x v="6"/>
    <x v="0"/>
    <x v="7"/>
    <x v="4"/>
    <n v="0"/>
    <x v="4"/>
    <s v="After 2050"/>
    <x v="7"/>
    <s v="400mt-led-L1"/>
  </r>
  <r>
    <s v="ssp126"/>
    <x v="6"/>
    <x v="0"/>
    <x v="8"/>
    <x v="13"/>
    <n v="9.4339622641509399E-2"/>
    <x v="4"/>
    <s v="After 2050"/>
    <x v="8"/>
    <s v="400mt-led-L1"/>
  </r>
  <r>
    <s v="ssp126"/>
    <x v="6"/>
    <x v="0"/>
    <x v="9"/>
    <x v="20"/>
    <n v="0.41509433962264097"/>
    <x v="5"/>
    <s v="2046-2050"/>
    <x v="9"/>
    <s v="400mt-led-L1"/>
  </r>
  <r>
    <s v="ssp126"/>
    <x v="6"/>
    <x v="0"/>
    <x v="10"/>
    <x v="4"/>
    <n v="0"/>
    <x v="4"/>
    <s v="After 2050"/>
    <x v="10"/>
    <s v="400mt-led-L1"/>
  </r>
  <r>
    <s v="ssp126"/>
    <x v="6"/>
    <x v="0"/>
    <x v="11"/>
    <x v="4"/>
    <n v="0"/>
    <x v="4"/>
    <s v="After 2050"/>
    <x v="11"/>
    <s v="400mt-led-L1"/>
  </r>
  <r>
    <s v="ssp126"/>
    <x v="6"/>
    <x v="0"/>
    <x v="12"/>
    <x v="24"/>
    <n v="3.7735849056603703E-2"/>
    <x v="4"/>
    <s v="After 2050"/>
    <x v="12"/>
    <s v="400mt-led-L1"/>
  </r>
  <r>
    <s v="ssp126"/>
    <x v="6"/>
    <x v="1"/>
    <x v="0"/>
    <x v="7"/>
    <n v="0.20754716981131999"/>
    <x v="0"/>
    <s v="After 2050"/>
    <x v="13"/>
    <s v="400mt-led-L2"/>
  </r>
  <r>
    <s v="ssp126"/>
    <x v="6"/>
    <x v="1"/>
    <x v="1"/>
    <x v="16"/>
    <n v="0.339622641509433"/>
    <x v="7"/>
    <s v="2046-2050"/>
    <x v="14"/>
    <s v="400mt-led-L2"/>
  </r>
  <r>
    <s v="ssp126"/>
    <x v="6"/>
    <x v="1"/>
    <x v="2"/>
    <x v="2"/>
    <n v="0.73584905660377298"/>
    <x v="8"/>
    <s v="2041-2045"/>
    <x v="15"/>
    <s v="400mt-led-L2"/>
  </r>
  <r>
    <s v="ssp126"/>
    <x v="6"/>
    <x v="1"/>
    <x v="3"/>
    <x v="3"/>
    <n v="0.86792452830188604"/>
    <x v="9"/>
    <s v="2041-2045"/>
    <x v="16"/>
    <s v="400mt-led-L2"/>
  </r>
  <r>
    <s v="ssp126"/>
    <x v="6"/>
    <x v="1"/>
    <x v="4"/>
    <x v="4"/>
    <n v="0"/>
    <x v="4"/>
    <s v="After 2050"/>
    <x v="17"/>
    <s v="400mt-led-L2"/>
  </r>
  <r>
    <s v="ssp126"/>
    <x v="6"/>
    <x v="1"/>
    <x v="5"/>
    <x v="5"/>
    <n v="0"/>
    <x v="4"/>
    <s v="After 2050"/>
    <x v="18"/>
    <s v="400mt-led-L2"/>
  </r>
  <r>
    <s v="ssp126"/>
    <x v="6"/>
    <x v="1"/>
    <x v="6"/>
    <x v="1"/>
    <n v="0.26415094339622602"/>
    <x v="0"/>
    <s v="After 2050"/>
    <x v="19"/>
    <s v="400mt-led-L2"/>
  </r>
  <r>
    <s v="ssp126"/>
    <x v="6"/>
    <x v="1"/>
    <x v="7"/>
    <x v="34"/>
    <n v="0"/>
    <x v="4"/>
    <s v="After 2050"/>
    <x v="20"/>
    <s v="400mt-led-L2"/>
  </r>
  <r>
    <s v="ssp126"/>
    <x v="6"/>
    <x v="1"/>
    <x v="8"/>
    <x v="39"/>
    <n v="0.169811320754716"/>
    <x v="4"/>
    <s v="After 2050"/>
    <x v="21"/>
    <s v="400mt-led-L2"/>
  </r>
  <r>
    <s v="ssp126"/>
    <x v="6"/>
    <x v="1"/>
    <x v="9"/>
    <x v="8"/>
    <n v="0.54716981132075404"/>
    <x v="2"/>
    <s v="2046-2050"/>
    <x v="22"/>
    <s v="400mt-led-L2"/>
  </r>
  <r>
    <s v="ssp126"/>
    <x v="6"/>
    <x v="1"/>
    <x v="10"/>
    <x v="4"/>
    <n v="0"/>
    <x v="4"/>
    <s v="After 2050"/>
    <x v="23"/>
    <s v="400mt-led-L2"/>
  </r>
  <r>
    <s v="ssp126"/>
    <x v="6"/>
    <x v="1"/>
    <x v="11"/>
    <x v="34"/>
    <n v="0"/>
    <x v="4"/>
    <s v="After 2050"/>
    <x v="24"/>
    <s v="400mt-led-L2"/>
  </r>
  <r>
    <s v="ssp126"/>
    <x v="6"/>
    <x v="1"/>
    <x v="12"/>
    <x v="7"/>
    <n v="0.13207547169811301"/>
    <x v="4"/>
    <s v="After 2050"/>
    <x v="25"/>
    <s v="400mt-led-L2"/>
  </r>
  <r>
    <s v="ssp126"/>
    <x v="6"/>
    <x v="2"/>
    <x v="0"/>
    <x v="39"/>
    <n v="0.20754716981131999"/>
    <x v="0"/>
    <s v="After 2050"/>
    <x v="26"/>
    <s v="400mt-led-L3"/>
  </r>
  <r>
    <s v="ssp126"/>
    <x v="6"/>
    <x v="2"/>
    <x v="1"/>
    <x v="43"/>
    <n v="0.35849056603773499"/>
    <x v="7"/>
    <s v="2046-2050"/>
    <x v="27"/>
    <s v="400mt-led-L3"/>
  </r>
  <r>
    <s v="ssp126"/>
    <x v="6"/>
    <x v="2"/>
    <x v="2"/>
    <x v="21"/>
    <n v="0.79245283018867896"/>
    <x v="19"/>
    <s v="2041-2045"/>
    <x v="28"/>
    <s v="400mt-led-L3"/>
  </r>
  <r>
    <s v="ssp126"/>
    <x v="6"/>
    <x v="2"/>
    <x v="3"/>
    <x v="12"/>
    <n v="0.88679245283018804"/>
    <x v="13"/>
    <s v="2041-2045"/>
    <x v="29"/>
    <s v="400mt-led-L3"/>
  </r>
  <r>
    <s v="ssp126"/>
    <x v="6"/>
    <x v="2"/>
    <x v="4"/>
    <x v="4"/>
    <n v="0"/>
    <x v="4"/>
    <s v="After 2050"/>
    <x v="30"/>
    <s v="400mt-led-L3"/>
  </r>
  <r>
    <s v="ssp126"/>
    <x v="6"/>
    <x v="2"/>
    <x v="5"/>
    <x v="19"/>
    <n v="0"/>
    <x v="4"/>
    <s v="After 2050"/>
    <x v="31"/>
    <s v="400mt-led-L3"/>
  </r>
  <r>
    <s v="ssp126"/>
    <x v="6"/>
    <x v="2"/>
    <x v="6"/>
    <x v="22"/>
    <n v="0.26415094339622602"/>
    <x v="10"/>
    <s v="2046-2050"/>
    <x v="32"/>
    <s v="400mt-led-L3"/>
  </r>
  <r>
    <s v="ssp126"/>
    <x v="6"/>
    <x v="2"/>
    <x v="7"/>
    <x v="44"/>
    <n v="0"/>
    <x v="4"/>
    <s v="After 2050"/>
    <x v="33"/>
    <s v="400mt-led-L3"/>
  </r>
  <r>
    <s v="ssp126"/>
    <x v="6"/>
    <x v="2"/>
    <x v="8"/>
    <x v="29"/>
    <n v="0.20754716981131999"/>
    <x v="0"/>
    <s v="After 2050"/>
    <x v="34"/>
    <s v="400mt-led-L3"/>
  </r>
  <r>
    <s v="ssp126"/>
    <x v="6"/>
    <x v="2"/>
    <x v="9"/>
    <x v="45"/>
    <n v="0.58490566037735803"/>
    <x v="2"/>
    <s v="2046-2050"/>
    <x v="35"/>
    <s v="400mt-led-L3"/>
  </r>
  <r>
    <s v="ssp126"/>
    <x v="6"/>
    <x v="2"/>
    <x v="10"/>
    <x v="4"/>
    <n v="0"/>
    <x v="4"/>
    <s v="After 2050"/>
    <x v="36"/>
    <s v="400mt-led-L3"/>
  </r>
  <r>
    <s v="ssp126"/>
    <x v="6"/>
    <x v="2"/>
    <x v="11"/>
    <x v="44"/>
    <n v="0"/>
    <x v="4"/>
    <s v="After 2050"/>
    <x v="37"/>
    <s v="400mt-led-L3"/>
  </r>
  <r>
    <s v="ssp126"/>
    <x v="6"/>
    <x v="2"/>
    <x v="12"/>
    <x v="36"/>
    <n v="0.13207547169811301"/>
    <x v="4"/>
    <s v="After 2050"/>
    <x v="38"/>
    <s v="400mt-led-L3"/>
  </r>
  <r>
    <s v="ssp126"/>
    <x v="6"/>
    <x v="3"/>
    <x v="0"/>
    <x v="18"/>
    <n v="0.18867924528301799"/>
    <x v="0"/>
    <s v="After 2050"/>
    <x v="39"/>
    <s v="400mt-led-L4"/>
  </r>
  <r>
    <s v="ssp126"/>
    <x v="6"/>
    <x v="3"/>
    <x v="1"/>
    <x v="6"/>
    <n v="0.26415094339622602"/>
    <x v="7"/>
    <s v="After 2050"/>
    <x v="40"/>
    <s v="400mt-led-L4"/>
  </r>
  <r>
    <s v="ssp126"/>
    <x v="6"/>
    <x v="3"/>
    <x v="2"/>
    <x v="45"/>
    <n v="0.62264150943396201"/>
    <x v="2"/>
    <s v="2046-2050"/>
    <x v="41"/>
    <s v="400mt-led-L4"/>
  </r>
  <r>
    <s v="ssp126"/>
    <x v="6"/>
    <x v="3"/>
    <x v="3"/>
    <x v="3"/>
    <n v="0.83018867924528295"/>
    <x v="14"/>
    <s v="2041-2045"/>
    <x v="42"/>
    <s v="400mt-led-L4"/>
  </r>
  <r>
    <s v="ssp126"/>
    <x v="6"/>
    <x v="3"/>
    <x v="4"/>
    <x v="4"/>
    <n v="0"/>
    <x v="4"/>
    <s v="After 2050"/>
    <x v="43"/>
    <s v="400mt-led-L4"/>
  </r>
  <r>
    <s v="ssp126"/>
    <x v="6"/>
    <x v="3"/>
    <x v="5"/>
    <x v="26"/>
    <n v="0"/>
    <x v="4"/>
    <s v="After 2050"/>
    <x v="44"/>
    <s v="400mt-led-L4"/>
  </r>
  <r>
    <s v="ssp126"/>
    <x v="6"/>
    <x v="3"/>
    <x v="6"/>
    <x v="23"/>
    <n v="0.20754716981131999"/>
    <x v="0"/>
    <s v="After 2050"/>
    <x v="45"/>
    <s v="400mt-led-L4"/>
  </r>
  <r>
    <s v="ssp126"/>
    <x v="6"/>
    <x v="3"/>
    <x v="7"/>
    <x v="4"/>
    <n v="0"/>
    <x v="4"/>
    <s v="After 2050"/>
    <x v="46"/>
    <s v="400mt-led-L4"/>
  </r>
  <r>
    <s v="ssp126"/>
    <x v="6"/>
    <x v="3"/>
    <x v="8"/>
    <x v="27"/>
    <n v="0.13207547169811301"/>
    <x v="4"/>
    <s v="After 2050"/>
    <x v="47"/>
    <s v="400mt-led-L4"/>
  </r>
  <r>
    <s v="ssp126"/>
    <x v="6"/>
    <x v="3"/>
    <x v="9"/>
    <x v="17"/>
    <n v="0.50943396226415005"/>
    <x v="2"/>
    <s v="2046-2050"/>
    <x v="48"/>
    <s v="400mt-led-L4"/>
  </r>
  <r>
    <s v="ssp126"/>
    <x v="6"/>
    <x v="3"/>
    <x v="10"/>
    <x v="4"/>
    <n v="0"/>
    <x v="4"/>
    <s v="After 2050"/>
    <x v="49"/>
    <s v="400mt-led-L4"/>
  </r>
  <r>
    <s v="ssp126"/>
    <x v="6"/>
    <x v="3"/>
    <x v="11"/>
    <x v="4"/>
    <n v="0"/>
    <x v="4"/>
    <s v="After 2050"/>
    <x v="50"/>
    <s v="400mt-led-L4"/>
  </r>
  <r>
    <s v="ssp126"/>
    <x v="6"/>
    <x v="3"/>
    <x v="12"/>
    <x v="46"/>
    <n v="0.113207547169811"/>
    <x v="4"/>
    <s v="After 2050"/>
    <x v="51"/>
    <s v="400mt-led-L4"/>
  </r>
  <r>
    <s v="ssp126"/>
    <x v="7"/>
    <x v="0"/>
    <x v="0"/>
    <x v="37"/>
    <n v="0.13207547169811301"/>
    <x v="4"/>
    <s v="After 2050"/>
    <x v="0"/>
    <s v="400mt-L1"/>
  </r>
  <r>
    <s v="ssp126"/>
    <x v="7"/>
    <x v="0"/>
    <x v="1"/>
    <x v="7"/>
    <n v="0.22641509433962201"/>
    <x v="6"/>
    <s v="After 2050"/>
    <x v="1"/>
    <s v="400mt-L1"/>
  </r>
  <r>
    <s v="ssp126"/>
    <x v="7"/>
    <x v="0"/>
    <x v="2"/>
    <x v="17"/>
    <n v="0.54716981132075404"/>
    <x v="2"/>
    <s v="2046-2050"/>
    <x v="2"/>
    <s v="400mt-L1"/>
  </r>
  <r>
    <s v="ssp126"/>
    <x v="7"/>
    <x v="0"/>
    <x v="3"/>
    <x v="21"/>
    <n v="0.83018867924528295"/>
    <x v="15"/>
    <s v="2041-2045"/>
    <x v="3"/>
    <s v="400mt-L1"/>
  </r>
  <r>
    <s v="ssp126"/>
    <x v="7"/>
    <x v="0"/>
    <x v="4"/>
    <x v="4"/>
    <n v="0"/>
    <x v="4"/>
    <s v="After 2050"/>
    <x v="4"/>
    <s v="400mt-L1"/>
  </r>
  <r>
    <s v="ssp126"/>
    <x v="7"/>
    <x v="0"/>
    <x v="5"/>
    <x v="34"/>
    <n v="0"/>
    <x v="4"/>
    <s v="After 2050"/>
    <x v="5"/>
    <s v="400mt-L1"/>
  </r>
  <r>
    <s v="ssp126"/>
    <x v="7"/>
    <x v="0"/>
    <x v="6"/>
    <x v="27"/>
    <n v="0.18867924528301799"/>
    <x v="0"/>
    <s v="After 2050"/>
    <x v="6"/>
    <s v="400mt-L1"/>
  </r>
  <r>
    <s v="ssp126"/>
    <x v="7"/>
    <x v="0"/>
    <x v="7"/>
    <x v="4"/>
    <n v="0"/>
    <x v="4"/>
    <s v="After 2050"/>
    <x v="7"/>
    <s v="400mt-L1"/>
  </r>
  <r>
    <s v="ssp126"/>
    <x v="7"/>
    <x v="0"/>
    <x v="8"/>
    <x v="30"/>
    <n v="9.4339622641509399E-2"/>
    <x v="4"/>
    <s v="After 2050"/>
    <x v="8"/>
    <s v="400mt-L1"/>
  </r>
  <r>
    <s v="ssp126"/>
    <x v="7"/>
    <x v="0"/>
    <x v="9"/>
    <x v="43"/>
    <n v="0.41509433962264097"/>
    <x v="11"/>
    <s v="2046-2050"/>
    <x v="9"/>
    <s v="400mt-L1"/>
  </r>
  <r>
    <s v="ssp126"/>
    <x v="7"/>
    <x v="0"/>
    <x v="10"/>
    <x v="4"/>
    <n v="0"/>
    <x v="4"/>
    <s v="After 2050"/>
    <x v="10"/>
    <s v="400mt-L1"/>
  </r>
  <r>
    <s v="ssp126"/>
    <x v="7"/>
    <x v="0"/>
    <x v="11"/>
    <x v="4"/>
    <n v="0"/>
    <x v="4"/>
    <s v="After 2050"/>
    <x v="11"/>
    <s v="400mt-L1"/>
  </r>
  <r>
    <s v="ssp126"/>
    <x v="7"/>
    <x v="0"/>
    <x v="12"/>
    <x v="24"/>
    <n v="3.7735849056603703E-2"/>
    <x v="4"/>
    <s v="After 2050"/>
    <x v="12"/>
    <s v="400mt-L1"/>
  </r>
  <r>
    <s v="ssp126"/>
    <x v="7"/>
    <x v="1"/>
    <x v="0"/>
    <x v="27"/>
    <n v="0.20754716981131999"/>
    <x v="0"/>
    <s v="After 2050"/>
    <x v="13"/>
    <s v="400mt-L2"/>
  </r>
  <r>
    <s v="ssp126"/>
    <x v="7"/>
    <x v="1"/>
    <x v="1"/>
    <x v="15"/>
    <n v="0.35849056603773499"/>
    <x v="7"/>
    <s v="After 2050"/>
    <x v="14"/>
    <s v="400mt-L2"/>
  </r>
  <r>
    <s v="ssp126"/>
    <x v="7"/>
    <x v="1"/>
    <x v="2"/>
    <x v="2"/>
    <n v="0.73584905660377298"/>
    <x v="28"/>
    <s v="2041-2045"/>
    <x v="15"/>
    <s v="400mt-L2"/>
  </r>
  <r>
    <s v="ssp126"/>
    <x v="7"/>
    <x v="1"/>
    <x v="3"/>
    <x v="3"/>
    <n v="0.86792452830188604"/>
    <x v="14"/>
    <s v="2041-2045"/>
    <x v="16"/>
    <s v="400mt-L2"/>
  </r>
  <r>
    <s v="ssp126"/>
    <x v="7"/>
    <x v="1"/>
    <x v="4"/>
    <x v="4"/>
    <n v="0"/>
    <x v="4"/>
    <s v="After 2050"/>
    <x v="17"/>
    <s v="400mt-L2"/>
  </r>
  <r>
    <s v="ssp126"/>
    <x v="7"/>
    <x v="1"/>
    <x v="5"/>
    <x v="5"/>
    <n v="0"/>
    <x v="4"/>
    <s v="After 2050"/>
    <x v="18"/>
    <s v="400mt-L2"/>
  </r>
  <r>
    <s v="ssp126"/>
    <x v="7"/>
    <x v="1"/>
    <x v="6"/>
    <x v="38"/>
    <n v="0.26415094339622602"/>
    <x v="0"/>
    <s v="After 2050"/>
    <x v="19"/>
    <s v="400mt-L2"/>
  </r>
  <r>
    <s v="ssp126"/>
    <x v="7"/>
    <x v="1"/>
    <x v="7"/>
    <x v="4"/>
    <n v="0"/>
    <x v="4"/>
    <s v="After 2050"/>
    <x v="20"/>
    <s v="400mt-L2"/>
  </r>
  <r>
    <s v="ssp126"/>
    <x v="7"/>
    <x v="1"/>
    <x v="8"/>
    <x v="33"/>
    <n v="0.169811320754716"/>
    <x v="4"/>
    <s v="After 2050"/>
    <x v="21"/>
    <s v="400mt-L2"/>
  </r>
  <r>
    <s v="ssp126"/>
    <x v="7"/>
    <x v="1"/>
    <x v="9"/>
    <x v="8"/>
    <n v="0.56603773584905603"/>
    <x v="2"/>
    <s v="2046-2050"/>
    <x v="22"/>
    <s v="400mt-L2"/>
  </r>
  <r>
    <s v="ssp126"/>
    <x v="7"/>
    <x v="1"/>
    <x v="10"/>
    <x v="4"/>
    <n v="0"/>
    <x v="4"/>
    <s v="After 2050"/>
    <x v="23"/>
    <s v="400mt-L2"/>
  </r>
  <r>
    <s v="ssp126"/>
    <x v="7"/>
    <x v="1"/>
    <x v="11"/>
    <x v="34"/>
    <n v="0"/>
    <x v="4"/>
    <s v="After 2050"/>
    <x v="24"/>
    <s v="400mt-L2"/>
  </r>
  <r>
    <s v="ssp126"/>
    <x v="7"/>
    <x v="1"/>
    <x v="12"/>
    <x v="7"/>
    <n v="0.13207547169811301"/>
    <x v="4"/>
    <s v="After 2050"/>
    <x v="25"/>
    <s v="400mt-L2"/>
  </r>
  <r>
    <s v="ssp126"/>
    <x v="7"/>
    <x v="2"/>
    <x v="0"/>
    <x v="39"/>
    <n v="0.20754716981131999"/>
    <x v="0"/>
    <s v="After 2050"/>
    <x v="26"/>
    <s v="400mt-L3"/>
  </r>
  <r>
    <s v="ssp126"/>
    <x v="7"/>
    <x v="2"/>
    <x v="1"/>
    <x v="43"/>
    <n v="0.39622641509433898"/>
    <x v="7"/>
    <s v="2046-2050"/>
    <x v="27"/>
    <s v="400mt-L3"/>
  </r>
  <r>
    <s v="ssp126"/>
    <x v="7"/>
    <x v="2"/>
    <x v="2"/>
    <x v="21"/>
    <n v="0.79245283018867896"/>
    <x v="19"/>
    <s v="2041-2045"/>
    <x v="28"/>
    <s v="400mt-L3"/>
  </r>
  <r>
    <s v="ssp126"/>
    <x v="7"/>
    <x v="2"/>
    <x v="3"/>
    <x v="12"/>
    <n v="0.88679245283018804"/>
    <x v="9"/>
    <s v="2041-2045"/>
    <x v="29"/>
    <s v="400mt-L3"/>
  </r>
  <r>
    <s v="ssp126"/>
    <x v="7"/>
    <x v="2"/>
    <x v="4"/>
    <x v="4"/>
    <n v="0"/>
    <x v="4"/>
    <s v="After 2050"/>
    <x v="30"/>
    <s v="400mt-L3"/>
  </r>
  <r>
    <s v="ssp126"/>
    <x v="7"/>
    <x v="2"/>
    <x v="5"/>
    <x v="19"/>
    <n v="0"/>
    <x v="4"/>
    <s v="After 2050"/>
    <x v="31"/>
    <s v="400mt-L3"/>
  </r>
  <r>
    <s v="ssp126"/>
    <x v="7"/>
    <x v="2"/>
    <x v="6"/>
    <x v="22"/>
    <n v="0.26415094339622602"/>
    <x v="0"/>
    <s v="2046-2050"/>
    <x v="32"/>
    <s v="400mt-L3"/>
  </r>
  <r>
    <s v="ssp126"/>
    <x v="7"/>
    <x v="2"/>
    <x v="7"/>
    <x v="47"/>
    <n v="0"/>
    <x v="4"/>
    <s v="After 2050"/>
    <x v="33"/>
    <s v="400mt-L3"/>
  </r>
  <r>
    <s v="ssp126"/>
    <x v="7"/>
    <x v="2"/>
    <x v="8"/>
    <x v="29"/>
    <n v="0.20754716981131999"/>
    <x v="0"/>
    <s v="After 2050"/>
    <x v="34"/>
    <s v="400mt-L3"/>
  </r>
  <r>
    <s v="ssp126"/>
    <x v="7"/>
    <x v="2"/>
    <x v="9"/>
    <x v="45"/>
    <n v="0.60377358490566002"/>
    <x v="2"/>
    <s v="2046-2050"/>
    <x v="35"/>
    <s v="400mt-L3"/>
  </r>
  <r>
    <s v="ssp126"/>
    <x v="7"/>
    <x v="2"/>
    <x v="10"/>
    <x v="4"/>
    <n v="0"/>
    <x v="4"/>
    <s v="After 2050"/>
    <x v="36"/>
    <s v="400mt-L3"/>
  </r>
  <r>
    <s v="ssp126"/>
    <x v="7"/>
    <x v="2"/>
    <x v="11"/>
    <x v="47"/>
    <n v="0"/>
    <x v="4"/>
    <s v="After 2050"/>
    <x v="37"/>
    <s v="400mt-L3"/>
  </r>
  <r>
    <s v="ssp126"/>
    <x v="7"/>
    <x v="2"/>
    <x v="12"/>
    <x v="36"/>
    <n v="0.15094339622641501"/>
    <x v="4"/>
    <s v="After 2050"/>
    <x v="38"/>
    <s v="400mt-L3"/>
  </r>
  <r>
    <s v="ssp126"/>
    <x v="7"/>
    <x v="3"/>
    <x v="0"/>
    <x v="18"/>
    <n v="0.20754716981131999"/>
    <x v="0"/>
    <s v="After 2050"/>
    <x v="39"/>
    <s v="400mt-L4"/>
  </r>
  <r>
    <s v="ssp126"/>
    <x v="7"/>
    <x v="3"/>
    <x v="1"/>
    <x v="23"/>
    <n v="0.28301886792452802"/>
    <x v="16"/>
    <s v="After 2050"/>
    <x v="40"/>
    <s v="400mt-L4"/>
  </r>
  <r>
    <s v="ssp126"/>
    <x v="7"/>
    <x v="3"/>
    <x v="2"/>
    <x v="45"/>
    <n v="0.64150943396226401"/>
    <x v="2"/>
    <s v="2046-2050"/>
    <x v="41"/>
    <s v="400mt-L4"/>
  </r>
  <r>
    <s v="ssp126"/>
    <x v="7"/>
    <x v="3"/>
    <x v="3"/>
    <x v="3"/>
    <n v="0.83018867924528295"/>
    <x v="14"/>
    <s v="2041-2045"/>
    <x v="42"/>
    <s v="400mt-L4"/>
  </r>
  <r>
    <s v="ssp126"/>
    <x v="7"/>
    <x v="3"/>
    <x v="4"/>
    <x v="4"/>
    <n v="0"/>
    <x v="4"/>
    <s v="After 2050"/>
    <x v="43"/>
    <s v="400mt-L4"/>
  </r>
  <r>
    <s v="ssp126"/>
    <x v="7"/>
    <x v="3"/>
    <x v="5"/>
    <x v="26"/>
    <n v="0"/>
    <x v="4"/>
    <s v="After 2050"/>
    <x v="44"/>
    <s v="400mt-L4"/>
  </r>
  <r>
    <s v="ssp126"/>
    <x v="7"/>
    <x v="3"/>
    <x v="6"/>
    <x v="29"/>
    <n v="0.20754716981131999"/>
    <x v="0"/>
    <s v="After 2050"/>
    <x v="45"/>
    <s v="400mt-L4"/>
  </r>
  <r>
    <s v="ssp126"/>
    <x v="7"/>
    <x v="3"/>
    <x v="7"/>
    <x v="4"/>
    <n v="0"/>
    <x v="4"/>
    <s v="After 2050"/>
    <x v="46"/>
    <s v="400mt-L4"/>
  </r>
  <r>
    <s v="ssp126"/>
    <x v="7"/>
    <x v="3"/>
    <x v="8"/>
    <x v="27"/>
    <n v="0.13207547169811301"/>
    <x v="4"/>
    <s v="After 2050"/>
    <x v="47"/>
    <s v="400mt-L4"/>
  </r>
  <r>
    <s v="ssp126"/>
    <x v="7"/>
    <x v="3"/>
    <x v="9"/>
    <x v="17"/>
    <n v="0.50943396226415005"/>
    <x v="2"/>
    <s v="2046-2050"/>
    <x v="48"/>
    <s v="400mt-L4"/>
  </r>
  <r>
    <s v="ssp126"/>
    <x v="7"/>
    <x v="3"/>
    <x v="10"/>
    <x v="4"/>
    <n v="0"/>
    <x v="4"/>
    <s v="After 2050"/>
    <x v="49"/>
    <s v="400mt-L4"/>
  </r>
  <r>
    <s v="ssp126"/>
    <x v="7"/>
    <x v="3"/>
    <x v="11"/>
    <x v="4"/>
    <n v="0"/>
    <x v="4"/>
    <s v="After 2050"/>
    <x v="50"/>
    <s v="400mt-L4"/>
  </r>
  <r>
    <s v="ssp126"/>
    <x v="7"/>
    <x v="3"/>
    <x v="12"/>
    <x v="18"/>
    <n v="0.113207547169811"/>
    <x v="4"/>
    <s v="After 2050"/>
    <x v="51"/>
    <s v="400mt-L4"/>
  </r>
  <r>
    <s v="ssp126"/>
    <x v="8"/>
    <x v="0"/>
    <x v="0"/>
    <x v="27"/>
    <n v="0.20754716981131999"/>
    <x v="1"/>
    <s v="After 2050"/>
    <x v="0"/>
    <s v="350mt-led-L1"/>
  </r>
  <r>
    <s v="ssp126"/>
    <x v="8"/>
    <x v="0"/>
    <x v="1"/>
    <x v="48"/>
    <n v="0.35849056603773499"/>
    <x v="11"/>
    <s v="After 2050"/>
    <x v="1"/>
    <s v="350mt-led-L1"/>
  </r>
  <r>
    <s v="ssp126"/>
    <x v="8"/>
    <x v="0"/>
    <x v="2"/>
    <x v="2"/>
    <n v="0.79245283018867896"/>
    <x v="27"/>
    <s v="2041-2045"/>
    <x v="2"/>
    <s v="350mt-led-L1"/>
  </r>
  <r>
    <s v="ssp126"/>
    <x v="8"/>
    <x v="0"/>
    <x v="3"/>
    <x v="3"/>
    <n v="0.88679245283018804"/>
    <x v="22"/>
    <s v="2041-2045"/>
    <x v="3"/>
    <s v="350mt-led-L1"/>
  </r>
  <r>
    <s v="ssp126"/>
    <x v="8"/>
    <x v="0"/>
    <x v="4"/>
    <x v="4"/>
    <n v="0"/>
    <x v="4"/>
    <s v="After 2050"/>
    <x v="4"/>
    <s v="350mt-led-L1"/>
  </r>
  <r>
    <s v="ssp126"/>
    <x v="8"/>
    <x v="0"/>
    <x v="5"/>
    <x v="5"/>
    <n v="0"/>
    <x v="4"/>
    <s v="After 2050"/>
    <x v="5"/>
    <s v="350mt-led-L1"/>
  </r>
  <r>
    <s v="ssp126"/>
    <x v="8"/>
    <x v="0"/>
    <x v="6"/>
    <x v="38"/>
    <n v="0.26415094339622602"/>
    <x v="1"/>
    <s v="After 2050"/>
    <x v="6"/>
    <s v="350mt-led-L1"/>
  </r>
  <r>
    <s v="ssp126"/>
    <x v="8"/>
    <x v="0"/>
    <x v="7"/>
    <x v="4"/>
    <n v="0"/>
    <x v="4"/>
    <s v="After 2050"/>
    <x v="7"/>
    <s v="350mt-led-L1"/>
  </r>
  <r>
    <s v="ssp126"/>
    <x v="8"/>
    <x v="0"/>
    <x v="8"/>
    <x v="33"/>
    <n v="0.20754716981131999"/>
    <x v="0"/>
    <s v="After 2050"/>
    <x v="8"/>
    <s v="350mt-led-L1"/>
  </r>
  <r>
    <s v="ssp126"/>
    <x v="8"/>
    <x v="0"/>
    <x v="9"/>
    <x v="8"/>
    <n v="0.58490566037735803"/>
    <x v="8"/>
    <s v="2046-2050"/>
    <x v="9"/>
    <s v="350mt-led-L1"/>
  </r>
  <r>
    <s v="ssp126"/>
    <x v="8"/>
    <x v="0"/>
    <x v="10"/>
    <x v="4"/>
    <n v="0"/>
    <x v="4"/>
    <s v="After 2050"/>
    <x v="10"/>
    <s v="350mt-led-L1"/>
  </r>
  <r>
    <s v="ssp126"/>
    <x v="8"/>
    <x v="0"/>
    <x v="11"/>
    <x v="34"/>
    <n v="0"/>
    <x v="4"/>
    <s v="After 2050"/>
    <x v="11"/>
    <s v="350mt-led-L1"/>
  </r>
  <r>
    <s v="ssp126"/>
    <x v="8"/>
    <x v="0"/>
    <x v="12"/>
    <x v="7"/>
    <n v="0.13207547169811301"/>
    <x v="4"/>
    <s v="After 2050"/>
    <x v="12"/>
    <s v="350mt-led-L1"/>
  </r>
  <r>
    <s v="ssp126"/>
    <x v="8"/>
    <x v="1"/>
    <x v="0"/>
    <x v="1"/>
    <n v="0.339622641509433"/>
    <x v="7"/>
    <s v="After 2050"/>
    <x v="13"/>
    <s v="350mt-led-L2"/>
  </r>
  <r>
    <s v="ssp126"/>
    <x v="8"/>
    <x v="1"/>
    <x v="1"/>
    <x v="17"/>
    <n v="0.50943396226415005"/>
    <x v="2"/>
    <s v="2046-2050"/>
    <x v="14"/>
    <s v="350mt-led-L2"/>
  </r>
  <r>
    <s v="ssp126"/>
    <x v="8"/>
    <x v="1"/>
    <x v="2"/>
    <x v="3"/>
    <n v="0.83018867924528295"/>
    <x v="14"/>
    <s v="2041-2045"/>
    <x v="15"/>
    <s v="350mt-led-L2"/>
  </r>
  <r>
    <s v="ssp126"/>
    <x v="8"/>
    <x v="1"/>
    <x v="3"/>
    <x v="12"/>
    <n v="0.92452830188679203"/>
    <x v="30"/>
    <s v="2041-2045"/>
    <x v="16"/>
    <s v="350mt-led-L2"/>
  </r>
  <r>
    <s v="ssp126"/>
    <x v="8"/>
    <x v="1"/>
    <x v="4"/>
    <x v="4"/>
    <n v="0"/>
    <x v="4"/>
    <s v="After 2050"/>
    <x v="17"/>
    <s v="350mt-led-L2"/>
  </r>
  <r>
    <s v="ssp126"/>
    <x v="8"/>
    <x v="1"/>
    <x v="5"/>
    <x v="13"/>
    <n v="3.7735849056603703E-2"/>
    <x v="4"/>
    <s v="After 2050"/>
    <x v="18"/>
    <s v="350mt-led-L2"/>
  </r>
  <r>
    <s v="ssp126"/>
    <x v="8"/>
    <x v="1"/>
    <x v="6"/>
    <x v="10"/>
    <n v="0.41509433962264097"/>
    <x v="7"/>
    <s v="2046-2050"/>
    <x v="19"/>
    <s v="350mt-led-L2"/>
  </r>
  <r>
    <s v="ssp126"/>
    <x v="8"/>
    <x v="1"/>
    <x v="7"/>
    <x v="14"/>
    <n v="0"/>
    <x v="4"/>
    <s v="After 2050"/>
    <x v="20"/>
    <s v="350mt-led-L2"/>
  </r>
  <r>
    <s v="ssp126"/>
    <x v="8"/>
    <x v="1"/>
    <x v="8"/>
    <x v="16"/>
    <n v="0.26415094339622602"/>
    <x v="10"/>
    <s v="2046-2050"/>
    <x v="21"/>
    <s v="350mt-led-L2"/>
  </r>
  <r>
    <s v="ssp126"/>
    <x v="8"/>
    <x v="1"/>
    <x v="9"/>
    <x v="21"/>
    <n v="0.81132075471698095"/>
    <x v="3"/>
    <s v="2041-2045"/>
    <x v="22"/>
    <s v="350mt-led-L2"/>
  </r>
  <r>
    <s v="ssp126"/>
    <x v="8"/>
    <x v="1"/>
    <x v="10"/>
    <x v="4"/>
    <n v="0"/>
    <x v="4"/>
    <s v="After 2050"/>
    <x v="23"/>
    <s v="350mt-led-L2"/>
  </r>
  <r>
    <s v="ssp126"/>
    <x v="8"/>
    <x v="1"/>
    <x v="11"/>
    <x v="5"/>
    <n v="0"/>
    <x v="4"/>
    <s v="After 2050"/>
    <x v="24"/>
    <s v="350mt-led-L2"/>
  </r>
  <r>
    <s v="ssp126"/>
    <x v="8"/>
    <x v="1"/>
    <x v="12"/>
    <x v="1"/>
    <n v="0.20754716981131999"/>
    <x v="0"/>
    <s v="After 2050"/>
    <x v="25"/>
    <s v="350mt-led-L2"/>
  </r>
  <r>
    <s v="ssp126"/>
    <x v="8"/>
    <x v="2"/>
    <x v="0"/>
    <x v="41"/>
    <n v="0.35849056603773499"/>
    <x v="7"/>
    <s v="2046-2050"/>
    <x v="26"/>
    <s v="350mt-led-L3"/>
  </r>
  <r>
    <s v="ssp126"/>
    <x v="8"/>
    <x v="2"/>
    <x v="1"/>
    <x v="8"/>
    <n v="0.54716981132075404"/>
    <x v="2"/>
    <s v="2046-2050"/>
    <x v="27"/>
    <s v="350mt-led-L3"/>
  </r>
  <r>
    <s v="ssp126"/>
    <x v="8"/>
    <x v="2"/>
    <x v="2"/>
    <x v="3"/>
    <n v="0.84905660377358405"/>
    <x v="9"/>
    <s v="2041-2045"/>
    <x v="28"/>
    <s v="350mt-led-L3"/>
  </r>
  <r>
    <s v="ssp126"/>
    <x v="8"/>
    <x v="2"/>
    <x v="3"/>
    <x v="12"/>
    <n v="0.92452830188679203"/>
    <x v="29"/>
    <s v="2041-2045"/>
    <x v="29"/>
    <s v="350mt-led-L3"/>
  </r>
  <r>
    <s v="ssp126"/>
    <x v="8"/>
    <x v="2"/>
    <x v="4"/>
    <x v="4"/>
    <n v="0"/>
    <x v="4"/>
    <s v="After 2050"/>
    <x v="30"/>
    <s v="350mt-led-L3"/>
  </r>
  <r>
    <s v="ssp126"/>
    <x v="8"/>
    <x v="2"/>
    <x v="5"/>
    <x v="18"/>
    <n v="9.4339622641509399E-2"/>
    <x v="4"/>
    <s v="After 2050"/>
    <x v="31"/>
    <s v="350mt-led-L3"/>
  </r>
  <r>
    <s v="ssp126"/>
    <x v="8"/>
    <x v="2"/>
    <x v="6"/>
    <x v="17"/>
    <n v="0.43396226415094302"/>
    <x v="7"/>
    <s v="2046-2050"/>
    <x v="32"/>
    <s v="350mt-led-L3"/>
  </r>
  <r>
    <s v="ssp126"/>
    <x v="8"/>
    <x v="2"/>
    <x v="7"/>
    <x v="19"/>
    <n v="0"/>
    <x v="4"/>
    <s v="After 2050"/>
    <x v="33"/>
    <s v="350mt-led-L3"/>
  </r>
  <r>
    <s v="ssp126"/>
    <x v="8"/>
    <x v="2"/>
    <x v="8"/>
    <x v="20"/>
    <n v="0.26415094339622602"/>
    <x v="6"/>
    <s v="2046-2050"/>
    <x v="34"/>
    <s v="350mt-led-L3"/>
  </r>
  <r>
    <s v="ssp126"/>
    <x v="8"/>
    <x v="2"/>
    <x v="9"/>
    <x v="21"/>
    <n v="0.83018867924528295"/>
    <x v="21"/>
    <s v="2041-2045"/>
    <x v="35"/>
    <s v="350mt-led-L3"/>
  </r>
  <r>
    <s v="ssp126"/>
    <x v="8"/>
    <x v="2"/>
    <x v="10"/>
    <x v="4"/>
    <n v="0"/>
    <x v="4"/>
    <s v="After 2050"/>
    <x v="36"/>
    <s v="350mt-led-L3"/>
  </r>
  <r>
    <s v="ssp126"/>
    <x v="8"/>
    <x v="2"/>
    <x v="11"/>
    <x v="19"/>
    <n v="0"/>
    <x v="4"/>
    <s v="After 2050"/>
    <x v="37"/>
    <s v="350mt-led-L3"/>
  </r>
  <r>
    <s v="ssp126"/>
    <x v="8"/>
    <x v="2"/>
    <x v="12"/>
    <x v="41"/>
    <n v="0.245283018867924"/>
    <x v="0"/>
    <s v="2046-2050"/>
    <x v="38"/>
    <s v="350mt-led-L3"/>
  </r>
  <r>
    <s v="ssp126"/>
    <x v="8"/>
    <x v="3"/>
    <x v="0"/>
    <x v="23"/>
    <n v="0.26415094339622602"/>
    <x v="7"/>
    <s v="After 2050"/>
    <x v="39"/>
    <s v="350mt-led-L4"/>
  </r>
  <r>
    <s v="ssp126"/>
    <x v="8"/>
    <x v="3"/>
    <x v="1"/>
    <x v="10"/>
    <n v="0.45283018867924502"/>
    <x v="2"/>
    <s v="2046-2050"/>
    <x v="40"/>
    <s v="350mt-led-L4"/>
  </r>
  <r>
    <s v="ssp126"/>
    <x v="8"/>
    <x v="3"/>
    <x v="2"/>
    <x v="21"/>
    <n v="0.83018867924528295"/>
    <x v="14"/>
    <s v="2041-2045"/>
    <x v="41"/>
    <s v="350mt-led-L4"/>
  </r>
  <r>
    <s v="ssp126"/>
    <x v="8"/>
    <x v="3"/>
    <x v="3"/>
    <x v="12"/>
    <n v="0.90566037735849003"/>
    <x v="24"/>
    <s v="2041-2045"/>
    <x v="42"/>
    <s v="350mt-led-L4"/>
  </r>
  <r>
    <s v="ssp126"/>
    <x v="8"/>
    <x v="3"/>
    <x v="4"/>
    <x v="4"/>
    <n v="0"/>
    <x v="4"/>
    <s v="After 2050"/>
    <x v="43"/>
    <s v="350mt-led-L4"/>
  </r>
  <r>
    <s v="ssp126"/>
    <x v="8"/>
    <x v="3"/>
    <x v="5"/>
    <x v="24"/>
    <n v="0"/>
    <x v="4"/>
    <s v="After 2050"/>
    <x v="44"/>
    <s v="350mt-led-L4"/>
  </r>
  <r>
    <s v="ssp126"/>
    <x v="8"/>
    <x v="3"/>
    <x v="6"/>
    <x v="25"/>
    <n v="0.35849056603773499"/>
    <x v="7"/>
    <s v="2046-2050"/>
    <x v="45"/>
    <s v="350mt-led-L4"/>
  </r>
  <r>
    <s v="ssp126"/>
    <x v="8"/>
    <x v="3"/>
    <x v="7"/>
    <x v="26"/>
    <n v="0"/>
    <x v="4"/>
    <s v="After 2050"/>
    <x v="46"/>
    <s v="350mt-led-L4"/>
  </r>
  <r>
    <s v="ssp126"/>
    <x v="8"/>
    <x v="3"/>
    <x v="8"/>
    <x v="9"/>
    <n v="0.22641509433962201"/>
    <x v="0"/>
    <s v="After 2050"/>
    <x v="47"/>
    <s v="350mt-led-L4"/>
  </r>
  <r>
    <s v="ssp126"/>
    <x v="8"/>
    <x v="3"/>
    <x v="9"/>
    <x v="2"/>
    <n v="0.75471698113207497"/>
    <x v="12"/>
    <s v="2041-2045"/>
    <x v="48"/>
    <s v="350mt-led-L4"/>
  </r>
  <r>
    <s v="ssp126"/>
    <x v="8"/>
    <x v="3"/>
    <x v="10"/>
    <x v="4"/>
    <n v="0"/>
    <x v="4"/>
    <s v="After 2050"/>
    <x v="49"/>
    <s v="350mt-led-L4"/>
  </r>
  <r>
    <s v="ssp126"/>
    <x v="8"/>
    <x v="3"/>
    <x v="11"/>
    <x v="26"/>
    <n v="0"/>
    <x v="4"/>
    <s v="After 2050"/>
    <x v="50"/>
    <s v="350mt-led-L4"/>
  </r>
  <r>
    <s v="ssp126"/>
    <x v="8"/>
    <x v="3"/>
    <x v="12"/>
    <x v="42"/>
    <n v="0.20754716981131999"/>
    <x v="4"/>
    <s v="After 2050"/>
    <x v="51"/>
    <s v="350mt-led-L4"/>
  </r>
  <r>
    <s v="ssp126"/>
    <x v="9"/>
    <x v="0"/>
    <x v="0"/>
    <x v="18"/>
    <n v="0.20754716981131999"/>
    <x v="16"/>
    <s v="After 2050"/>
    <x v="0"/>
    <s v="350mt-lowbio-L1"/>
  </r>
  <r>
    <s v="ssp126"/>
    <x v="9"/>
    <x v="0"/>
    <x v="1"/>
    <x v="23"/>
    <n v="0.35849056603773499"/>
    <x v="5"/>
    <s v="After 2050"/>
    <x v="1"/>
    <s v="350mt-lowbio-L1"/>
  </r>
  <r>
    <s v="ssp126"/>
    <x v="9"/>
    <x v="0"/>
    <x v="2"/>
    <x v="45"/>
    <n v="0.75471698113207497"/>
    <x v="31"/>
    <s v="2041-2045"/>
    <x v="2"/>
    <s v="350mt-lowbio-L1"/>
  </r>
  <r>
    <s v="ssp126"/>
    <x v="9"/>
    <x v="0"/>
    <x v="3"/>
    <x v="3"/>
    <n v="0.86792452830188604"/>
    <x v="24"/>
    <s v="2041-2045"/>
    <x v="3"/>
    <s v="350mt-lowbio-L1"/>
  </r>
  <r>
    <s v="ssp126"/>
    <x v="9"/>
    <x v="0"/>
    <x v="4"/>
    <x v="4"/>
    <n v="0"/>
    <x v="4"/>
    <s v="After 2050"/>
    <x v="4"/>
    <s v="350mt-lowbio-L1"/>
  </r>
  <r>
    <s v="ssp126"/>
    <x v="9"/>
    <x v="0"/>
    <x v="5"/>
    <x v="26"/>
    <n v="0"/>
    <x v="4"/>
    <s v="After 2050"/>
    <x v="5"/>
    <s v="350mt-lowbio-L1"/>
  </r>
  <r>
    <s v="ssp126"/>
    <x v="9"/>
    <x v="0"/>
    <x v="6"/>
    <x v="29"/>
    <n v="0.26415094339622602"/>
    <x v="16"/>
    <s v="After 2050"/>
    <x v="6"/>
    <s v="350mt-lowbio-L1"/>
  </r>
  <r>
    <s v="ssp126"/>
    <x v="9"/>
    <x v="0"/>
    <x v="7"/>
    <x v="4"/>
    <n v="0"/>
    <x v="4"/>
    <s v="After 2050"/>
    <x v="7"/>
    <s v="350mt-lowbio-L1"/>
  </r>
  <r>
    <s v="ssp126"/>
    <x v="9"/>
    <x v="0"/>
    <x v="8"/>
    <x v="49"/>
    <n v="0.15094339622641501"/>
    <x v="0"/>
    <s v="After 2050"/>
    <x v="8"/>
    <s v="350mt-lowbio-L1"/>
  </r>
  <r>
    <s v="ssp126"/>
    <x v="9"/>
    <x v="0"/>
    <x v="9"/>
    <x v="17"/>
    <n v="0.56603773584905603"/>
    <x v="12"/>
    <s v="2046-2050"/>
    <x v="9"/>
    <s v="350mt-lowbio-L1"/>
  </r>
  <r>
    <s v="ssp126"/>
    <x v="9"/>
    <x v="0"/>
    <x v="10"/>
    <x v="4"/>
    <n v="0"/>
    <x v="4"/>
    <s v="After 2050"/>
    <x v="10"/>
    <s v="350mt-lowbio-L1"/>
  </r>
  <r>
    <s v="ssp126"/>
    <x v="9"/>
    <x v="0"/>
    <x v="11"/>
    <x v="4"/>
    <n v="0"/>
    <x v="4"/>
    <s v="After 2050"/>
    <x v="11"/>
    <s v="350mt-lowbio-L1"/>
  </r>
  <r>
    <s v="ssp126"/>
    <x v="9"/>
    <x v="0"/>
    <x v="12"/>
    <x v="18"/>
    <n v="0.13207547169811301"/>
    <x v="4"/>
    <s v="After 2050"/>
    <x v="12"/>
    <s v="350mt-lowbio-L1"/>
  </r>
  <r>
    <s v="ssp126"/>
    <x v="9"/>
    <x v="1"/>
    <x v="0"/>
    <x v="23"/>
    <n v="0.26415094339622602"/>
    <x v="7"/>
    <s v="After 2050"/>
    <x v="13"/>
    <s v="350mt-lowbio-L2"/>
  </r>
  <r>
    <s v="ssp126"/>
    <x v="9"/>
    <x v="1"/>
    <x v="1"/>
    <x v="10"/>
    <n v="0.45283018867924502"/>
    <x v="2"/>
    <s v="2046-2050"/>
    <x v="14"/>
    <s v="350mt-lowbio-L2"/>
  </r>
  <r>
    <s v="ssp126"/>
    <x v="9"/>
    <x v="1"/>
    <x v="2"/>
    <x v="21"/>
    <n v="0.83018867924528295"/>
    <x v="9"/>
    <s v="2041-2045"/>
    <x v="15"/>
    <s v="350mt-lowbio-L2"/>
  </r>
  <r>
    <s v="ssp126"/>
    <x v="9"/>
    <x v="1"/>
    <x v="3"/>
    <x v="12"/>
    <n v="0.92452830188679203"/>
    <x v="29"/>
    <s v="2041-2045"/>
    <x v="16"/>
    <s v="350mt-lowbio-L2"/>
  </r>
  <r>
    <s v="ssp126"/>
    <x v="9"/>
    <x v="1"/>
    <x v="4"/>
    <x v="4"/>
    <n v="0"/>
    <x v="4"/>
    <s v="After 2050"/>
    <x v="17"/>
    <s v="350mt-lowbio-L2"/>
  </r>
  <r>
    <s v="ssp126"/>
    <x v="9"/>
    <x v="1"/>
    <x v="5"/>
    <x v="24"/>
    <n v="0"/>
    <x v="4"/>
    <s v="After 2050"/>
    <x v="18"/>
    <s v="350mt-lowbio-L2"/>
  </r>
  <r>
    <s v="ssp126"/>
    <x v="9"/>
    <x v="1"/>
    <x v="6"/>
    <x v="25"/>
    <n v="0.35849056603773499"/>
    <x v="7"/>
    <s v="2046-2050"/>
    <x v="19"/>
    <s v="350mt-lowbio-L2"/>
  </r>
  <r>
    <s v="ssp126"/>
    <x v="9"/>
    <x v="1"/>
    <x v="7"/>
    <x v="26"/>
    <n v="0"/>
    <x v="4"/>
    <s v="After 2050"/>
    <x v="20"/>
    <s v="350mt-lowbio-L2"/>
  </r>
  <r>
    <s v="ssp126"/>
    <x v="9"/>
    <x v="1"/>
    <x v="8"/>
    <x v="9"/>
    <n v="0.22641509433962201"/>
    <x v="18"/>
    <s v="After 2050"/>
    <x v="21"/>
    <s v="350mt-lowbio-L2"/>
  </r>
  <r>
    <s v="ssp126"/>
    <x v="9"/>
    <x v="1"/>
    <x v="9"/>
    <x v="2"/>
    <n v="0.75471698113207497"/>
    <x v="14"/>
    <s v="2041-2045"/>
    <x v="22"/>
    <s v="350mt-lowbio-L2"/>
  </r>
  <r>
    <s v="ssp126"/>
    <x v="9"/>
    <x v="1"/>
    <x v="10"/>
    <x v="4"/>
    <n v="0"/>
    <x v="4"/>
    <s v="After 2050"/>
    <x v="23"/>
    <s v="350mt-lowbio-L2"/>
  </r>
  <r>
    <s v="ssp126"/>
    <x v="9"/>
    <x v="1"/>
    <x v="11"/>
    <x v="26"/>
    <n v="0"/>
    <x v="4"/>
    <s v="After 2050"/>
    <x v="24"/>
    <s v="350mt-lowbio-L2"/>
  </r>
  <r>
    <s v="ssp126"/>
    <x v="9"/>
    <x v="1"/>
    <x v="12"/>
    <x v="23"/>
    <n v="0.20754716981131999"/>
    <x v="0"/>
    <s v="After 2050"/>
    <x v="25"/>
    <s v="350mt-lowbio-L2"/>
  </r>
  <r>
    <s v="ssp126"/>
    <x v="9"/>
    <x v="2"/>
    <x v="0"/>
    <x v="38"/>
    <n v="0.339622641509433"/>
    <x v="7"/>
    <s v="After 2050"/>
    <x v="26"/>
    <s v="350mt-lowbio-L3"/>
  </r>
  <r>
    <s v="ssp126"/>
    <x v="9"/>
    <x v="2"/>
    <x v="1"/>
    <x v="17"/>
    <n v="0.50943396226415005"/>
    <x v="2"/>
    <s v="2046-2050"/>
    <x v="27"/>
    <s v="350mt-lowbio-L3"/>
  </r>
  <r>
    <s v="ssp126"/>
    <x v="9"/>
    <x v="2"/>
    <x v="2"/>
    <x v="11"/>
    <n v="0.83018867924528295"/>
    <x v="13"/>
    <s v="2041-2045"/>
    <x v="28"/>
    <s v="350mt-lowbio-L3"/>
  </r>
  <r>
    <s v="ssp126"/>
    <x v="9"/>
    <x v="2"/>
    <x v="3"/>
    <x v="12"/>
    <n v="0.92452830188679203"/>
    <x v="23"/>
    <s v="2041-2045"/>
    <x v="29"/>
    <s v="350mt-lowbio-L3"/>
  </r>
  <r>
    <s v="ssp126"/>
    <x v="9"/>
    <x v="2"/>
    <x v="4"/>
    <x v="4"/>
    <n v="0"/>
    <x v="4"/>
    <s v="After 2050"/>
    <x v="30"/>
    <s v="350mt-lowbio-L3"/>
  </r>
  <r>
    <s v="ssp126"/>
    <x v="9"/>
    <x v="2"/>
    <x v="5"/>
    <x v="13"/>
    <n v="3.7735849056603703E-2"/>
    <x v="4"/>
    <s v="After 2050"/>
    <x v="31"/>
    <s v="350mt-lowbio-L3"/>
  </r>
  <r>
    <s v="ssp126"/>
    <x v="9"/>
    <x v="2"/>
    <x v="6"/>
    <x v="10"/>
    <n v="0.41509433962264097"/>
    <x v="7"/>
    <s v="2046-2050"/>
    <x v="32"/>
    <s v="350mt-lowbio-L3"/>
  </r>
  <r>
    <s v="ssp126"/>
    <x v="9"/>
    <x v="2"/>
    <x v="7"/>
    <x v="14"/>
    <n v="0"/>
    <x v="4"/>
    <s v="After 2050"/>
    <x v="33"/>
    <s v="350mt-lowbio-L3"/>
  </r>
  <r>
    <s v="ssp126"/>
    <x v="9"/>
    <x v="2"/>
    <x v="8"/>
    <x v="28"/>
    <n v="0.26415094339622602"/>
    <x v="1"/>
    <s v="2046-2050"/>
    <x v="34"/>
    <s v="350mt-lowbio-L3"/>
  </r>
  <r>
    <s v="ssp126"/>
    <x v="9"/>
    <x v="2"/>
    <x v="9"/>
    <x v="21"/>
    <n v="0.83018867924528295"/>
    <x v="14"/>
    <s v="2041-2045"/>
    <x v="35"/>
    <s v="350mt-lowbio-L3"/>
  </r>
  <r>
    <s v="ssp126"/>
    <x v="9"/>
    <x v="2"/>
    <x v="10"/>
    <x v="4"/>
    <n v="0"/>
    <x v="4"/>
    <s v="After 2050"/>
    <x v="36"/>
    <s v="350mt-lowbio-L3"/>
  </r>
  <r>
    <s v="ssp126"/>
    <x v="9"/>
    <x v="2"/>
    <x v="11"/>
    <x v="5"/>
    <n v="0"/>
    <x v="4"/>
    <s v="After 2050"/>
    <x v="37"/>
    <s v="350mt-lowbio-L3"/>
  </r>
  <r>
    <s v="ssp126"/>
    <x v="9"/>
    <x v="2"/>
    <x v="12"/>
    <x v="1"/>
    <n v="0.20754716981131999"/>
    <x v="0"/>
    <s v="After 2050"/>
    <x v="38"/>
    <s v="350mt-lowbio-L3"/>
  </r>
  <r>
    <s v="ssp126"/>
    <x v="9"/>
    <x v="3"/>
    <x v="0"/>
    <x v="39"/>
    <n v="0.26415094339622602"/>
    <x v="7"/>
    <s v="After 2050"/>
    <x v="39"/>
    <s v="350mt-lowbio-L4"/>
  </r>
  <r>
    <s v="ssp126"/>
    <x v="9"/>
    <x v="3"/>
    <x v="1"/>
    <x v="43"/>
    <n v="0.43396226415094302"/>
    <x v="2"/>
    <s v="2046-2050"/>
    <x v="40"/>
    <s v="350mt-lowbio-L4"/>
  </r>
  <r>
    <s v="ssp126"/>
    <x v="9"/>
    <x v="3"/>
    <x v="2"/>
    <x v="21"/>
    <n v="0.83018867924528295"/>
    <x v="14"/>
    <s v="2041-2045"/>
    <x v="41"/>
    <s v="350mt-lowbio-L4"/>
  </r>
  <r>
    <s v="ssp126"/>
    <x v="9"/>
    <x v="3"/>
    <x v="3"/>
    <x v="12"/>
    <n v="0.90566037735849003"/>
    <x v="30"/>
    <s v="2041-2045"/>
    <x v="42"/>
    <s v="350mt-lowbio-L4"/>
  </r>
  <r>
    <s v="ssp126"/>
    <x v="9"/>
    <x v="3"/>
    <x v="4"/>
    <x v="4"/>
    <n v="0"/>
    <x v="4"/>
    <s v="After 2050"/>
    <x v="43"/>
    <s v="350mt-lowbio-L4"/>
  </r>
  <r>
    <s v="ssp126"/>
    <x v="9"/>
    <x v="3"/>
    <x v="5"/>
    <x v="19"/>
    <n v="0"/>
    <x v="4"/>
    <s v="After 2050"/>
    <x v="44"/>
    <s v="350mt-lowbio-L4"/>
  </r>
  <r>
    <s v="ssp126"/>
    <x v="9"/>
    <x v="3"/>
    <x v="6"/>
    <x v="22"/>
    <n v="0.339622641509433"/>
    <x v="7"/>
    <s v="2046-2050"/>
    <x v="45"/>
    <s v="350mt-lowbio-L4"/>
  </r>
  <r>
    <s v="ssp126"/>
    <x v="9"/>
    <x v="3"/>
    <x v="7"/>
    <x v="47"/>
    <n v="0"/>
    <x v="4"/>
    <s v="After 2050"/>
    <x v="46"/>
    <s v="350mt-lowbio-L4"/>
  </r>
  <r>
    <s v="ssp126"/>
    <x v="9"/>
    <x v="3"/>
    <x v="8"/>
    <x v="29"/>
    <n v="0.20754716981131999"/>
    <x v="10"/>
    <s v="After 2050"/>
    <x v="47"/>
    <s v="350mt-lowbio-L4"/>
  </r>
  <r>
    <s v="ssp126"/>
    <x v="9"/>
    <x v="3"/>
    <x v="9"/>
    <x v="45"/>
    <n v="0.69811320754716899"/>
    <x v="31"/>
    <s v="2041-2045"/>
    <x v="48"/>
    <s v="350mt-lowbio-L4"/>
  </r>
  <r>
    <s v="ssp126"/>
    <x v="9"/>
    <x v="3"/>
    <x v="10"/>
    <x v="4"/>
    <n v="0"/>
    <x v="4"/>
    <s v="After 2050"/>
    <x v="49"/>
    <s v="350mt-lowbio-L4"/>
  </r>
  <r>
    <s v="ssp126"/>
    <x v="9"/>
    <x v="3"/>
    <x v="11"/>
    <x v="47"/>
    <n v="0"/>
    <x v="4"/>
    <s v="After 2050"/>
    <x v="50"/>
    <s v="350mt-lowbio-L4"/>
  </r>
  <r>
    <s v="ssp126"/>
    <x v="9"/>
    <x v="3"/>
    <x v="12"/>
    <x v="36"/>
    <n v="0.169811320754716"/>
    <x v="0"/>
    <s v="After 2050"/>
    <x v="51"/>
    <s v="350mt-lowbio-L4"/>
  </r>
  <r>
    <s v="ssp126"/>
    <x v="10"/>
    <x v="0"/>
    <x v="0"/>
    <x v="33"/>
    <n v="0.35849056603773499"/>
    <x v="2"/>
    <s v="After 2050"/>
    <x v="0"/>
    <s v="350mt-wem-L1"/>
  </r>
  <r>
    <s v="ssp126"/>
    <x v="10"/>
    <x v="0"/>
    <x v="1"/>
    <x v="41"/>
    <n v="0.52830188679245205"/>
    <x v="31"/>
    <s v="2046-2050"/>
    <x v="1"/>
    <s v="350mt-wem-L1"/>
  </r>
  <r>
    <s v="ssp126"/>
    <x v="10"/>
    <x v="0"/>
    <x v="2"/>
    <x v="21"/>
    <n v="0.84905660377358405"/>
    <x v="30"/>
    <s v="2041-2045"/>
    <x v="2"/>
    <s v="350mt-wem-L1"/>
  </r>
  <r>
    <s v="ssp126"/>
    <x v="10"/>
    <x v="0"/>
    <x v="3"/>
    <x v="12"/>
    <n v="0.92452830188679203"/>
    <x v="32"/>
    <s v="2036-2040"/>
    <x v="3"/>
    <s v="350mt-wem-L1"/>
  </r>
  <r>
    <s v="ssp126"/>
    <x v="10"/>
    <x v="0"/>
    <x v="4"/>
    <x v="4"/>
    <n v="0"/>
    <x v="4"/>
    <s v="After 2050"/>
    <x v="4"/>
    <s v="350mt-wem-L1"/>
  </r>
  <r>
    <s v="ssp126"/>
    <x v="10"/>
    <x v="0"/>
    <x v="5"/>
    <x v="19"/>
    <n v="3.7735849056603703E-2"/>
    <x v="0"/>
    <s v="After 2050"/>
    <x v="5"/>
    <s v="350mt-wem-L1"/>
  </r>
  <r>
    <s v="ssp126"/>
    <x v="10"/>
    <x v="0"/>
    <x v="6"/>
    <x v="16"/>
    <n v="0.41509433962264097"/>
    <x v="2"/>
    <s v="2046-2050"/>
    <x v="6"/>
    <s v="350mt-wem-L1"/>
  </r>
  <r>
    <s v="ssp126"/>
    <x v="10"/>
    <x v="0"/>
    <x v="7"/>
    <x v="34"/>
    <n v="0"/>
    <x v="4"/>
    <s v="After 2050"/>
    <x v="7"/>
    <s v="350mt-wem-L1"/>
  </r>
  <r>
    <s v="ssp126"/>
    <x v="10"/>
    <x v="0"/>
    <x v="8"/>
    <x v="39"/>
    <n v="0.26415094339622602"/>
    <x v="7"/>
    <s v="After 2050"/>
    <x v="8"/>
    <s v="350mt-wem-L1"/>
  </r>
  <r>
    <s v="ssp126"/>
    <x v="10"/>
    <x v="0"/>
    <x v="9"/>
    <x v="45"/>
    <n v="0.83018867924528295"/>
    <x v="33"/>
    <s v="2041-2045"/>
    <x v="9"/>
    <s v="350mt-wem-L1"/>
  </r>
  <r>
    <s v="ssp126"/>
    <x v="10"/>
    <x v="0"/>
    <x v="10"/>
    <x v="4"/>
    <n v="0"/>
    <x v="4"/>
    <s v="After 2050"/>
    <x v="10"/>
    <s v="350mt-wem-L1"/>
  </r>
  <r>
    <s v="ssp126"/>
    <x v="10"/>
    <x v="0"/>
    <x v="11"/>
    <x v="34"/>
    <n v="0"/>
    <x v="4"/>
    <s v="After 2050"/>
    <x v="11"/>
    <s v="350mt-wem-L1"/>
  </r>
  <r>
    <s v="ssp126"/>
    <x v="10"/>
    <x v="0"/>
    <x v="12"/>
    <x v="39"/>
    <n v="0.20754716981131999"/>
    <x v="1"/>
    <s v="After 2050"/>
    <x v="12"/>
    <s v="350mt-wem-L1"/>
  </r>
  <r>
    <s v="ssp126"/>
    <x v="10"/>
    <x v="1"/>
    <x v="0"/>
    <x v="40"/>
    <n v="0.45283018867924502"/>
    <x v="8"/>
    <s v="2046-2050"/>
    <x v="13"/>
    <s v="350mt-wem-L2"/>
  </r>
  <r>
    <s v="ssp126"/>
    <x v="10"/>
    <x v="1"/>
    <x v="1"/>
    <x v="8"/>
    <n v="0.71698113207547098"/>
    <x v="9"/>
    <s v="2041-2045"/>
    <x v="14"/>
    <s v="350mt-wem-L2"/>
  </r>
  <r>
    <s v="ssp126"/>
    <x v="10"/>
    <x v="1"/>
    <x v="2"/>
    <x v="3"/>
    <n v="0.90566037735849003"/>
    <x v="23"/>
    <s v="2041-2045"/>
    <x v="15"/>
    <s v="350mt-wem-L2"/>
  </r>
  <r>
    <s v="ssp126"/>
    <x v="10"/>
    <x v="1"/>
    <x v="3"/>
    <x v="12"/>
    <n v="0.98113207547169801"/>
    <x v="34"/>
    <s v="2036-2040"/>
    <x v="16"/>
    <s v="350mt-wem-L2"/>
  </r>
  <r>
    <s v="ssp126"/>
    <x v="10"/>
    <x v="1"/>
    <x v="4"/>
    <x v="4"/>
    <n v="0"/>
    <x v="4"/>
    <s v="After 2050"/>
    <x v="17"/>
    <s v="350mt-wem-L2"/>
  </r>
  <r>
    <s v="ssp126"/>
    <x v="10"/>
    <x v="1"/>
    <x v="5"/>
    <x v="18"/>
    <n v="0.13207547169811301"/>
    <x v="0"/>
    <s v="After 2050"/>
    <x v="18"/>
    <s v="350mt-wem-L2"/>
  </r>
  <r>
    <s v="ssp126"/>
    <x v="10"/>
    <x v="1"/>
    <x v="6"/>
    <x v="17"/>
    <n v="0.54716981132075404"/>
    <x v="8"/>
    <s v="2046-2050"/>
    <x v="19"/>
    <s v="350mt-wem-L2"/>
  </r>
  <r>
    <s v="ssp126"/>
    <x v="10"/>
    <x v="1"/>
    <x v="7"/>
    <x v="19"/>
    <n v="0"/>
    <x v="4"/>
    <s v="After 2050"/>
    <x v="20"/>
    <s v="350mt-wem-L2"/>
  </r>
  <r>
    <s v="ssp126"/>
    <x v="10"/>
    <x v="1"/>
    <x v="8"/>
    <x v="43"/>
    <n v="0.41509433962264097"/>
    <x v="2"/>
    <s v="2046-2050"/>
    <x v="21"/>
    <s v="350mt-wem-L2"/>
  </r>
  <r>
    <s v="ssp126"/>
    <x v="10"/>
    <x v="1"/>
    <x v="9"/>
    <x v="21"/>
    <n v="0.84905660377358405"/>
    <x v="20"/>
    <s v="2041-2045"/>
    <x v="22"/>
    <s v="350mt-wem-L2"/>
  </r>
  <r>
    <s v="ssp126"/>
    <x v="10"/>
    <x v="1"/>
    <x v="10"/>
    <x v="4"/>
    <n v="0"/>
    <x v="4"/>
    <s v="After 2050"/>
    <x v="23"/>
    <s v="350mt-wem-L2"/>
  </r>
  <r>
    <s v="ssp126"/>
    <x v="10"/>
    <x v="1"/>
    <x v="11"/>
    <x v="19"/>
    <n v="0"/>
    <x v="4"/>
    <s v="After 2050"/>
    <x v="24"/>
    <s v="350mt-wem-L2"/>
  </r>
  <r>
    <s v="ssp126"/>
    <x v="10"/>
    <x v="1"/>
    <x v="12"/>
    <x v="16"/>
    <n v="0.35849056603773499"/>
    <x v="7"/>
    <s v="2046-2050"/>
    <x v="25"/>
    <s v="350mt-wem-L2"/>
  </r>
  <r>
    <s v="ssp126"/>
    <x v="10"/>
    <x v="2"/>
    <x v="0"/>
    <x v="20"/>
    <n v="0.50943396226415005"/>
    <x v="27"/>
    <s v="2046-2050"/>
    <x v="26"/>
    <s v="350mt-wem-L3"/>
  </r>
  <r>
    <s v="ssp126"/>
    <x v="10"/>
    <x v="2"/>
    <x v="1"/>
    <x v="45"/>
    <n v="0.79245283018867896"/>
    <x v="9"/>
    <s v="2041-2045"/>
    <x v="27"/>
    <s v="350mt-wem-L3"/>
  </r>
  <r>
    <s v="ssp126"/>
    <x v="10"/>
    <x v="2"/>
    <x v="2"/>
    <x v="12"/>
    <n v="0.90566037735849003"/>
    <x v="23"/>
    <s v="2041-2045"/>
    <x v="28"/>
    <s v="350mt-wem-L3"/>
  </r>
  <r>
    <s v="ssp126"/>
    <x v="10"/>
    <x v="2"/>
    <x v="3"/>
    <x v="12"/>
    <n v="0.98113207547169801"/>
    <x v="35"/>
    <s v="2036-2040"/>
    <x v="29"/>
    <s v="350mt-wem-L3"/>
  </r>
  <r>
    <s v="ssp126"/>
    <x v="10"/>
    <x v="2"/>
    <x v="4"/>
    <x v="4"/>
    <n v="0"/>
    <x v="4"/>
    <s v="After 2050"/>
    <x v="30"/>
    <s v="350mt-wem-L3"/>
  </r>
  <r>
    <s v="ssp126"/>
    <x v="10"/>
    <x v="2"/>
    <x v="5"/>
    <x v="27"/>
    <n v="0.15094339622641501"/>
    <x v="10"/>
    <s v="After 2050"/>
    <x v="31"/>
    <s v="350mt-wem-L3"/>
  </r>
  <r>
    <s v="ssp126"/>
    <x v="10"/>
    <x v="2"/>
    <x v="6"/>
    <x v="8"/>
    <n v="0.58490566037735803"/>
    <x v="27"/>
    <s v="2046-2050"/>
    <x v="32"/>
    <s v="350mt-wem-L3"/>
  </r>
  <r>
    <s v="ssp126"/>
    <x v="10"/>
    <x v="2"/>
    <x v="7"/>
    <x v="19"/>
    <n v="0"/>
    <x v="4"/>
    <s v="After 2050"/>
    <x v="33"/>
    <s v="350mt-wem-L3"/>
  </r>
  <r>
    <s v="ssp126"/>
    <x v="10"/>
    <x v="2"/>
    <x v="8"/>
    <x v="10"/>
    <n v="0.43396226415094302"/>
    <x v="2"/>
    <s v="2046-2050"/>
    <x v="34"/>
    <s v="350mt-wem-L3"/>
  </r>
  <r>
    <s v="ssp126"/>
    <x v="10"/>
    <x v="2"/>
    <x v="9"/>
    <x v="11"/>
    <n v="0.84905660377358405"/>
    <x v="29"/>
    <s v="2041-2045"/>
    <x v="35"/>
    <s v="350mt-wem-L3"/>
  </r>
  <r>
    <s v="ssp126"/>
    <x v="10"/>
    <x v="2"/>
    <x v="10"/>
    <x v="4"/>
    <n v="0"/>
    <x v="4"/>
    <s v="After 2050"/>
    <x v="36"/>
    <s v="350mt-wem-L3"/>
  </r>
  <r>
    <s v="ssp126"/>
    <x v="10"/>
    <x v="2"/>
    <x v="11"/>
    <x v="37"/>
    <n v="0"/>
    <x v="4"/>
    <s v="After 2050"/>
    <x v="37"/>
    <s v="350mt-wem-L3"/>
  </r>
  <r>
    <s v="ssp126"/>
    <x v="10"/>
    <x v="2"/>
    <x v="12"/>
    <x v="25"/>
    <n v="0.35849056603773499"/>
    <x v="7"/>
    <s v="2046-2050"/>
    <x v="38"/>
    <s v="350mt-wem-L3"/>
  </r>
  <r>
    <s v="ssp126"/>
    <x v="10"/>
    <x v="3"/>
    <x v="0"/>
    <x v="9"/>
    <n v="0.43396226415094302"/>
    <x v="28"/>
    <s v="After 2050"/>
    <x v="39"/>
    <s v="350mt-wem-L4"/>
  </r>
  <r>
    <s v="ssp126"/>
    <x v="10"/>
    <x v="3"/>
    <x v="1"/>
    <x v="10"/>
    <n v="0.60377358490566002"/>
    <x v="14"/>
    <s v="2046-2050"/>
    <x v="40"/>
    <s v="350mt-wem-L4"/>
  </r>
  <r>
    <s v="ssp126"/>
    <x v="10"/>
    <x v="3"/>
    <x v="2"/>
    <x v="11"/>
    <n v="0.88679245283018804"/>
    <x v="29"/>
    <s v="2041-2045"/>
    <x v="41"/>
    <s v="350mt-wem-L4"/>
  </r>
  <r>
    <s v="ssp126"/>
    <x v="10"/>
    <x v="3"/>
    <x v="3"/>
    <x v="12"/>
    <n v="0.98113207547169801"/>
    <x v="36"/>
    <s v="2036-2040"/>
    <x v="42"/>
    <s v="350mt-wem-L4"/>
  </r>
  <r>
    <s v="ssp126"/>
    <x v="10"/>
    <x v="3"/>
    <x v="4"/>
    <x v="4"/>
    <n v="0"/>
    <x v="4"/>
    <s v="After 2050"/>
    <x v="43"/>
    <s v="350mt-wem-L4"/>
  </r>
  <r>
    <s v="ssp126"/>
    <x v="10"/>
    <x v="3"/>
    <x v="5"/>
    <x v="13"/>
    <n v="0.13207547169811301"/>
    <x v="0"/>
    <s v="After 2050"/>
    <x v="44"/>
    <s v="350mt-wem-L4"/>
  </r>
  <r>
    <s v="ssp126"/>
    <x v="10"/>
    <x v="3"/>
    <x v="6"/>
    <x v="10"/>
    <n v="0.50943396226415005"/>
    <x v="28"/>
    <s v="2046-2050"/>
    <x v="45"/>
    <s v="350mt-wem-L4"/>
  </r>
  <r>
    <s v="ssp126"/>
    <x v="10"/>
    <x v="3"/>
    <x v="7"/>
    <x v="26"/>
    <n v="0"/>
    <x v="4"/>
    <s v="After 2050"/>
    <x v="46"/>
    <s v="350mt-wem-L4"/>
  </r>
  <r>
    <s v="ssp126"/>
    <x v="10"/>
    <x v="3"/>
    <x v="8"/>
    <x v="16"/>
    <n v="0.35849056603773499"/>
    <x v="5"/>
    <s v="2046-2050"/>
    <x v="47"/>
    <s v="350mt-wem-L4"/>
  </r>
  <r>
    <s v="ssp126"/>
    <x v="10"/>
    <x v="3"/>
    <x v="9"/>
    <x v="21"/>
    <n v="0.83018867924528295"/>
    <x v="30"/>
    <s v="2041-2045"/>
    <x v="48"/>
    <s v="350mt-wem-L4"/>
  </r>
  <r>
    <s v="ssp126"/>
    <x v="10"/>
    <x v="3"/>
    <x v="10"/>
    <x v="4"/>
    <n v="0"/>
    <x v="4"/>
    <s v="After 2050"/>
    <x v="49"/>
    <s v="350mt-wem-L4"/>
  </r>
  <r>
    <s v="ssp126"/>
    <x v="10"/>
    <x v="3"/>
    <x v="11"/>
    <x v="50"/>
    <n v="0"/>
    <x v="4"/>
    <s v="After 2050"/>
    <x v="50"/>
    <s v="350mt-wem-L4"/>
  </r>
  <r>
    <s v="ssp126"/>
    <x v="10"/>
    <x v="3"/>
    <x v="12"/>
    <x v="1"/>
    <n v="0.26415094339622602"/>
    <x v="7"/>
    <s v="After 2050"/>
    <x v="51"/>
    <s v="350mt-wem-L4"/>
  </r>
  <r>
    <s v="ssp126"/>
    <x v="11"/>
    <x v="0"/>
    <x v="0"/>
    <x v="18"/>
    <n v="0.20754716981131999"/>
    <x v="16"/>
    <s v="After 2050"/>
    <x v="0"/>
    <s v="350mt-L1"/>
  </r>
  <r>
    <s v="ssp126"/>
    <x v="11"/>
    <x v="0"/>
    <x v="1"/>
    <x v="6"/>
    <n v="0.339622641509433"/>
    <x v="11"/>
    <s v="After 2050"/>
    <x v="1"/>
    <s v="350mt-L1"/>
  </r>
  <r>
    <s v="ssp126"/>
    <x v="11"/>
    <x v="0"/>
    <x v="2"/>
    <x v="45"/>
    <n v="0.73584905660377298"/>
    <x v="31"/>
    <s v="2041-2045"/>
    <x v="2"/>
    <s v="350mt-L1"/>
  </r>
  <r>
    <s v="ssp126"/>
    <x v="11"/>
    <x v="0"/>
    <x v="3"/>
    <x v="3"/>
    <n v="0.84905660377358405"/>
    <x v="24"/>
    <s v="2041-2045"/>
    <x v="3"/>
    <s v="350mt-L1"/>
  </r>
  <r>
    <s v="ssp126"/>
    <x v="11"/>
    <x v="0"/>
    <x v="4"/>
    <x v="4"/>
    <n v="0"/>
    <x v="4"/>
    <s v="After 2050"/>
    <x v="4"/>
    <s v="350mt-L1"/>
  </r>
  <r>
    <s v="ssp126"/>
    <x v="11"/>
    <x v="0"/>
    <x v="5"/>
    <x v="26"/>
    <n v="0"/>
    <x v="4"/>
    <s v="After 2050"/>
    <x v="5"/>
    <s v="350mt-L1"/>
  </r>
  <r>
    <s v="ssp126"/>
    <x v="11"/>
    <x v="0"/>
    <x v="6"/>
    <x v="23"/>
    <n v="0.245283018867924"/>
    <x v="1"/>
    <s v="After 2050"/>
    <x v="6"/>
    <s v="350mt-L1"/>
  </r>
  <r>
    <s v="ssp126"/>
    <x v="11"/>
    <x v="0"/>
    <x v="7"/>
    <x v="4"/>
    <n v="0"/>
    <x v="4"/>
    <s v="After 2050"/>
    <x v="7"/>
    <s v="350mt-L1"/>
  </r>
  <r>
    <s v="ssp126"/>
    <x v="11"/>
    <x v="0"/>
    <x v="8"/>
    <x v="27"/>
    <n v="0.13207547169811301"/>
    <x v="0"/>
    <s v="After 2050"/>
    <x v="8"/>
    <s v="350mt-L1"/>
  </r>
  <r>
    <s v="ssp126"/>
    <x v="11"/>
    <x v="0"/>
    <x v="9"/>
    <x v="17"/>
    <n v="0.54716981132075404"/>
    <x v="12"/>
    <s v="2046-2050"/>
    <x v="9"/>
    <s v="350mt-L1"/>
  </r>
  <r>
    <s v="ssp126"/>
    <x v="11"/>
    <x v="0"/>
    <x v="10"/>
    <x v="4"/>
    <n v="0"/>
    <x v="4"/>
    <s v="After 2050"/>
    <x v="10"/>
    <s v="350mt-L1"/>
  </r>
  <r>
    <s v="ssp126"/>
    <x v="11"/>
    <x v="0"/>
    <x v="11"/>
    <x v="4"/>
    <n v="0"/>
    <x v="4"/>
    <s v="After 2050"/>
    <x v="11"/>
    <s v="350mt-L1"/>
  </r>
  <r>
    <s v="ssp126"/>
    <x v="11"/>
    <x v="0"/>
    <x v="12"/>
    <x v="46"/>
    <n v="0.13207547169811301"/>
    <x v="4"/>
    <s v="After 2050"/>
    <x v="12"/>
    <s v="350mt-L1"/>
  </r>
  <r>
    <s v="ssp126"/>
    <x v="11"/>
    <x v="1"/>
    <x v="0"/>
    <x v="23"/>
    <n v="0.26415094339622602"/>
    <x v="7"/>
    <s v="After 2050"/>
    <x v="13"/>
    <s v="350mt-L2"/>
  </r>
  <r>
    <s v="ssp126"/>
    <x v="11"/>
    <x v="1"/>
    <x v="1"/>
    <x v="10"/>
    <n v="0.45283018867924502"/>
    <x v="2"/>
    <s v="2046-2050"/>
    <x v="14"/>
    <s v="350mt-L2"/>
  </r>
  <r>
    <s v="ssp126"/>
    <x v="11"/>
    <x v="1"/>
    <x v="2"/>
    <x v="21"/>
    <n v="0.83018867924528295"/>
    <x v="9"/>
    <s v="2041-2045"/>
    <x v="15"/>
    <s v="350mt-L2"/>
  </r>
  <r>
    <s v="ssp126"/>
    <x v="11"/>
    <x v="1"/>
    <x v="3"/>
    <x v="12"/>
    <n v="0.92452830188679203"/>
    <x v="29"/>
    <s v="2041-2045"/>
    <x v="16"/>
    <s v="350mt-L2"/>
  </r>
  <r>
    <s v="ssp126"/>
    <x v="11"/>
    <x v="1"/>
    <x v="4"/>
    <x v="4"/>
    <n v="0"/>
    <x v="4"/>
    <s v="After 2050"/>
    <x v="17"/>
    <s v="350mt-L2"/>
  </r>
  <r>
    <s v="ssp126"/>
    <x v="11"/>
    <x v="1"/>
    <x v="5"/>
    <x v="24"/>
    <n v="0"/>
    <x v="4"/>
    <s v="After 2050"/>
    <x v="18"/>
    <s v="350mt-L2"/>
  </r>
  <r>
    <s v="ssp126"/>
    <x v="11"/>
    <x v="1"/>
    <x v="6"/>
    <x v="10"/>
    <n v="0.35849056603773499"/>
    <x v="7"/>
    <s v="2046-2050"/>
    <x v="19"/>
    <s v="350mt-L2"/>
  </r>
  <r>
    <s v="ssp126"/>
    <x v="11"/>
    <x v="1"/>
    <x v="7"/>
    <x v="26"/>
    <n v="0"/>
    <x v="4"/>
    <s v="After 2050"/>
    <x v="20"/>
    <s v="350mt-L2"/>
  </r>
  <r>
    <s v="ssp126"/>
    <x v="11"/>
    <x v="1"/>
    <x v="8"/>
    <x v="38"/>
    <n v="0.22641509433962201"/>
    <x v="6"/>
    <s v="After 2050"/>
    <x v="21"/>
    <s v="350mt-L2"/>
  </r>
  <r>
    <s v="ssp126"/>
    <x v="11"/>
    <x v="1"/>
    <x v="9"/>
    <x v="2"/>
    <n v="0.75471698113207497"/>
    <x v="14"/>
    <s v="2041-2045"/>
    <x v="22"/>
    <s v="350mt-L2"/>
  </r>
  <r>
    <s v="ssp126"/>
    <x v="11"/>
    <x v="1"/>
    <x v="10"/>
    <x v="4"/>
    <n v="0"/>
    <x v="4"/>
    <s v="After 2050"/>
    <x v="23"/>
    <s v="350mt-L2"/>
  </r>
  <r>
    <s v="ssp126"/>
    <x v="11"/>
    <x v="1"/>
    <x v="11"/>
    <x v="26"/>
    <n v="0"/>
    <x v="4"/>
    <s v="After 2050"/>
    <x v="24"/>
    <s v="350mt-L2"/>
  </r>
  <r>
    <s v="ssp126"/>
    <x v="11"/>
    <x v="1"/>
    <x v="12"/>
    <x v="6"/>
    <n v="0.20754716981131999"/>
    <x v="0"/>
    <s v="After 2050"/>
    <x v="25"/>
    <s v="350mt-L2"/>
  </r>
  <r>
    <s v="ssp126"/>
    <x v="11"/>
    <x v="2"/>
    <x v="0"/>
    <x v="15"/>
    <n v="0.320754716981132"/>
    <x v="7"/>
    <s v="After 2050"/>
    <x v="26"/>
    <s v="350mt-L3"/>
  </r>
  <r>
    <s v="ssp126"/>
    <x v="11"/>
    <x v="2"/>
    <x v="1"/>
    <x v="17"/>
    <n v="0.50943396226415005"/>
    <x v="2"/>
    <s v="2046-2050"/>
    <x v="27"/>
    <s v="350mt-L3"/>
  </r>
  <r>
    <s v="ssp126"/>
    <x v="11"/>
    <x v="2"/>
    <x v="2"/>
    <x v="3"/>
    <n v="0.83018867924528295"/>
    <x v="13"/>
    <s v="2041-2045"/>
    <x v="28"/>
    <s v="350mt-L3"/>
  </r>
  <r>
    <s v="ssp126"/>
    <x v="11"/>
    <x v="2"/>
    <x v="3"/>
    <x v="12"/>
    <n v="0.92452830188679203"/>
    <x v="23"/>
    <s v="2041-2045"/>
    <x v="29"/>
    <s v="350mt-L3"/>
  </r>
  <r>
    <s v="ssp126"/>
    <x v="11"/>
    <x v="2"/>
    <x v="4"/>
    <x v="4"/>
    <n v="0"/>
    <x v="4"/>
    <s v="After 2050"/>
    <x v="30"/>
    <s v="350mt-L3"/>
  </r>
  <r>
    <s v="ssp126"/>
    <x v="11"/>
    <x v="2"/>
    <x v="5"/>
    <x v="13"/>
    <n v="3.7735849056603703E-2"/>
    <x v="4"/>
    <s v="After 2050"/>
    <x v="31"/>
    <s v="350mt-L3"/>
  </r>
  <r>
    <s v="ssp126"/>
    <x v="11"/>
    <x v="2"/>
    <x v="6"/>
    <x v="10"/>
    <n v="0.41509433962264097"/>
    <x v="7"/>
    <s v="2046-2050"/>
    <x v="32"/>
    <s v="350mt-L3"/>
  </r>
  <r>
    <s v="ssp126"/>
    <x v="11"/>
    <x v="2"/>
    <x v="7"/>
    <x v="5"/>
    <n v="0"/>
    <x v="4"/>
    <s v="After 2050"/>
    <x v="33"/>
    <s v="350mt-L3"/>
  </r>
  <r>
    <s v="ssp126"/>
    <x v="11"/>
    <x v="2"/>
    <x v="8"/>
    <x v="22"/>
    <n v="0.26415094339622602"/>
    <x v="1"/>
    <s v="2046-2050"/>
    <x v="34"/>
    <s v="350mt-L3"/>
  </r>
  <r>
    <s v="ssp126"/>
    <x v="11"/>
    <x v="2"/>
    <x v="9"/>
    <x v="21"/>
    <n v="0.81132075471698095"/>
    <x v="14"/>
    <s v="2041-2045"/>
    <x v="35"/>
    <s v="350mt-L3"/>
  </r>
  <r>
    <s v="ssp126"/>
    <x v="11"/>
    <x v="2"/>
    <x v="10"/>
    <x v="4"/>
    <n v="0"/>
    <x v="4"/>
    <s v="After 2050"/>
    <x v="36"/>
    <s v="350mt-L3"/>
  </r>
  <r>
    <s v="ssp126"/>
    <x v="11"/>
    <x v="2"/>
    <x v="11"/>
    <x v="5"/>
    <n v="0"/>
    <x v="4"/>
    <s v="After 2050"/>
    <x v="37"/>
    <s v="350mt-L3"/>
  </r>
  <r>
    <s v="ssp126"/>
    <x v="11"/>
    <x v="2"/>
    <x v="12"/>
    <x v="51"/>
    <n v="0.20754716981131999"/>
    <x v="0"/>
    <s v="After 2050"/>
    <x v="38"/>
    <s v="350mt-L3"/>
  </r>
  <r>
    <s v="ssp126"/>
    <x v="11"/>
    <x v="3"/>
    <x v="0"/>
    <x v="39"/>
    <n v="0.26415094339622602"/>
    <x v="7"/>
    <s v="After 2050"/>
    <x v="39"/>
    <s v="350mt-L4"/>
  </r>
  <r>
    <s v="ssp126"/>
    <x v="11"/>
    <x v="3"/>
    <x v="1"/>
    <x v="43"/>
    <n v="0.43396226415094302"/>
    <x v="2"/>
    <s v="2046-2050"/>
    <x v="40"/>
    <s v="350mt-L4"/>
  </r>
  <r>
    <s v="ssp126"/>
    <x v="11"/>
    <x v="3"/>
    <x v="2"/>
    <x v="21"/>
    <n v="0.83018867924528295"/>
    <x v="14"/>
    <s v="2041-2045"/>
    <x v="41"/>
    <s v="350mt-L4"/>
  </r>
  <r>
    <s v="ssp126"/>
    <x v="11"/>
    <x v="3"/>
    <x v="3"/>
    <x v="12"/>
    <n v="0.90566037735849003"/>
    <x v="30"/>
    <s v="2041-2045"/>
    <x v="42"/>
    <s v="350mt-L4"/>
  </r>
  <r>
    <s v="ssp126"/>
    <x v="11"/>
    <x v="3"/>
    <x v="4"/>
    <x v="4"/>
    <n v="0"/>
    <x v="4"/>
    <s v="After 2050"/>
    <x v="43"/>
    <s v="350mt-L4"/>
  </r>
  <r>
    <s v="ssp126"/>
    <x v="11"/>
    <x v="3"/>
    <x v="5"/>
    <x v="19"/>
    <n v="0"/>
    <x v="4"/>
    <s v="After 2050"/>
    <x v="44"/>
    <s v="350mt-L4"/>
  </r>
  <r>
    <s v="ssp126"/>
    <x v="11"/>
    <x v="3"/>
    <x v="6"/>
    <x v="41"/>
    <n v="0.320754716981132"/>
    <x v="7"/>
    <s v="2046-2050"/>
    <x v="45"/>
    <s v="350mt-L4"/>
  </r>
  <r>
    <s v="ssp126"/>
    <x v="11"/>
    <x v="3"/>
    <x v="7"/>
    <x v="44"/>
    <n v="0"/>
    <x v="4"/>
    <s v="After 2050"/>
    <x v="46"/>
    <s v="350mt-L4"/>
  </r>
  <r>
    <s v="ssp126"/>
    <x v="11"/>
    <x v="3"/>
    <x v="8"/>
    <x v="23"/>
    <n v="0.20754716981131999"/>
    <x v="10"/>
    <s v="After 2050"/>
    <x v="47"/>
    <s v="350mt-L4"/>
  </r>
  <r>
    <s v="ssp126"/>
    <x v="11"/>
    <x v="3"/>
    <x v="9"/>
    <x v="45"/>
    <n v="0.679245283018867"/>
    <x v="31"/>
    <s v="2041-2045"/>
    <x v="48"/>
    <s v="350mt-L4"/>
  </r>
  <r>
    <s v="ssp126"/>
    <x v="11"/>
    <x v="3"/>
    <x v="10"/>
    <x v="4"/>
    <n v="0"/>
    <x v="4"/>
    <s v="After 2050"/>
    <x v="49"/>
    <s v="350mt-L4"/>
  </r>
  <r>
    <s v="ssp126"/>
    <x v="11"/>
    <x v="3"/>
    <x v="11"/>
    <x v="44"/>
    <n v="0"/>
    <x v="4"/>
    <s v="After 2050"/>
    <x v="50"/>
    <s v="350mt-L4"/>
  </r>
  <r>
    <s v="ssp126"/>
    <x v="11"/>
    <x v="3"/>
    <x v="12"/>
    <x v="36"/>
    <n v="0.169811320754716"/>
    <x v="0"/>
    <s v="After 2050"/>
    <x v="51"/>
    <s v="350mt-L4"/>
  </r>
  <r>
    <s v="ssp126"/>
    <x v="12"/>
    <x v="0"/>
    <x v="0"/>
    <x v="7"/>
    <n v="0.320754716981132"/>
    <x v="2"/>
    <s v="After 2050"/>
    <x v="0"/>
    <s v="350mt-wam-L1"/>
  </r>
  <r>
    <s v="ssp126"/>
    <x v="12"/>
    <x v="0"/>
    <x v="1"/>
    <x v="16"/>
    <n v="0.45283018867924502"/>
    <x v="12"/>
    <s v="2046-2050"/>
    <x v="1"/>
    <s v="350mt-wam-L1"/>
  </r>
  <r>
    <s v="ssp126"/>
    <x v="12"/>
    <x v="0"/>
    <x v="2"/>
    <x v="21"/>
    <n v="0.83018867924528295"/>
    <x v="24"/>
    <s v="2041-2045"/>
    <x v="2"/>
    <s v="350mt-wam-L1"/>
  </r>
  <r>
    <s v="ssp126"/>
    <x v="12"/>
    <x v="0"/>
    <x v="3"/>
    <x v="12"/>
    <n v="0.92452830188679203"/>
    <x v="23"/>
    <s v="2041-2045"/>
    <x v="3"/>
    <s v="350mt-wam-L1"/>
  </r>
  <r>
    <s v="ssp126"/>
    <x v="12"/>
    <x v="0"/>
    <x v="4"/>
    <x v="4"/>
    <n v="0"/>
    <x v="4"/>
    <s v="After 2050"/>
    <x v="4"/>
    <s v="350mt-wam-L1"/>
  </r>
  <r>
    <s v="ssp126"/>
    <x v="12"/>
    <x v="0"/>
    <x v="5"/>
    <x v="14"/>
    <n v="0"/>
    <x v="4"/>
    <s v="After 2050"/>
    <x v="5"/>
    <s v="350mt-wam-L1"/>
  </r>
  <r>
    <s v="ssp126"/>
    <x v="12"/>
    <x v="0"/>
    <x v="6"/>
    <x v="1"/>
    <n v="0.35849056603773499"/>
    <x v="2"/>
    <s v="After 2050"/>
    <x v="6"/>
    <s v="350mt-wam-L1"/>
  </r>
  <r>
    <s v="ssp126"/>
    <x v="12"/>
    <x v="0"/>
    <x v="7"/>
    <x v="34"/>
    <n v="0"/>
    <x v="4"/>
    <s v="After 2050"/>
    <x v="7"/>
    <s v="350mt-wam-L1"/>
  </r>
  <r>
    <s v="ssp126"/>
    <x v="12"/>
    <x v="0"/>
    <x v="8"/>
    <x v="39"/>
    <n v="0.245283018867924"/>
    <x v="7"/>
    <s v="After 2050"/>
    <x v="8"/>
    <s v="350mt-wam-L1"/>
  </r>
  <r>
    <s v="ssp126"/>
    <x v="12"/>
    <x v="0"/>
    <x v="9"/>
    <x v="31"/>
    <n v="0.79245283018867896"/>
    <x v="13"/>
    <s v="2041-2045"/>
    <x v="9"/>
    <s v="350mt-wam-L1"/>
  </r>
  <r>
    <s v="ssp126"/>
    <x v="12"/>
    <x v="0"/>
    <x v="10"/>
    <x v="4"/>
    <n v="0"/>
    <x v="4"/>
    <s v="After 2050"/>
    <x v="10"/>
    <s v="350mt-wam-L1"/>
  </r>
  <r>
    <s v="ssp126"/>
    <x v="12"/>
    <x v="0"/>
    <x v="11"/>
    <x v="34"/>
    <n v="0"/>
    <x v="4"/>
    <s v="After 2050"/>
    <x v="11"/>
    <s v="350mt-wam-L1"/>
  </r>
  <r>
    <s v="ssp126"/>
    <x v="12"/>
    <x v="0"/>
    <x v="12"/>
    <x v="7"/>
    <n v="0.20754716981131999"/>
    <x v="10"/>
    <s v="After 2050"/>
    <x v="12"/>
    <s v="350mt-wam-L1"/>
  </r>
  <r>
    <s v="ssp126"/>
    <x v="12"/>
    <x v="1"/>
    <x v="0"/>
    <x v="52"/>
    <n v="0.43396226415094302"/>
    <x v="28"/>
    <s v="After 2050"/>
    <x v="13"/>
    <s v="350mt-wam-L2"/>
  </r>
  <r>
    <s v="ssp126"/>
    <x v="12"/>
    <x v="1"/>
    <x v="1"/>
    <x v="17"/>
    <n v="0.60377358490566002"/>
    <x v="14"/>
    <s v="2046-2050"/>
    <x v="14"/>
    <s v="350mt-wam-L2"/>
  </r>
  <r>
    <s v="ssp126"/>
    <x v="12"/>
    <x v="1"/>
    <x v="2"/>
    <x v="3"/>
    <n v="0.88679245283018804"/>
    <x v="29"/>
    <s v="2041-2045"/>
    <x v="15"/>
    <s v="350mt-wam-L2"/>
  </r>
  <r>
    <s v="ssp126"/>
    <x v="12"/>
    <x v="1"/>
    <x v="3"/>
    <x v="12"/>
    <n v="0.98113207547169801"/>
    <x v="36"/>
    <s v="2036-2040"/>
    <x v="16"/>
    <s v="350mt-wam-L2"/>
  </r>
  <r>
    <s v="ssp126"/>
    <x v="12"/>
    <x v="1"/>
    <x v="4"/>
    <x v="4"/>
    <n v="0"/>
    <x v="4"/>
    <s v="After 2050"/>
    <x v="17"/>
    <s v="350mt-wam-L2"/>
  </r>
  <r>
    <s v="ssp126"/>
    <x v="12"/>
    <x v="1"/>
    <x v="5"/>
    <x v="13"/>
    <n v="0.13207547169811301"/>
    <x v="0"/>
    <s v="After 2050"/>
    <x v="18"/>
    <s v="350mt-wam-L2"/>
  </r>
  <r>
    <s v="ssp126"/>
    <x v="12"/>
    <x v="1"/>
    <x v="6"/>
    <x v="10"/>
    <n v="0.50943396226415005"/>
    <x v="28"/>
    <s v="2046-2050"/>
    <x v="19"/>
    <s v="350mt-wam-L2"/>
  </r>
  <r>
    <s v="ssp126"/>
    <x v="12"/>
    <x v="1"/>
    <x v="7"/>
    <x v="5"/>
    <n v="0"/>
    <x v="4"/>
    <s v="After 2050"/>
    <x v="20"/>
    <s v="350mt-wam-L2"/>
  </r>
  <r>
    <s v="ssp126"/>
    <x v="12"/>
    <x v="1"/>
    <x v="8"/>
    <x v="16"/>
    <n v="0.35849056603773499"/>
    <x v="11"/>
    <s v="2046-2050"/>
    <x v="21"/>
    <s v="350mt-wam-L2"/>
  </r>
  <r>
    <s v="ssp126"/>
    <x v="12"/>
    <x v="1"/>
    <x v="9"/>
    <x v="21"/>
    <n v="0.83018867924528295"/>
    <x v="24"/>
    <s v="2041-2045"/>
    <x v="22"/>
    <s v="350mt-wam-L2"/>
  </r>
  <r>
    <s v="ssp126"/>
    <x v="12"/>
    <x v="1"/>
    <x v="10"/>
    <x v="4"/>
    <n v="0"/>
    <x v="4"/>
    <s v="After 2050"/>
    <x v="23"/>
    <s v="350mt-wam-L2"/>
  </r>
  <r>
    <s v="ssp126"/>
    <x v="12"/>
    <x v="1"/>
    <x v="11"/>
    <x v="5"/>
    <n v="0"/>
    <x v="4"/>
    <s v="After 2050"/>
    <x v="24"/>
    <s v="350mt-wam-L2"/>
  </r>
  <r>
    <s v="ssp126"/>
    <x v="12"/>
    <x v="1"/>
    <x v="12"/>
    <x v="52"/>
    <n v="0.26415094339622602"/>
    <x v="16"/>
    <s v="After 2050"/>
    <x v="25"/>
    <s v="350mt-wam-L2"/>
  </r>
  <r>
    <s v="ssp126"/>
    <x v="12"/>
    <x v="2"/>
    <x v="0"/>
    <x v="41"/>
    <n v="0.45283018867924502"/>
    <x v="28"/>
    <s v="2046-2050"/>
    <x v="26"/>
    <s v="350mt-wam-L3"/>
  </r>
  <r>
    <s v="ssp126"/>
    <x v="12"/>
    <x v="2"/>
    <x v="1"/>
    <x v="31"/>
    <n v="0.73584905660377298"/>
    <x v="14"/>
    <s v="2041-2045"/>
    <x v="27"/>
    <s v="350mt-wam-L3"/>
  </r>
  <r>
    <s v="ssp126"/>
    <x v="12"/>
    <x v="2"/>
    <x v="2"/>
    <x v="3"/>
    <n v="0.90566037735849003"/>
    <x v="23"/>
    <s v="2041-2045"/>
    <x v="28"/>
    <s v="350mt-wam-L3"/>
  </r>
  <r>
    <s v="ssp126"/>
    <x v="12"/>
    <x v="2"/>
    <x v="3"/>
    <x v="12"/>
    <n v="0.98113207547169801"/>
    <x v="37"/>
    <s v="2036-2040"/>
    <x v="29"/>
    <s v="350mt-wam-L3"/>
  </r>
  <r>
    <s v="ssp126"/>
    <x v="12"/>
    <x v="2"/>
    <x v="4"/>
    <x v="4"/>
    <n v="0"/>
    <x v="4"/>
    <s v="After 2050"/>
    <x v="30"/>
    <s v="350mt-wam-L3"/>
  </r>
  <r>
    <s v="ssp126"/>
    <x v="12"/>
    <x v="2"/>
    <x v="5"/>
    <x v="18"/>
    <n v="0.13207547169811301"/>
    <x v="0"/>
    <s v="After 2050"/>
    <x v="31"/>
    <s v="350mt-wam-L3"/>
  </r>
  <r>
    <s v="ssp126"/>
    <x v="12"/>
    <x v="2"/>
    <x v="6"/>
    <x v="17"/>
    <n v="0.54716981132075404"/>
    <x v="28"/>
    <s v="2046-2050"/>
    <x v="32"/>
    <s v="350mt-wam-L3"/>
  </r>
  <r>
    <s v="ssp126"/>
    <x v="12"/>
    <x v="2"/>
    <x v="7"/>
    <x v="19"/>
    <n v="0"/>
    <x v="4"/>
    <s v="After 2050"/>
    <x v="33"/>
    <s v="350mt-wam-L3"/>
  </r>
  <r>
    <s v="ssp126"/>
    <x v="12"/>
    <x v="2"/>
    <x v="8"/>
    <x v="25"/>
    <n v="0.41509433962264097"/>
    <x v="5"/>
    <s v="2046-2050"/>
    <x v="34"/>
    <s v="350mt-wam-L3"/>
  </r>
  <r>
    <s v="ssp126"/>
    <x v="12"/>
    <x v="2"/>
    <x v="9"/>
    <x v="11"/>
    <n v="0.84905660377358405"/>
    <x v="30"/>
    <s v="2041-2045"/>
    <x v="35"/>
    <s v="350mt-wam-L3"/>
  </r>
  <r>
    <s v="ssp126"/>
    <x v="12"/>
    <x v="2"/>
    <x v="10"/>
    <x v="4"/>
    <n v="0"/>
    <x v="4"/>
    <s v="After 2050"/>
    <x v="36"/>
    <s v="350mt-wam-L3"/>
  </r>
  <r>
    <s v="ssp126"/>
    <x v="12"/>
    <x v="2"/>
    <x v="11"/>
    <x v="19"/>
    <n v="0"/>
    <x v="4"/>
    <s v="After 2050"/>
    <x v="37"/>
    <s v="350mt-wam-L3"/>
  </r>
  <r>
    <s v="ssp126"/>
    <x v="12"/>
    <x v="2"/>
    <x v="12"/>
    <x v="43"/>
    <n v="0.35849056603773499"/>
    <x v="7"/>
    <s v="2046-2050"/>
    <x v="38"/>
    <s v="350mt-wam-L3"/>
  </r>
  <r>
    <s v="ssp126"/>
    <x v="12"/>
    <x v="3"/>
    <x v="0"/>
    <x v="23"/>
    <n v="0.35849056603773499"/>
    <x v="2"/>
    <s v="After 2050"/>
    <x v="39"/>
    <s v="350mt-wam-L4"/>
  </r>
  <r>
    <s v="ssp126"/>
    <x v="12"/>
    <x v="3"/>
    <x v="1"/>
    <x v="10"/>
    <n v="0.58490566037735803"/>
    <x v="21"/>
    <s v="2046-2050"/>
    <x v="40"/>
    <s v="350mt-wam-L4"/>
  </r>
  <r>
    <s v="ssp126"/>
    <x v="12"/>
    <x v="3"/>
    <x v="2"/>
    <x v="11"/>
    <n v="0.84905660377358405"/>
    <x v="30"/>
    <s v="2041-2045"/>
    <x v="41"/>
    <s v="350mt-wam-L4"/>
  </r>
  <r>
    <s v="ssp126"/>
    <x v="12"/>
    <x v="3"/>
    <x v="3"/>
    <x v="12"/>
    <n v="0.94339622641509402"/>
    <x v="38"/>
    <s v="2036-2040"/>
    <x v="42"/>
    <s v="350mt-wam-L4"/>
  </r>
  <r>
    <s v="ssp126"/>
    <x v="12"/>
    <x v="3"/>
    <x v="4"/>
    <x v="4"/>
    <n v="0"/>
    <x v="4"/>
    <s v="After 2050"/>
    <x v="43"/>
    <s v="350mt-wam-L4"/>
  </r>
  <r>
    <s v="ssp126"/>
    <x v="12"/>
    <x v="3"/>
    <x v="5"/>
    <x v="24"/>
    <n v="9.4339622641509399E-2"/>
    <x v="0"/>
    <s v="After 2050"/>
    <x v="44"/>
    <s v="350mt-wam-L4"/>
  </r>
  <r>
    <s v="ssp126"/>
    <x v="12"/>
    <x v="3"/>
    <x v="6"/>
    <x v="10"/>
    <n v="0.45283018867924502"/>
    <x v="2"/>
    <s v="2046-2050"/>
    <x v="45"/>
    <s v="350mt-wam-L4"/>
  </r>
  <r>
    <s v="ssp126"/>
    <x v="12"/>
    <x v="3"/>
    <x v="7"/>
    <x v="26"/>
    <n v="0"/>
    <x v="4"/>
    <s v="After 2050"/>
    <x v="46"/>
    <s v="350mt-wam-L4"/>
  </r>
  <r>
    <s v="ssp126"/>
    <x v="12"/>
    <x v="3"/>
    <x v="8"/>
    <x v="38"/>
    <n v="0.320754716981132"/>
    <x v="7"/>
    <s v="After 2050"/>
    <x v="47"/>
    <s v="350mt-wam-L4"/>
  </r>
  <r>
    <s v="ssp126"/>
    <x v="12"/>
    <x v="3"/>
    <x v="9"/>
    <x v="21"/>
    <n v="0.83018867924528295"/>
    <x v="24"/>
    <s v="2041-2045"/>
    <x v="48"/>
    <s v="350mt-wam-L4"/>
  </r>
  <r>
    <s v="ssp126"/>
    <x v="12"/>
    <x v="3"/>
    <x v="10"/>
    <x v="4"/>
    <n v="0"/>
    <x v="4"/>
    <s v="After 2050"/>
    <x v="49"/>
    <s v="350mt-wam-L4"/>
  </r>
  <r>
    <s v="ssp126"/>
    <x v="12"/>
    <x v="3"/>
    <x v="11"/>
    <x v="26"/>
    <n v="0"/>
    <x v="4"/>
    <s v="After 2050"/>
    <x v="50"/>
    <s v="350mt-wam-L4"/>
  </r>
  <r>
    <s v="ssp126"/>
    <x v="12"/>
    <x v="3"/>
    <x v="12"/>
    <x v="42"/>
    <n v="0.26415094339622602"/>
    <x v="1"/>
    <s v="After 2050"/>
    <x v="51"/>
    <s v="350mt-wam-L4"/>
  </r>
  <r>
    <s v="ssp126"/>
    <x v="13"/>
    <x v="0"/>
    <x v="0"/>
    <x v="39"/>
    <n v="0.35849056603773499"/>
    <x v="28"/>
    <s v="After 2050"/>
    <x v="0"/>
    <s v="300mt-wem-L1"/>
  </r>
  <r>
    <s v="ssp126"/>
    <x v="13"/>
    <x v="0"/>
    <x v="1"/>
    <x v="41"/>
    <n v="0.54716981132075404"/>
    <x v="21"/>
    <s v="2046-2050"/>
    <x v="1"/>
    <s v="300mt-wem-L1"/>
  </r>
  <r>
    <s v="ssp126"/>
    <x v="13"/>
    <x v="0"/>
    <x v="2"/>
    <x v="21"/>
    <n v="0.84905660377358405"/>
    <x v="29"/>
    <s v="2041-2045"/>
    <x v="2"/>
    <s v="300mt-wem-L1"/>
  </r>
  <r>
    <s v="ssp126"/>
    <x v="13"/>
    <x v="0"/>
    <x v="3"/>
    <x v="12"/>
    <n v="0.92452830188679203"/>
    <x v="36"/>
    <s v="2036-2040"/>
    <x v="3"/>
    <s v="300mt-wem-L1"/>
  </r>
  <r>
    <s v="ssp126"/>
    <x v="13"/>
    <x v="0"/>
    <x v="4"/>
    <x v="4"/>
    <n v="0"/>
    <x v="4"/>
    <s v="After 2050"/>
    <x v="4"/>
    <s v="300mt-wem-L1"/>
  </r>
  <r>
    <s v="ssp126"/>
    <x v="13"/>
    <x v="0"/>
    <x v="5"/>
    <x v="19"/>
    <n v="5.6603773584905599E-2"/>
    <x v="0"/>
    <s v="After 2050"/>
    <x v="5"/>
    <s v="300mt-wem-L1"/>
  </r>
  <r>
    <s v="ssp126"/>
    <x v="13"/>
    <x v="0"/>
    <x v="6"/>
    <x v="16"/>
    <n v="0.43396226415094302"/>
    <x v="28"/>
    <s v="2046-2050"/>
    <x v="6"/>
    <s v="300mt-wem-L1"/>
  </r>
  <r>
    <s v="ssp126"/>
    <x v="13"/>
    <x v="0"/>
    <x v="7"/>
    <x v="34"/>
    <n v="0"/>
    <x v="4"/>
    <s v="After 2050"/>
    <x v="7"/>
    <s v="300mt-wem-L1"/>
  </r>
  <r>
    <s v="ssp126"/>
    <x v="13"/>
    <x v="0"/>
    <x v="8"/>
    <x v="39"/>
    <n v="0.28301886792452802"/>
    <x v="11"/>
    <s v="After 2050"/>
    <x v="8"/>
    <s v="300mt-wem-L1"/>
  </r>
  <r>
    <s v="ssp126"/>
    <x v="13"/>
    <x v="0"/>
    <x v="9"/>
    <x v="2"/>
    <n v="0.83018867924528295"/>
    <x v="24"/>
    <s v="2041-2045"/>
    <x v="9"/>
    <s v="300mt-wem-L1"/>
  </r>
  <r>
    <s v="ssp126"/>
    <x v="13"/>
    <x v="0"/>
    <x v="10"/>
    <x v="4"/>
    <n v="0"/>
    <x v="4"/>
    <s v="After 2050"/>
    <x v="10"/>
    <s v="300mt-wem-L1"/>
  </r>
  <r>
    <s v="ssp126"/>
    <x v="13"/>
    <x v="0"/>
    <x v="11"/>
    <x v="34"/>
    <n v="0"/>
    <x v="4"/>
    <s v="After 2050"/>
    <x v="11"/>
    <s v="300mt-wem-L1"/>
  </r>
  <r>
    <s v="ssp126"/>
    <x v="13"/>
    <x v="0"/>
    <x v="12"/>
    <x v="39"/>
    <n v="0.22641509433962201"/>
    <x v="16"/>
    <s v="After 2050"/>
    <x v="12"/>
    <s v="300mt-wem-L1"/>
  </r>
  <r>
    <s v="ssp126"/>
    <x v="13"/>
    <x v="1"/>
    <x v="0"/>
    <x v="40"/>
    <n v="0.47169811320754701"/>
    <x v="27"/>
    <s v="2046-2050"/>
    <x v="13"/>
    <s v="300mt-wem-L2"/>
  </r>
  <r>
    <s v="ssp126"/>
    <x v="13"/>
    <x v="1"/>
    <x v="1"/>
    <x v="8"/>
    <n v="0.75471698113207497"/>
    <x v="9"/>
    <s v="2041-2045"/>
    <x v="14"/>
    <s v="300mt-wem-L2"/>
  </r>
  <r>
    <s v="ssp126"/>
    <x v="13"/>
    <x v="1"/>
    <x v="2"/>
    <x v="3"/>
    <n v="0.90566037735849003"/>
    <x v="23"/>
    <s v="2041-2045"/>
    <x v="15"/>
    <s v="300mt-wem-L2"/>
  </r>
  <r>
    <s v="ssp126"/>
    <x v="13"/>
    <x v="1"/>
    <x v="3"/>
    <x v="12"/>
    <n v="0.98113207547169801"/>
    <x v="35"/>
    <s v="2036-2040"/>
    <x v="16"/>
    <s v="300mt-wem-L2"/>
  </r>
  <r>
    <s v="ssp126"/>
    <x v="13"/>
    <x v="1"/>
    <x v="4"/>
    <x v="4"/>
    <n v="0"/>
    <x v="4"/>
    <s v="After 2050"/>
    <x v="17"/>
    <s v="300mt-wem-L2"/>
  </r>
  <r>
    <s v="ssp126"/>
    <x v="13"/>
    <x v="1"/>
    <x v="5"/>
    <x v="18"/>
    <n v="0.13207547169811301"/>
    <x v="10"/>
    <s v="After 2050"/>
    <x v="18"/>
    <s v="300mt-wem-L2"/>
  </r>
  <r>
    <s v="ssp126"/>
    <x v="13"/>
    <x v="1"/>
    <x v="6"/>
    <x v="17"/>
    <n v="0.56603773584905603"/>
    <x v="27"/>
    <s v="2046-2050"/>
    <x v="19"/>
    <s v="300mt-wem-L2"/>
  </r>
  <r>
    <s v="ssp126"/>
    <x v="13"/>
    <x v="1"/>
    <x v="7"/>
    <x v="19"/>
    <n v="0"/>
    <x v="4"/>
    <s v="After 2050"/>
    <x v="20"/>
    <s v="300mt-wem-L2"/>
  </r>
  <r>
    <s v="ssp126"/>
    <x v="13"/>
    <x v="1"/>
    <x v="8"/>
    <x v="43"/>
    <n v="0.41509433962264097"/>
    <x v="2"/>
    <s v="2046-2050"/>
    <x v="21"/>
    <s v="300mt-wem-L2"/>
  </r>
  <r>
    <s v="ssp126"/>
    <x v="13"/>
    <x v="1"/>
    <x v="9"/>
    <x v="21"/>
    <n v="0.84905660377358405"/>
    <x v="29"/>
    <s v="2041-2045"/>
    <x v="22"/>
    <s v="300mt-wem-L2"/>
  </r>
  <r>
    <s v="ssp126"/>
    <x v="13"/>
    <x v="1"/>
    <x v="10"/>
    <x v="4"/>
    <n v="0"/>
    <x v="4"/>
    <s v="After 2050"/>
    <x v="23"/>
    <s v="300mt-wem-L2"/>
  </r>
  <r>
    <s v="ssp126"/>
    <x v="13"/>
    <x v="1"/>
    <x v="11"/>
    <x v="19"/>
    <n v="0"/>
    <x v="4"/>
    <s v="After 2050"/>
    <x v="24"/>
    <s v="300mt-wem-L2"/>
  </r>
  <r>
    <s v="ssp126"/>
    <x v="13"/>
    <x v="1"/>
    <x v="12"/>
    <x v="40"/>
    <n v="0.35849056603773499"/>
    <x v="7"/>
    <s v="2046-2050"/>
    <x v="25"/>
    <s v="300mt-wem-L2"/>
  </r>
  <r>
    <s v="ssp126"/>
    <x v="13"/>
    <x v="2"/>
    <x v="0"/>
    <x v="25"/>
    <n v="0.52830188679245205"/>
    <x v="15"/>
    <s v="2046-2050"/>
    <x v="26"/>
    <s v="300mt-wem-L3"/>
  </r>
  <r>
    <s v="ssp126"/>
    <x v="13"/>
    <x v="2"/>
    <x v="1"/>
    <x v="45"/>
    <n v="0.81132075471698095"/>
    <x v="13"/>
    <s v="2041-2045"/>
    <x v="27"/>
    <s v="300mt-wem-L3"/>
  </r>
  <r>
    <s v="ssp126"/>
    <x v="13"/>
    <x v="2"/>
    <x v="2"/>
    <x v="12"/>
    <n v="0.92452830188679203"/>
    <x v="23"/>
    <s v="2041-2045"/>
    <x v="28"/>
    <s v="300mt-wem-L3"/>
  </r>
  <r>
    <s v="ssp126"/>
    <x v="13"/>
    <x v="2"/>
    <x v="3"/>
    <x v="12"/>
    <n v="0.98113207547169801"/>
    <x v="39"/>
    <s v="2036-2040"/>
    <x v="29"/>
    <s v="300mt-wem-L3"/>
  </r>
  <r>
    <s v="ssp126"/>
    <x v="13"/>
    <x v="2"/>
    <x v="4"/>
    <x v="4"/>
    <n v="0"/>
    <x v="4"/>
    <s v="After 2050"/>
    <x v="30"/>
    <s v="300mt-wem-L3"/>
  </r>
  <r>
    <s v="ssp126"/>
    <x v="13"/>
    <x v="2"/>
    <x v="5"/>
    <x v="27"/>
    <n v="0.169811320754716"/>
    <x v="10"/>
    <s v="After 2050"/>
    <x v="31"/>
    <s v="300mt-wem-L3"/>
  </r>
  <r>
    <s v="ssp126"/>
    <x v="13"/>
    <x v="2"/>
    <x v="6"/>
    <x v="31"/>
    <n v="0.60377358490566002"/>
    <x v="27"/>
    <s v="2046-2050"/>
    <x v="32"/>
    <s v="300mt-wem-L3"/>
  </r>
  <r>
    <s v="ssp126"/>
    <x v="13"/>
    <x v="2"/>
    <x v="7"/>
    <x v="37"/>
    <n v="0"/>
    <x v="4"/>
    <s v="After 2050"/>
    <x v="33"/>
    <s v="300mt-wem-L3"/>
  </r>
  <r>
    <s v="ssp126"/>
    <x v="13"/>
    <x v="2"/>
    <x v="8"/>
    <x v="10"/>
    <n v="0.45283018867924502"/>
    <x v="2"/>
    <s v="2046-2050"/>
    <x v="34"/>
    <s v="300mt-wem-L3"/>
  </r>
  <r>
    <s v="ssp126"/>
    <x v="13"/>
    <x v="2"/>
    <x v="9"/>
    <x v="3"/>
    <n v="0.86792452830188604"/>
    <x v="23"/>
    <s v="2041-2045"/>
    <x v="35"/>
    <s v="300mt-wem-L3"/>
  </r>
  <r>
    <s v="ssp126"/>
    <x v="13"/>
    <x v="2"/>
    <x v="10"/>
    <x v="4"/>
    <n v="0"/>
    <x v="4"/>
    <s v="After 2050"/>
    <x v="36"/>
    <s v="300mt-wem-L3"/>
  </r>
  <r>
    <s v="ssp126"/>
    <x v="13"/>
    <x v="2"/>
    <x v="11"/>
    <x v="37"/>
    <n v="0"/>
    <x v="4"/>
    <s v="After 2050"/>
    <x v="37"/>
    <s v="300mt-wem-L3"/>
  </r>
  <r>
    <s v="ssp126"/>
    <x v="13"/>
    <x v="2"/>
    <x v="12"/>
    <x v="10"/>
    <n v="0.39622641509433898"/>
    <x v="11"/>
    <s v="2046-2050"/>
    <x v="38"/>
    <s v="300mt-wem-L3"/>
  </r>
  <r>
    <s v="ssp126"/>
    <x v="13"/>
    <x v="3"/>
    <x v="0"/>
    <x v="1"/>
    <n v="0.43396226415094302"/>
    <x v="8"/>
    <s v="After 2050"/>
    <x v="39"/>
    <s v="300mt-wem-L4"/>
  </r>
  <r>
    <s v="ssp126"/>
    <x v="13"/>
    <x v="3"/>
    <x v="1"/>
    <x v="10"/>
    <n v="0.679245283018867"/>
    <x v="9"/>
    <s v="2041-2045"/>
    <x v="40"/>
    <s v="300mt-wem-L4"/>
  </r>
  <r>
    <s v="ssp126"/>
    <x v="13"/>
    <x v="3"/>
    <x v="2"/>
    <x v="3"/>
    <n v="0.90566037735849003"/>
    <x v="23"/>
    <s v="2041-2045"/>
    <x v="41"/>
    <s v="300mt-wem-L4"/>
  </r>
  <r>
    <s v="ssp126"/>
    <x v="13"/>
    <x v="3"/>
    <x v="3"/>
    <x v="12"/>
    <n v="0.98113207547169801"/>
    <x v="34"/>
    <s v="2036-2040"/>
    <x v="42"/>
    <s v="300mt-wem-L4"/>
  </r>
  <r>
    <s v="ssp126"/>
    <x v="13"/>
    <x v="3"/>
    <x v="4"/>
    <x v="4"/>
    <n v="0"/>
    <x v="4"/>
    <s v="After 2050"/>
    <x v="43"/>
    <s v="300mt-wem-L4"/>
  </r>
  <r>
    <s v="ssp126"/>
    <x v="13"/>
    <x v="3"/>
    <x v="5"/>
    <x v="13"/>
    <n v="0.13207547169811301"/>
    <x v="0"/>
    <s v="After 2050"/>
    <x v="44"/>
    <s v="300mt-wem-L4"/>
  </r>
  <r>
    <s v="ssp126"/>
    <x v="13"/>
    <x v="3"/>
    <x v="6"/>
    <x v="10"/>
    <n v="0.52830188679245205"/>
    <x v="8"/>
    <s v="2046-2050"/>
    <x v="45"/>
    <s v="300mt-wem-L4"/>
  </r>
  <r>
    <s v="ssp126"/>
    <x v="13"/>
    <x v="3"/>
    <x v="7"/>
    <x v="50"/>
    <n v="0"/>
    <x v="4"/>
    <s v="After 2050"/>
    <x v="46"/>
    <s v="300mt-wem-L4"/>
  </r>
  <r>
    <s v="ssp126"/>
    <x v="13"/>
    <x v="3"/>
    <x v="8"/>
    <x v="16"/>
    <n v="0.35849056603773499"/>
    <x v="2"/>
    <s v="2046-2050"/>
    <x v="47"/>
    <s v="300mt-wem-L4"/>
  </r>
  <r>
    <s v="ssp126"/>
    <x v="13"/>
    <x v="3"/>
    <x v="9"/>
    <x v="21"/>
    <n v="0.83018867924528295"/>
    <x v="20"/>
    <s v="2041-2045"/>
    <x v="48"/>
    <s v="300mt-wem-L4"/>
  </r>
  <r>
    <s v="ssp126"/>
    <x v="13"/>
    <x v="3"/>
    <x v="10"/>
    <x v="4"/>
    <n v="0"/>
    <x v="4"/>
    <s v="After 2050"/>
    <x v="49"/>
    <s v="300mt-wem-L4"/>
  </r>
  <r>
    <s v="ssp126"/>
    <x v="13"/>
    <x v="3"/>
    <x v="11"/>
    <x v="14"/>
    <n v="0"/>
    <x v="4"/>
    <s v="After 2050"/>
    <x v="50"/>
    <s v="300mt-wem-L4"/>
  </r>
  <r>
    <s v="ssp126"/>
    <x v="13"/>
    <x v="3"/>
    <x v="12"/>
    <x v="1"/>
    <n v="0.320754716981132"/>
    <x v="7"/>
    <s v="After 2050"/>
    <x v="51"/>
    <s v="300mt-wem-L4"/>
  </r>
  <r>
    <s v="ssp126"/>
    <x v="14"/>
    <x v="0"/>
    <x v="0"/>
    <x v="39"/>
    <n v="0.35849056603773499"/>
    <x v="28"/>
    <s v="After 2050"/>
    <x v="0"/>
    <s v="250mt-wem-L1"/>
  </r>
  <r>
    <s v="ssp126"/>
    <x v="14"/>
    <x v="0"/>
    <x v="1"/>
    <x v="41"/>
    <n v="0.54716981132075404"/>
    <x v="21"/>
    <s v="2046-2050"/>
    <x v="1"/>
    <s v="250mt-wem-L1"/>
  </r>
  <r>
    <s v="ssp126"/>
    <x v="14"/>
    <x v="0"/>
    <x v="2"/>
    <x v="21"/>
    <n v="0.84905660377358405"/>
    <x v="29"/>
    <s v="2041-2045"/>
    <x v="2"/>
    <s v="250mt-wem-L1"/>
  </r>
  <r>
    <s v="ssp126"/>
    <x v="14"/>
    <x v="0"/>
    <x v="3"/>
    <x v="12"/>
    <n v="0.92452830188679203"/>
    <x v="36"/>
    <s v="2036-2040"/>
    <x v="3"/>
    <s v="250mt-wem-L1"/>
  </r>
  <r>
    <s v="ssp126"/>
    <x v="14"/>
    <x v="0"/>
    <x v="4"/>
    <x v="4"/>
    <n v="0"/>
    <x v="4"/>
    <s v="After 2050"/>
    <x v="4"/>
    <s v="250mt-wem-L1"/>
  </r>
  <r>
    <s v="ssp126"/>
    <x v="14"/>
    <x v="0"/>
    <x v="5"/>
    <x v="19"/>
    <n v="5.6603773584905599E-2"/>
    <x v="0"/>
    <s v="After 2050"/>
    <x v="5"/>
    <s v="250mt-wem-L1"/>
  </r>
  <r>
    <s v="ssp126"/>
    <x v="14"/>
    <x v="0"/>
    <x v="6"/>
    <x v="16"/>
    <n v="0.43396226415094302"/>
    <x v="28"/>
    <s v="2046-2050"/>
    <x v="6"/>
    <s v="250mt-wem-L1"/>
  </r>
  <r>
    <s v="ssp126"/>
    <x v="14"/>
    <x v="0"/>
    <x v="7"/>
    <x v="34"/>
    <n v="0"/>
    <x v="4"/>
    <s v="After 2050"/>
    <x v="7"/>
    <s v="250mt-wem-L1"/>
  </r>
  <r>
    <s v="ssp126"/>
    <x v="14"/>
    <x v="0"/>
    <x v="8"/>
    <x v="39"/>
    <n v="0.28301886792452802"/>
    <x v="11"/>
    <s v="After 2050"/>
    <x v="8"/>
    <s v="250mt-wem-L1"/>
  </r>
  <r>
    <s v="ssp126"/>
    <x v="14"/>
    <x v="0"/>
    <x v="9"/>
    <x v="2"/>
    <n v="0.83018867924528295"/>
    <x v="24"/>
    <s v="2041-2045"/>
    <x v="9"/>
    <s v="250mt-wem-L1"/>
  </r>
  <r>
    <s v="ssp126"/>
    <x v="14"/>
    <x v="0"/>
    <x v="10"/>
    <x v="4"/>
    <n v="0"/>
    <x v="4"/>
    <s v="After 2050"/>
    <x v="10"/>
    <s v="250mt-wem-L1"/>
  </r>
  <r>
    <s v="ssp126"/>
    <x v="14"/>
    <x v="0"/>
    <x v="11"/>
    <x v="34"/>
    <n v="0"/>
    <x v="4"/>
    <s v="After 2050"/>
    <x v="11"/>
    <s v="250mt-wem-L1"/>
  </r>
  <r>
    <s v="ssp126"/>
    <x v="14"/>
    <x v="0"/>
    <x v="12"/>
    <x v="39"/>
    <n v="0.22641509433962201"/>
    <x v="16"/>
    <s v="After 2050"/>
    <x v="12"/>
    <s v="250mt-wem-L1"/>
  </r>
  <r>
    <s v="ssp126"/>
    <x v="14"/>
    <x v="1"/>
    <x v="0"/>
    <x v="40"/>
    <n v="0.47169811320754701"/>
    <x v="27"/>
    <s v="2046-2050"/>
    <x v="13"/>
    <s v="250mt-wem-L2"/>
  </r>
  <r>
    <s v="ssp126"/>
    <x v="14"/>
    <x v="1"/>
    <x v="1"/>
    <x v="8"/>
    <n v="0.75471698113207497"/>
    <x v="9"/>
    <s v="2041-2045"/>
    <x v="14"/>
    <s v="250mt-wem-L2"/>
  </r>
  <r>
    <s v="ssp126"/>
    <x v="14"/>
    <x v="1"/>
    <x v="2"/>
    <x v="3"/>
    <n v="0.90566037735849003"/>
    <x v="23"/>
    <s v="2041-2045"/>
    <x v="15"/>
    <s v="250mt-wem-L2"/>
  </r>
  <r>
    <s v="ssp126"/>
    <x v="14"/>
    <x v="1"/>
    <x v="3"/>
    <x v="12"/>
    <n v="0.98113207547169801"/>
    <x v="35"/>
    <s v="2036-2040"/>
    <x v="16"/>
    <s v="250mt-wem-L2"/>
  </r>
  <r>
    <s v="ssp126"/>
    <x v="14"/>
    <x v="1"/>
    <x v="4"/>
    <x v="4"/>
    <n v="0"/>
    <x v="4"/>
    <s v="After 2050"/>
    <x v="17"/>
    <s v="250mt-wem-L2"/>
  </r>
  <r>
    <s v="ssp126"/>
    <x v="14"/>
    <x v="1"/>
    <x v="5"/>
    <x v="18"/>
    <n v="0.13207547169811301"/>
    <x v="10"/>
    <s v="After 2050"/>
    <x v="18"/>
    <s v="250mt-wem-L2"/>
  </r>
  <r>
    <s v="ssp126"/>
    <x v="14"/>
    <x v="1"/>
    <x v="6"/>
    <x v="17"/>
    <n v="0.56603773584905603"/>
    <x v="27"/>
    <s v="2046-2050"/>
    <x v="19"/>
    <s v="250mt-wem-L2"/>
  </r>
  <r>
    <s v="ssp126"/>
    <x v="14"/>
    <x v="1"/>
    <x v="7"/>
    <x v="19"/>
    <n v="0"/>
    <x v="4"/>
    <s v="After 2050"/>
    <x v="20"/>
    <s v="250mt-wem-L2"/>
  </r>
  <r>
    <s v="ssp126"/>
    <x v="14"/>
    <x v="1"/>
    <x v="8"/>
    <x v="43"/>
    <n v="0.41509433962264097"/>
    <x v="2"/>
    <s v="2046-2050"/>
    <x v="21"/>
    <s v="250mt-wem-L2"/>
  </r>
  <r>
    <s v="ssp126"/>
    <x v="14"/>
    <x v="1"/>
    <x v="9"/>
    <x v="21"/>
    <n v="0.84905660377358405"/>
    <x v="29"/>
    <s v="2041-2045"/>
    <x v="22"/>
    <s v="250mt-wem-L2"/>
  </r>
  <r>
    <s v="ssp126"/>
    <x v="14"/>
    <x v="1"/>
    <x v="10"/>
    <x v="4"/>
    <n v="0"/>
    <x v="4"/>
    <s v="After 2050"/>
    <x v="23"/>
    <s v="250mt-wem-L2"/>
  </r>
  <r>
    <s v="ssp126"/>
    <x v="14"/>
    <x v="1"/>
    <x v="11"/>
    <x v="19"/>
    <n v="0"/>
    <x v="4"/>
    <s v="After 2050"/>
    <x v="24"/>
    <s v="250mt-wem-L2"/>
  </r>
  <r>
    <s v="ssp126"/>
    <x v="14"/>
    <x v="1"/>
    <x v="12"/>
    <x v="40"/>
    <n v="0.35849056603773499"/>
    <x v="7"/>
    <s v="2046-2050"/>
    <x v="25"/>
    <s v="250mt-wem-L2"/>
  </r>
  <r>
    <s v="ssp126"/>
    <x v="14"/>
    <x v="2"/>
    <x v="0"/>
    <x v="25"/>
    <n v="0.52830188679245205"/>
    <x v="15"/>
    <s v="2046-2050"/>
    <x v="26"/>
    <s v="250mt-wem-L3"/>
  </r>
  <r>
    <s v="ssp126"/>
    <x v="14"/>
    <x v="2"/>
    <x v="1"/>
    <x v="45"/>
    <n v="0.81132075471698095"/>
    <x v="13"/>
    <s v="2041-2045"/>
    <x v="27"/>
    <s v="250mt-wem-L3"/>
  </r>
  <r>
    <s v="ssp126"/>
    <x v="14"/>
    <x v="2"/>
    <x v="2"/>
    <x v="12"/>
    <n v="0.92452830188679203"/>
    <x v="23"/>
    <s v="2041-2045"/>
    <x v="28"/>
    <s v="250mt-wem-L3"/>
  </r>
  <r>
    <s v="ssp126"/>
    <x v="14"/>
    <x v="2"/>
    <x v="3"/>
    <x v="12"/>
    <n v="0.98113207547169801"/>
    <x v="39"/>
    <s v="2036-2040"/>
    <x v="29"/>
    <s v="250mt-wem-L3"/>
  </r>
  <r>
    <s v="ssp126"/>
    <x v="14"/>
    <x v="2"/>
    <x v="4"/>
    <x v="4"/>
    <n v="0"/>
    <x v="4"/>
    <s v="After 2050"/>
    <x v="30"/>
    <s v="250mt-wem-L3"/>
  </r>
  <r>
    <s v="ssp126"/>
    <x v="14"/>
    <x v="2"/>
    <x v="5"/>
    <x v="27"/>
    <n v="0.169811320754716"/>
    <x v="10"/>
    <s v="After 2050"/>
    <x v="31"/>
    <s v="250mt-wem-L3"/>
  </r>
  <r>
    <s v="ssp126"/>
    <x v="14"/>
    <x v="2"/>
    <x v="6"/>
    <x v="31"/>
    <n v="0.60377358490566002"/>
    <x v="15"/>
    <s v="2046-2050"/>
    <x v="32"/>
    <s v="250mt-wem-L3"/>
  </r>
  <r>
    <s v="ssp126"/>
    <x v="14"/>
    <x v="2"/>
    <x v="7"/>
    <x v="37"/>
    <n v="0"/>
    <x v="4"/>
    <s v="After 2050"/>
    <x v="33"/>
    <s v="250mt-wem-L3"/>
  </r>
  <r>
    <s v="ssp126"/>
    <x v="14"/>
    <x v="2"/>
    <x v="8"/>
    <x v="10"/>
    <n v="0.45283018867924502"/>
    <x v="2"/>
    <s v="2046-2050"/>
    <x v="34"/>
    <s v="250mt-wem-L3"/>
  </r>
  <r>
    <s v="ssp126"/>
    <x v="14"/>
    <x v="2"/>
    <x v="9"/>
    <x v="3"/>
    <n v="0.86792452830188604"/>
    <x v="23"/>
    <s v="2041-2045"/>
    <x v="35"/>
    <s v="250mt-wem-L3"/>
  </r>
  <r>
    <s v="ssp126"/>
    <x v="14"/>
    <x v="2"/>
    <x v="10"/>
    <x v="4"/>
    <n v="0"/>
    <x v="4"/>
    <s v="After 2050"/>
    <x v="36"/>
    <s v="250mt-wem-L3"/>
  </r>
  <r>
    <s v="ssp126"/>
    <x v="14"/>
    <x v="2"/>
    <x v="11"/>
    <x v="37"/>
    <n v="0"/>
    <x v="4"/>
    <s v="After 2050"/>
    <x v="37"/>
    <s v="250mt-wem-L3"/>
  </r>
  <r>
    <s v="ssp126"/>
    <x v="14"/>
    <x v="2"/>
    <x v="12"/>
    <x v="10"/>
    <n v="0.39622641509433898"/>
    <x v="11"/>
    <s v="2046-2050"/>
    <x v="38"/>
    <s v="250mt-wem-L3"/>
  </r>
  <r>
    <s v="ssp126"/>
    <x v="14"/>
    <x v="3"/>
    <x v="0"/>
    <x v="1"/>
    <n v="0.43396226415094302"/>
    <x v="8"/>
    <s v="After 2050"/>
    <x v="39"/>
    <s v="250mt-wem-L4"/>
  </r>
  <r>
    <s v="ssp126"/>
    <x v="14"/>
    <x v="3"/>
    <x v="1"/>
    <x v="10"/>
    <n v="0.679245283018867"/>
    <x v="9"/>
    <s v="2041-2045"/>
    <x v="40"/>
    <s v="250mt-wem-L4"/>
  </r>
  <r>
    <s v="ssp126"/>
    <x v="14"/>
    <x v="3"/>
    <x v="2"/>
    <x v="3"/>
    <n v="0.90566037735849003"/>
    <x v="23"/>
    <s v="2041-2045"/>
    <x v="41"/>
    <s v="250mt-wem-L4"/>
  </r>
  <r>
    <s v="ssp126"/>
    <x v="14"/>
    <x v="3"/>
    <x v="3"/>
    <x v="12"/>
    <n v="0.98113207547169801"/>
    <x v="34"/>
    <s v="2036-2040"/>
    <x v="42"/>
    <s v="250mt-wem-L4"/>
  </r>
  <r>
    <s v="ssp126"/>
    <x v="14"/>
    <x v="3"/>
    <x v="4"/>
    <x v="4"/>
    <n v="0"/>
    <x v="4"/>
    <s v="After 2050"/>
    <x v="43"/>
    <s v="250mt-wem-L4"/>
  </r>
  <r>
    <s v="ssp126"/>
    <x v="14"/>
    <x v="3"/>
    <x v="5"/>
    <x v="13"/>
    <n v="0.13207547169811301"/>
    <x v="0"/>
    <s v="After 2050"/>
    <x v="44"/>
    <s v="250mt-wem-L4"/>
  </r>
  <r>
    <s v="ssp126"/>
    <x v="14"/>
    <x v="3"/>
    <x v="6"/>
    <x v="10"/>
    <n v="0.52830188679245205"/>
    <x v="8"/>
    <s v="2046-2050"/>
    <x v="45"/>
    <s v="250mt-wem-L4"/>
  </r>
  <r>
    <s v="ssp126"/>
    <x v="14"/>
    <x v="3"/>
    <x v="7"/>
    <x v="50"/>
    <n v="0"/>
    <x v="4"/>
    <s v="After 2050"/>
    <x v="46"/>
    <s v="250mt-wem-L4"/>
  </r>
  <r>
    <s v="ssp126"/>
    <x v="14"/>
    <x v="3"/>
    <x v="8"/>
    <x v="16"/>
    <n v="0.35849056603773499"/>
    <x v="2"/>
    <s v="2046-2050"/>
    <x v="47"/>
    <s v="250mt-wem-L4"/>
  </r>
  <r>
    <s v="ssp126"/>
    <x v="14"/>
    <x v="3"/>
    <x v="9"/>
    <x v="21"/>
    <n v="0.83018867924528295"/>
    <x v="20"/>
    <s v="2041-2045"/>
    <x v="48"/>
    <s v="250mt-wem-L4"/>
  </r>
  <r>
    <s v="ssp126"/>
    <x v="14"/>
    <x v="3"/>
    <x v="10"/>
    <x v="4"/>
    <n v="0"/>
    <x v="4"/>
    <s v="After 2050"/>
    <x v="49"/>
    <s v="250mt-wem-L4"/>
  </r>
  <r>
    <s v="ssp126"/>
    <x v="14"/>
    <x v="3"/>
    <x v="11"/>
    <x v="14"/>
    <n v="0"/>
    <x v="4"/>
    <s v="After 2050"/>
    <x v="50"/>
    <s v="250mt-wem-L4"/>
  </r>
  <r>
    <s v="ssp126"/>
    <x v="14"/>
    <x v="3"/>
    <x v="12"/>
    <x v="1"/>
    <n v="0.320754716981132"/>
    <x v="7"/>
    <s v="After 2050"/>
    <x v="51"/>
    <s v="250mt-wem-L4"/>
  </r>
  <r>
    <s v="ssp126"/>
    <x v="15"/>
    <x v="0"/>
    <x v="0"/>
    <x v="39"/>
    <n v="0.35849056603773499"/>
    <x v="28"/>
    <s v="After 2050"/>
    <x v="0"/>
    <s v="300mt-wam-L1"/>
  </r>
  <r>
    <s v="ssp126"/>
    <x v="15"/>
    <x v="0"/>
    <x v="1"/>
    <x v="43"/>
    <n v="0.54716981132075404"/>
    <x v="14"/>
    <s v="2046-2050"/>
    <x v="1"/>
    <s v="300mt-wam-L1"/>
  </r>
  <r>
    <s v="ssp126"/>
    <x v="15"/>
    <x v="0"/>
    <x v="2"/>
    <x v="21"/>
    <n v="0.84905660377358405"/>
    <x v="29"/>
    <s v="2041-2045"/>
    <x v="2"/>
    <s v="300mt-wam-L1"/>
  </r>
  <r>
    <s v="ssp126"/>
    <x v="15"/>
    <x v="0"/>
    <x v="3"/>
    <x v="12"/>
    <n v="0.92452830188679203"/>
    <x v="36"/>
    <s v="2036-2040"/>
    <x v="3"/>
    <s v="300mt-wam-L1"/>
  </r>
  <r>
    <s v="ssp126"/>
    <x v="15"/>
    <x v="0"/>
    <x v="4"/>
    <x v="4"/>
    <n v="0"/>
    <x v="4"/>
    <s v="After 2050"/>
    <x v="4"/>
    <s v="300mt-wam-L1"/>
  </r>
  <r>
    <s v="ssp126"/>
    <x v="15"/>
    <x v="0"/>
    <x v="5"/>
    <x v="19"/>
    <n v="5.6603773584905599E-2"/>
    <x v="0"/>
    <s v="After 2050"/>
    <x v="5"/>
    <s v="300mt-wam-L1"/>
  </r>
  <r>
    <s v="ssp126"/>
    <x v="15"/>
    <x v="0"/>
    <x v="6"/>
    <x v="40"/>
    <n v="0.43396226415094302"/>
    <x v="28"/>
    <s v="2046-2050"/>
    <x v="6"/>
    <s v="300mt-wam-L1"/>
  </r>
  <r>
    <s v="ssp126"/>
    <x v="15"/>
    <x v="0"/>
    <x v="7"/>
    <x v="34"/>
    <n v="0"/>
    <x v="4"/>
    <s v="After 2050"/>
    <x v="7"/>
    <s v="300mt-wam-L1"/>
  </r>
  <r>
    <s v="ssp126"/>
    <x v="15"/>
    <x v="0"/>
    <x v="8"/>
    <x v="53"/>
    <n v="0.28301886792452802"/>
    <x v="11"/>
    <s v="After 2050"/>
    <x v="8"/>
    <s v="300mt-wam-L1"/>
  </r>
  <r>
    <s v="ssp126"/>
    <x v="15"/>
    <x v="0"/>
    <x v="9"/>
    <x v="2"/>
    <n v="0.83018867924528295"/>
    <x v="40"/>
    <s v="2041-2045"/>
    <x v="9"/>
    <s v="300mt-wam-L1"/>
  </r>
  <r>
    <s v="ssp126"/>
    <x v="15"/>
    <x v="0"/>
    <x v="10"/>
    <x v="4"/>
    <n v="0"/>
    <x v="4"/>
    <s v="After 2050"/>
    <x v="10"/>
    <s v="300mt-wam-L1"/>
  </r>
  <r>
    <s v="ssp126"/>
    <x v="15"/>
    <x v="0"/>
    <x v="11"/>
    <x v="34"/>
    <n v="0"/>
    <x v="4"/>
    <s v="After 2050"/>
    <x v="11"/>
    <s v="300mt-wam-L1"/>
  </r>
  <r>
    <s v="ssp126"/>
    <x v="15"/>
    <x v="0"/>
    <x v="12"/>
    <x v="39"/>
    <n v="0.22641509433962201"/>
    <x v="16"/>
    <s v="After 2050"/>
    <x v="12"/>
    <s v="300mt-wam-L1"/>
  </r>
  <r>
    <s v="ssp126"/>
    <x v="15"/>
    <x v="1"/>
    <x v="0"/>
    <x v="40"/>
    <n v="0.490566037735849"/>
    <x v="27"/>
    <s v="2046-2050"/>
    <x v="13"/>
    <s v="300mt-wam-L2"/>
  </r>
  <r>
    <s v="ssp126"/>
    <x v="15"/>
    <x v="1"/>
    <x v="1"/>
    <x v="31"/>
    <n v="0.77358490566037696"/>
    <x v="9"/>
    <s v="2041-2045"/>
    <x v="14"/>
    <s v="300mt-wam-L2"/>
  </r>
  <r>
    <s v="ssp126"/>
    <x v="15"/>
    <x v="1"/>
    <x v="2"/>
    <x v="3"/>
    <n v="0.90566037735849003"/>
    <x v="23"/>
    <s v="2041-2045"/>
    <x v="15"/>
    <s v="300mt-wam-L2"/>
  </r>
  <r>
    <s v="ssp126"/>
    <x v="15"/>
    <x v="1"/>
    <x v="3"/>
    <x v="12"/>
    <n v="0.98113207547169801"/>
    <x v="39"/>
    <s v="2036-2040"/>
    <x v="16"/>
    <s v="300mt-wam-L2"/>
  </r>
  <r>
    <s v="ssp126"/>
    <x v="15"/>
    <x v="1"/>
    <x v="4"/>
    <x v="4"/>
    <n v="0"/>
    <x v="4"/>
    <s v="After 2050"/>
    <x v="17"/>
    <s v="300mt-wam-L2"/>
  </r>
  <r>
    <s v="ssp126"/>
    <x v="15"/>
    <x v="1"/>
    <x v="5"/>
    <x v="18"/>
    <n v="0.13207547169811301"/>
    <x v="10"/>
    <s v="After 2050"/>
    <x v="18"/>
    <s v="300mt-wam-L2"/>
  </r>
  <r>
    <s v="ssp126"/>
    <x v="15"/>
    <x v="1"/>
    <x v="6"/>
    <x v="17"/>
    <n v="0.58490566037735803"/>
    <x v="27"/>
    <s v="2046-2050"/>
    <x v="19"/>
    <s v="300mt-wam-L2"/>
  </r>
  <r>
    <s v="ssp126"/>
    <x v="15"/>
    <x v="1"/>
    <x v="7"/>
    <x v="19"/>
    <n v="0"/>
    <x v="4"/>
    <s v="After 2050"/>
    <x v="20"/>
    <s v="300mt-wam-L2"/>
  </r>
  <r>
    <s v="ssp126"/>
    <x v="15"/>
    <x v="1"/>
    <x v="8"/>
    <x v="20"/>
    <n v="0.41509433962264097"/>
    <x v="2"/>
    <s v="2046-2050"/>
    <x v="21"/>
    <s v="300mt-wam-L2"/>
  </r>
  <r>
    <s v="ssp126"/>
    <x v="15"/>
    <x v="1"/>
    <x v="9"/>
    <x v="21"/>
    <n v="0.84905660377358405"/>
    <x v="23"/>
    <s v="2041-2045"/>
    <x v="22"/>
    <s v="300mt-wam-L2"/>
  </r>
  <r>
    <s v="ssp126"/>
    <x v="15"/>
    <x v="1"/>
    <x v="10"/>
    <x v="4"/>
    <n v="0"/>
    <x v="4"/>
    <s v="After 2050"/>
    <x v="23"/>
    <s v="300mt-wam-L2"/>
  </r>
  <r>
    <s v="ssp126"/>
    <x v="15"/>
    <x v="1"/>
    <x v="11"/>
    <x v="19"/>
    <n v="0"/>
    <x v="4"/>
    <s v="After 2050"/>
    <x v="24"/>
    <s v="300mt-wam-L2"/>
  </r>
  <r>
    <s v="ssp126"/>
    <x v="15"/>
    <x v="1"/>
    <x v="12"/>
    <x v="41"/>
    <n v="0.35849056603773499"/>
    <x v="7"/>
    <s v="2046-2050"/>
    <x v="25"/>
    <s v="300mt-wam-L2"/>
  </r>
  <r>
    <s v="ssp126"/>
    <x v="15"/>
    <x v="2"/>
    <x v="0"/>
    <x v="25"/>
    <n v="0.54716981132075404"/>
    <x v="3"/>
    <s v="2046-2050"/>
    <x v="26"/>
    <s v="300mt-wam-L3"/>
  </r>
  <r>
    <s v="ssp126"/>
    <x v="15"/>
    <x v="2"/>
    <x v="1"/>
    <x v="45"/>
    <n v="0.81132075471698095"/>
    <x v="13"/>
    <s v="2041-2045"/>
    <x v="27"/>
    <s v="300mt-wam-L3"/>
  </r>
  <r>
    <s v="ssp126"/>
    <x v="15"/>
    <x v="2"/>
    <x v="2"/>
    <x v="12"/>
    <n v="0.92452830188679203"/>
    <x v="23"/>
    <s v="2041-2045"/>
    <x v="28"/>
    <s v="300mt-wam-L3"/>
  </r>
  <r>
    <s v="ssp126"/>
    <x v="15"/>
    <x v="2"/>
    <x v="3"/>
    <x v="12"/>
    <n v="0.98113207547169801"/>
    <x v="39"/>
    <s v="2036-2040"/>
    <x v="29"/>
    <s v="300mt-wam-L3"/>
  </r>
  <r>
    <s v="ssp126"/>
    <x v="15"/>
    <x v="2"/>
    <x v="4"/>
    <x v="4"/>
    <n v="0"/>
    <x v="4"/>
    <s v="After 2050"/>
    <x v="30"/>
    <s v="300mt-wam-L3"/>
  </r>
  <r>
    <s v="ssp126"/>
    <x v="15"/>
    <x v="2"/>
    <x v="5"/>
    <x v="0"/>
    <n v="0.169811320754716"/>
    <x v="10"/>
    <s v="After 2050"/>
    <x v="31"/>
    <s v="300mt-wam-L3"/>
  </r>
  <r>
    <s v="ssp126"/>
    <x v="15"/>
    <x v="2"/>
    <x v="6"/>
    <x v="31"/>
    <n v="0.60377358490566002"/>
    <x v="15"/>
    <s v="2046-2050"/>
    <x v="32"/>
    <s v="300mt-wam-L3"/>
  </r>
  <r>
    <s v="ssp126"/>
    <x v="15"/>
    <x v="2"/>
    <x v="7"/>
    <x v="37"/>
    <n v="0"/>
    <x v="4"/>
    <s v="After 2050"/>
    <x v="33"/>
    <s v="300mt-wam-L3"/>
  </r>
  <r>
    <s v="ssp126"/>
    <x v="15"/>
    <x v="2"/>
    <x v="8"/>
    <x v="10"/>
    <n v="0.45283018867924502"/>
    <x v="2"/>
    <s v="2046-2050"/>
    <x v="34"/>
    <s v="300mt-wam-L3"/>
  </r>
  <r>
    <s v="ssp126"/>
    <x v="15"/>
    <x v="2"/>
    <x v="9"/>
    <x v="3"/>
    <n v="0.86792452830188604"/>
    <x v="23"/>
    <s v="2041-2045"/>
    <x v="35"/>
    <s v="300mt-wam-L3"/>
  </r>
  <r>
    <s v="ssp126"/>
    <x v="15"/>
    <x v="2"/>
    <x v="10"/>
    <x v="4"/>
    <n v="0"/>
    <x v="4"/>
    <s v="After 2050"/>
    <x v="36"/>
    <s v="300mt-wam-L3"/>
  </r>
  <r>
    <s v="ssp126"/>
    <x v="15"/>
    <x v="2"/>
    <x v="11"/>
    <x v="37"/>
    <n v="0"/>
    <x v="4"/>
    <s v="After 2050"/>
    <x v="37"/>
    <s v="300mt-wam-L3"/>
  </r>
  <r>
    <s v="ssp126"/>
    <x v="15"/>
    <x v="2"/>
    <x v="12"/>
    <x v="10"/>
    <n v="0.41509433962264097"/>
    <x v="11"/>
    <s v="2046-2050"/>
    <x v="38"/>
    <s v="300mt-wam-L3"/>
  </r>
  <r>
    <s v="ssp126"/>
    <x v="15"/>
    <x v="3"/>
    <x v="0"/>
    <x v="52"/>
    <n v="0.43396226415094302"/>
    <x v="12"/>
    <s v="After 2050"/>
    <x v="39"/>
    <s v="300mt-wam-L4"/>
  </r>
  <r>
    <s v="ssp126"/>
    <x v="15"/>
    <x v="3"/>
    <x v="1"/>
    <x v="17"/>
    <n v="0.679245283018867"/>
    <x v="9"/>
    <s v="2041-2045"/>
    <x v="40"/>
    <s v="300mt-wam-L4"/>
  </r>
  <r>
    <s v="ssp126"/>
    <x v="15"/>
    <x v="3"/>
    <x v="2"/>
    <x v="3"/>
    <n v="0.90566037735849003"/>
    <x v="23"/>
    <s v="2041-2045"/>
    <x v="41"/>
    <s v="300mt-wam-L4"/>
  </r>
  <r>
    <s v="ssp126"/>
    <x v="15"/>
    <x v="3"/>
    <x v="3"/>
    <x v="12"/>
    <n v="0.98113207547169801"/>
    <x v="41"/>
    <s v="2036-2040"/>
    <x v="42"/>
    <s v="300mt-wam-L4"/>
  </r>
  <r>
    <s v="ssp126"/>
    <x v="15"/>
    <x v="3"/>
    <x v="4"/>
    <x v="4"/>
    <n v="0"/>
    <x v="4"/>
    <s v="After 2050"/>
    <x v="43"/>
    <s v="300mt-wam-L4"/>
  </r>
  <r>
    <s v="ssp126"/>
    <x v="15"/>
    <x v="3"/>
    <x v="5"/>
    <x v="13"/>
    <n v="0.13207547169811301"/>
    <x v="0"/>
    <s v="After 2050"/>
    <x v="44"/>
    <s v="300mt-wam-L4"/>
  </r>
  <r>
    <s v="ssp126"/>
    <x v="15"/>
    <x v="3"/>
    <x v="6"/>
    <x v="10"/>
    <n v="0.52830188679245205"/>
    <x v="8"/>
    <s v="2046-2050"/>
    <x v="45"/>
    <s v="300mt-wam-L4"/>
  </r>
  <r>
    <s v="ssp126"/>
    <x v="15"/>
    <x v="3"/>
    <x v="7"/>
    <x v="50"/>
    <n v="0"/>
    <x v="4"/>
    <s v="After 2050"/>
    <x v="46"/>
    <s v="300mt-wam-L4"/>
  </r>
  <r>
    <s v="ssp126"/>
    <x v="15"/>
    <x v="3"/>
    <x v="8"/>
    <x v="16"/>
    <n v="0.35849056603773499"/>
    <x v="2"/>
    <s v="2046-2050"/>
    <x v="47"/>
    <s v="300mt-wam-L4"/>
  </r>
  <r>
    <s v="ssp126"/>
    <x v="15"/>
    <x v="3"/>
    <x v="9"/>
    <x v="21"/>
    <n v="0.84905660377358405"/>
    <x v="29"/>
    <s v="2041-2045"/>
    <x v="48"/>
    <s v="300mt-wam-L4"/>
  </r>
  <r>
    <s v="ssp126"/>
    <x v="15"/>
    <x v="3"/>
    <x v="10"/>
    <x v="4"/>
    <n v="0"/>
    <x v="4"/>
    <s v="After 2050"/>
    <x v="49"/>
    <s v="300mt-wam-L4"/>
  </r>
  <r>
    <s v="ssp126"/>
    <x v="15"/>
    <x v="3"/>
    <x v="11"/>
    <x v="14"/>
    <n v="0"/>
    <x v="4"/>
    <s v="After 2050"/>
    <x v="50"/>
    <s v="300mt-wam-L4"/>
  </r>
  <r>
    <s v="ssp126"/>
    <x v="15"/>
    <x v="3"/>
    <x v="12"/>
    <x v="51"/>
    <n v="0.320754716981132"/>
    <x v="7"/>
    <s v="After 2050"/>
    <x v="51"/>
    <s v="300mt-wam-L4"/>
  </r>
  <r>
    <s v="ssp126"/>
    <x v="16"/>
    <x v="0"/>
    <x v="0"/>
    <x v="39"/>
    <n v="0.35849056603773499"/>
    <x v="28"/>
    <s v="After 2050"/>
    <x v="0"/>
    <s v="250mt-wam-L1"/>
  </r>
  <r>
    <s v="ssp126"/>
    <x v="16"/>
    <x v="0"/>
    <x v="1"/>
    <x v="43"/>
    <n v="0.54716981132075404"/>
    <x v="14"/>
    <s v="2046-2050"/>
    <x v="1"/>
    <s v="250mt-wam-L1"/>
  </r>
  <r>
    <s v="ssp126"/>
    <x v="16"/>
    <x v="0"/>
    <x v="2"/>
    <x v="21"/>
    <n v="0.84905660377358405"/>
    <x v="29"/>
    <s v="2041-2045"/>
    <x v="2"/>
    <s v="250mt-wam-L1"/>
  </r>
  <r>
    <s v="ssp126"/>
    <x v="16"/>
    <x v="0"/>
    <x v="3"/>
    <x v="12"/>
    <n v="0.92452830188679203"/>
    <x v="36"/>
    <s v="2036-2040"/>
    <x v="3"/>
    <s v="250mt-wam-L1"/>
  </r>
  <r>
    <s v="ssp126"/>
    <x v="16"/>
    <x v="0"/>
    <x v="4"/>
    <x v="4"/>
    <n v="0"/>
    <x v="4"/>
    <s v="After 2050"/>
    <x v="4"/>
    <s v="250mt-wam-L1"/>
  </r>
  <r>
    <s v="ssp126"/>
    <x v="16"/>
    <x v="0"/>
    <x v="5"/>
    <x v="19"/>
    <n v="5.6603773584905599E-2"/>
    <x v="0"/>
    <s v="After 2050"/>
    <x v="5"/>
    <s v="250mt-wam-L1"/>
  </r>
  <r>
    <s v="ssp126"/>
    <x v="16"/>
    <x v="0"/>
    <x v="6"/>
    <x v="40"/>
    <n v="0.43396226415094302"/>
    <x v="28"/>
    <s v="2046-2050"/>
    <x v="6"/>
    <s v="250mt-wam-L1"/>
  </r>
  <r>
    <s v="ssp126"/>
    <x v="16"/>
    <x v="0"/>
    <x v="7"/>
    <x v="34"/>
    <n v="0"/>
    <x v="4"/>
    <s v="After 2050"/>
    <x v="7"/>
    <s v="250mt-wam-L1"/>
  </r>
  <r>
    <s v="ssp126"/>
    <x v="16"/>
    <x v="0"/>
    <x v="8"/>
    <x v="53"/>
    <n v="0.28301886792452802"/>
    <x v="11"/>
    <s v="After 2050"/>
    <x v="8"/>
    <s v="250mt-wam-L1"/>
  </r>
  <r>
    <s v="ssp126"/>
    <x v="16"/>
    <x v="0"/>
    <x v="9"/>
    <x v="2"/>
    <n v="0.83018867924528295"/>
    <x v="40"/>
    <s v="2041-2045"/>
    <x v="9"/>
    <s v="250mt-wam-L1"/>
  </r>
  <r>
    <s v="ssp126"/>
    <x v="16"/>
    <x v="0"/>
    <x v="10"/>
    <x v="4"/>
    <n v="0"/>
    <x v="4"/>
    <s v="After 2050"/>
    <x v="10"/>
    <s v="250mt-wam-L1"/>
  </r>
  <r>
    <s v="ssp126"/>
    <x v="16"/>
    <x v="0"/>
    <x v="11"/>
    <x v="34"/>
    <n v="0"/>
    <x v="4"/>
    <s v="After 2050"/>
    <x v="11"/>
    <s v="250mt-wam-L1"/>
  </r>
  <r>
    <s v="ssp126"/>
    <x v="16"/>
    <x v="0"/>
    <x v="12"/>
    <x v="39"/>
    <n v="0.22641509433962201"/>
    <x v="16"/>
    <s v="After 2050"/>
    <x v="12"/>
    <s v="250mt-wam-L1"/>
  </r>
  <r>
    <s v="ssp126"/>
    <x v="16"/>
    <x v="1"/>
    <x v="0"/>
    <x v="40"/>
    <n v="0.490566037735849"/>
    <x v="27"/>
    <s v="2046-2050"/>
    <x v="13"/>
    <s v="250mt-wam-L2"/>
  </r>
  <r>
    <s v="ssp126"/>
    <x v="16"/>
    <x v="1"/>
    <x v="1"/>
    <x v="31"/>
    <n v="0.77358490566037696"/>
    <x v="9"/>
    <s v="2041-2045"/>
    <x v="14"/>
    <s v="250mt-wam-L2"/>
  </r>
  <r>
    <s v="ssp126"/>
    <x v="16"/>
    <x v="1"/>
    <x v="2"/>
    <x v="3"/>
    <n v="0.90566037735849003"/>
    <x v="23"/>
    <s v="2041-2045"/>
    <x v="15"/>
    <s v="250mt-wam-L2"/>
  </r>
  <r>
    <s v="ssp126"/>
    <x v="16"/>
    <x v="1"/>
    <x v="3"/>
    <x v="12"/>
    <n v="0.98113207547169801"/>
    <x v="39"/>
    <s v="2036-2040"/>
    <x v="16"/>
    <s v="250mt-wam-L2"/>
  </r>
  <r>
    <s v="ssp126"/>
    <x v="16"/>
    <x v="1"/>
    <x v="4"/>
    <x v="4"/>
    <n v="0"/>
    <x v="4"/>
    <s v="After 2050"/>
    <x v="17"/>
    <s v="250mt-wam-L2"/>
  </r>
  <r>
    <s v="ssp126"/>
    <x v="16"/>
    <x v="1"/>
    <x v="5"/>
    <x v="18"/>
    <n v="0.13207547169811301"/>
    <x v="0"/>
    <s v="After 2050"/>
    <x v="18"/>
    <s v="250mt-wam-L2"/>
  </r>
  <r>
    <s v="ssp126"/>
    <x v="16"/>
    <x v="1"/>
    <x v="6"/>
    <x v="17"/>
    <n v="0.58490566037735803"/>
    <x v="27"/>
    <s v="2046-2050"/>
    <x v="19"/>
    <s v="250mt-wam-L2"/>
  </r>
  <r>
    <s v="ssp126"/>
    <x v="16"/>
    <x v="1"/>
    <x v="7"/>
    <x v="19"/>
    <n v="0"/>
    <x v="4"/>
    <s v="After 2050"/>
    <x v="20"/>
    <s v="250mt-wam-L2"/>
  </r>
  <r>
    <s v="ssp126"/>
    <x v="16"/>
    <x v="1"/>
    <x v="8"/>
    <x v="20"/>
    <n v="0.41509433962264097"/>
    <x v="2"/>
    <s v="2046-2050"/>
    <x v="21"/>
    <s v="250mt-wam-L2"/>
  </r>
  <r>
    <s v="ssp126"/>
    <x v="16"/>
    <x v="1"/>
    <x v="9"/>
    <x v="21"/>
    <n v="0.84905660377358405"/>
    <x v="23"/>
    <s v="2041-2045"/>
    <x v="22"/>
    <s v="250mt-wam-L2"/>
  </r>
  <r>
    <s v="ssp126"/>
    <x v="16"/>
    <x v="1"/>
    <x v="10"/>
    <x v="4"/>
    <n v="0"/>
    <x v="4"/>
    <s v="After 2050"/>
    <x v="23"/>
    <s v="250mt-wam-L2"/>
  </r>
  <r>
    <s v="ssp126"/>
    <x v="16"/>
    <x v="1"/>
    <x v="11"/>
    <x v="19"/>
    <n v="0"/>
    <x v="4"/>
    <s v="After 2050"/>
    <x v="24"/>
    <s v="250mt-wam-L2"/>
  </r>
  <r>
    <s v="ssp126"/>
    <x v="16"/>
    <x v="1"/>
    <x v="12"/>
    <x v="41"/>
    <n v="0.35849056603773499"/>
    <x v="7"/>
    <s v="2046-2050"/>
    <x v="25"/>
    <s v="250mt-wam-L2"/>
  </r>
  <r>
    <s v="ssp126"/>
    <x v="16"/>
    <x v="2"/>
    <x v="0"/>
    <x v="25"/>
    <n v="0.54716981132075404"/>
    <x v="3"/>
    <s v="2046-2050"/>
    <x v="26"/>
    <s v="250mt-wam-L3"/>
  </r>
  <r>
    <s v="ssp126"/>
    <x v="16"/>
    <x v="2"/>
    <x v="1"/>
    <x v="45"/>
    <n v="0.81132075471698095"/>
    <x v="13"/>
    <s v="2041-2045"/>
    <x v="27"/>
    <s v="250mt-wam-L3"/>
  </r>
  <r>
    <s v="ssp126"/>
    <x v="16"/>
    <x v="2"/>
    <x v="2"/>
    <x v="12"/>
    <n v="0.92452830188679203"/>
    <x v="23"/>
    <s v="2041-2045"/>
    <x v="28"/>
    <s v="250mt-wam-L3"/>
  </r>
  <r>
    <s v="ssp126"/>
    <x v="16"/>
    <x v="2"/>
    <x v="3"/>
    <x v="12"/>
    <n v="0.98113207547169801"/>
    <x v="39"/>
    <s v="2036-2040"/>
    <x v="29"/>
    <s v="250mt-wam-L3"/>
  </r>
  <r>
    <s v="ssp126"/>
    <x v="16"/>
    <x v="2"/>
    <x v="4"/>
    <x v="4"/>
    <n v="0"/>
    <x v="4"/>
    <s v="After 2050"/>
    <x v="30"/>
    <s v="250mt-wam-L3"/>
  </r>
  <r>
    <s v="ssp126"/>
    <x v="16"/>
    <x v="2"/>
    <x v="5"/>
    <x v="0"/>
    <n v="0.169811320754716"/>
    <x v="10"/>
    <s v="After 2050"/>
    <x v="31"/>
    <s v="250mt-wam-L3"/>
  </r>
  <r>
    <s v="ssp126"/>
    <x v="16"/>
    <x v="2"/>
    <x v="6"/>
    <x v="31"/>
    <n v="0.60377358490566002"/>
    <x v="15"/>
    <s v="2046-2050"/>
    <x v="32"/>
    <s v="250mt-wam-L3"/>
  </r>
  <r>
    <s v="ssp126"/>
    <x v="16"/>
    <x v="2"/>
    <x v="7"/>
    <x v="37"/>
    <n v="0"/>
    <x v="4"/>
    <s v="After 2050"/>
    <x v="33"/>
    <s v="250mt-wam-L3"/>
  </r>
  <r>
    <s v="ssp126"/>
    <x v="16"/>
    <x v="2"/>
    <x v="8"/>
    <x v="10"/>
    <n v="0.45283018867924502"/>
    <x v="2"/>
    <s v="2046-2050"/>
    <x v="34"/>
    <s v="250mt-wam-L3"/>
  </r>
  <r>
    <s v="ssp126"/>
    <x v="16"/>
    <x v="2"/>
    <x v="9"/>
    <x v="3"/>
    <n v="0.88679245283018804"/>
    <x v="23"/>
    <s v="2041-2045"/>
    <x v="35"/>
    <s v="250mt-wam-L3"/>
  </r>
  <r>
    <s v="ssp126"/>
    <x v="16"/>
    <x v="2"/>
    <x v="10"/>
    <x v="4"/>
    <n v="0"/>
    <x v="4"/>
    <s v="After 2050"/>
    <x v="36"/>
    <s v="250mt-wam-L3"/>
  </r>
  <r>
    <s v="ssp126"/>
    <x v="16"/>
    <x v="2"/>
    <x v="11"/>
    <x v="37"/>
    <n v="0"/>
    <x v="4"/>
    <s v="After 2050"/>
    <x v="37"/>
    <s v="250mt-wam-L3"/>
  </r>
  <r>
    <s v="ssp126"/>
    <x v="16"/>
    <x v="2"/>
    <x v="12"/>
    <x v="10"/>
    <n v="0.41509433962264097"/>
    <x v="11"/>
    <s v="2046-2050"/>
    <x v="38"/>
    <s v="250mt-wam-L3"/>
  </r>
  <r>
    <s v="ssp126"/>
    <x v="16"/>
    <x v="3"/>
    <x v="0"/>
    <x v="52"/>
    <n v="0.43396226415094302"/>
    <x v="12"/>
    <s v="After 2050"/>
    <x v="39"/>
    <s v="250mt-wam-L4"/>
  </r>
  <r>
    <s v="ssp126"/>
    <x v="16"/>
    <x v="3"/>
    <x v="1"/>
    <x v="17"/>
    <n v="0.679245283018867"/>
    <x v="9"/>
    <s v="2041-2045"/>
    <x v="40"/>
    <s v="250mt-wam-L4"/>
  </r>
  <r>
    <s v="ssp126"/>
    <x v="16"/>
    <x v="3"/>
    <x v="2"/>
    <x v="3"/>
    <n v="0.90566037735849003"/>
    <x v="23"/>
    <s v="2041-2045"/>
    <x v="41"/>
    <s v="250mt-wam-L4"/>
  </r>
  <r>
    <s v="ssp126"/>
    <x v="16"/>
    <x v="3"/>
    <x v="3"/>
    <x v="12"/>
    <n v="0.98113207547169801"/>
    <x v="35"/>
    <s v="2036-2040"/>
    <x v="42"/>
    <s v="250mt-wam-L4"/>
  </r>
  <r>
    <s v="ssp126"/>
    <x v="16"/>
    <x v="3"/>
    <x v="4"/>
    <x v="4"/>
    <n v="0"/>
    <x v="4"/>
    <s v="After 2050"/>
    <x v="43"/>
    <s v="250mt-wam-L4"/>
  </r>
  <r>
    <s v="ssp126"/>
    <x v="16"/>
    <x v="3"/>
    <x v="5"/>
    <x v="13"/>
    <n v="0.13207547169811301"/>
    <x v="0"/>
    <s v="After 2050"/>
    <x v="44"/>
    <s v="250mt-wam-L4"/>
  </r>
  <r>
    <s v="ssp126"/>
    <x v="16"/>
    <x v="3"/>
    <x v="6"/>
    <x v="10"/>
    <n v="0.52830188679245205"/>
    <x v="8"/>
    <s v="2046-2050"/>
    <x v="45"/>
    <s v="250mt-wam-L4"/>
  </r>
  <r>
    <s v="ssp126"/>
    <x v="16"/>
    <x v="3"/>
    <x v="7"/>
    <x v="50"/>
    <n v="0"/>
    <x v="4"/>
    <s v="After 2050"/>
    <x v="46"/>
    <s v="250mt-wam-L4"/>
  </r>
  <r>
    <s v="ssp126"/>
    <x v="16"/>
    <x v="3"/>
    <x v="8"/>
    <x v="16"/>
    <n v="0.35849056603773499"/>
    <x v="2"/>
    <s v="2046-2050"/>
    <x v="47"/>
    <s v="250mt-wam-L4"/>
  </r>
  <r>
    <s v="ssp126"/>
    <x v="16"/>
    <x v="3"/>
    <x v="9"/>
    <x v="21"/>
    <n v="0.84905660377358405"/>
    <x v="29"/>
    <s v="2041-2045"/>
    <x v="48"/>
    <s v="250mt-wam-L4"/>
  </r>
  <r>
    <s v="ssp126"/>
    <x v="16"/>
    <x v="3"/>
    <x v="10"/>
    <x v="4"/>
    <n v="0"/>
    <x v="4"/>
    <s v="After 2050"/>
    <x v="49"/>
    <s v="250mt-wam-L4"/>
  </r>
  <r>
    <s v="ssp126"/>
    <x v="16"/>
    <x v="3"/>
    <x v="11"/>
    <x v="14"/>
    <n v="0"/>
    <x v="4"/>
    <s v="After 2050"/>
    <x v="50"/>
    <s v="250mt-wam-L4"/>
  </r>
  <r>
    <s v="ssp126"/>
    <x v="16"/>
    <x v="3"/>
    <x v="12"/>
    <x v="51"/>
    <n v="0.320754716981132"/>
    <x v="7"/>
    <s v="After 2050"/>
    <x v="51"/>
    <s v="250mt-wam-L4"/>
  </r>
  <r>
    <s v="ssp126"/>
    <x v="17"/>
    <x v="0"/>
    <x v="0"/>
    <x v="33"/>
    <n v="0.320754716981132"/>
    <x v="2"/>
    <s v="After 2050"/>
    <x v="0"/>
    <s v="300mt-lowbio-L1"/>
  </r>
  <r>
    <s v="ssp126"/>
    <x v="17"/>
    <x v="0"/>
    <x v="1"/>
    <x v="41"/>
    <n v="0.50943396226415005"/>
    <x v="12"/>
    <s v="2046-2050"/>
    <x v="1"/>
    <s v="300mt-lowbio-L1"/>
  </r>
  <r>
    <s v="ssp126"/>
    <x v="17"/>
    <x v="0"/>
    <x v="2"/>
    <x v="21"/>
    <n v="0.83018867924528295"/>
    <x v="24"/>
    <s v="2041-2045"/>
    <x v="2"/>
    <s v="300mt-lowbio-L1"/>
  </r>
  <r>
    <s v="ssp126"/>
    <x v="17"/>
    <x v="0"/>
    <x v="3"/>
    <x v="12"/>
    <n v="0.92452830188679203"/>
    <x v="42"/>
    <s v="2041-2045"/>
    <x v="3"/>
    <s v="300mt-lowbio-L1"/>
  </r>
  <r>
    <s v="ssp126"/>
    <x v="17"/>
    <x v="0"/>
    <x v="4"/>
    <x v="4"/>
    <n v="0"/>
    <x v="4"/>
    <s v="After 2050"/>
    <x v="4"/>
    <s v="300mt-lowbio-L1"/>
  </r>
  <r>
    <s v="ssp126"/>
    <x v="17"/>
    <x v="0"/>
    <x v="5"/>
    <x v="54"/>
    <n v="3.7735849056603703E-2"/>
    <x v="4"/>
    <s v="After 2050"/>
    <x v="5"/>
    <s v="300mt-lowbio-L1"/>
  </r>
  <r>
    <s v="ssp126"/>
    <x v="17"/>
    <x v="0"/>
    <x v="6"/>
    <x v="28"/>
    <n v="0.39622641509433898"/>
    <x v="2"/>
    <s v="2046-2050"/>
    <x v="6"/>
    <s v="300mt-lowbio-L1"/>
  </r>
  <r>
    <s v="ssp126"/>
    <x v="17"/>
    <x v="0"/>
    <x v="7"/>
    <x v="34"/>
    <n v="0"/>
    <x v="4"/>
    <s v="After 2050"/>
    <x v="7"/>
    <s v="300mt-lowbio-L1"/>
  </r>
  <r>
    <s v="ssp126"/>
    <x v="17"/>
    <x v="0"/>
    <x v="8"/>
    <x v="39"/>
    <n v="0.26415094339622602"/>
    <x v="7"/>
    <s v="After 2050"/>
    <x v="8"/>
    <s v="300mt-lowbio-L1"/>
  </r>
  <r>
    <s v="ssp126"/>
    <x v="17"/>
    <x v="0"/>
    <x v="9"/>
    <x v="45"/>
    <n v="0.83018867924528295"/>
    <x v="26"/>
    <s v="2041-2045"/>
    <x v="9"/>
    <s v="300mt-lowbio-L1"/>
  </r>
  <r>
    <s v="ssp126"/>
    <x v="17"/>
    <x v="0"/>
    <x v="10"/>
    <x v="4"/>
    <n v="0"/>
    <x v="4"/>
    <s v="After 2050"/>
    <x v="10"/>
    <s v="300mt-lowbio-L1"/>
  </r>
  <r>
    <s v="ssp126"/>
    <x v="17"/>
    <x v="0"/>
    <x v="11"/>
    <x v="34"/>
    <n v="0"/>
    <x v="4"/>
    <s v="After 2050"/>
    <x v="11"/>
    <s v="300mt-lowbio-L1"/>
  </r>
  <r>
    <s v="ssp126"/>
    <x v="17"/>
    <x v="0"/>
    <x v="12"/>
    <x v="39"/>
    <n v="0.20754716981131999"/>
    <x v="10"/>
    <s v="After 2050"/>
    <x v="12"/>
    <s v="300mt-lowbio-L1"/>
  </r>
  <r>
    <s v="ssp126"/>
    <x v="17"/>
    <x v="1"/>
    <x v="0"/>
    <x v="22"/>
    <n v="0.45283018867924502"/>
    <x v="28"/>
    <s v="2046-2050"/>
    <x v="13"/>
    <s v="300mt-lowbio-L2"/>
  </r>
  <r>
    <s v="ssp126"/>
    <x v="17"/>
    <x v="1"/>
    <x v="1"/>
    <x v="8"/>
    <n v="0.71698113207547098"/>
    <x v="14"/>
    <s v="2041-2045"/>
    <x v="14"/>
    <s v="300mt-lowbio-L2"/>
  </r>
  <r>
    <s v="ssp126"/>
    <x v="17"/>
    <x v="1"/>
    <x v="2"/>
    <x v="3"/>
    <n v="0.90566037735849003"/>
    <x v="23"/>
    <s v="2041-2045"/>
    <x v="15"/>
    <s v="300mt-lowbio-L2"/>
  </r>
  <r>
    <s v="ssp126"/>
    <x v="17"/>
    <x v="1"/>
    <x v="3"/>
    <x v="12"/>
    <n v="0.98113207547169801"/>
    <x v="34"/>
    <s v="2036-2040"/>
    <x v="16"/>
    <s v="300mt-lowbio-L2"/>
  </r>
  <r>
    <s v="ssp126"/>
    <x v="17"/>
    <x v="1"/>
    <x v="4"/>
    <x v="4"/>
    <n v="0"/>
    <x v="4"/>
    <s v="After 2050"/>
    <x v="17"/>
    <s v="300mt-lowbio-L2"/>
  </r>
  <r>
    <s v="ssp126"/>
    <x v="17"/>
    <x v="1"/>
    <x v="5"/>
    <x v="18"/>
    <n v="0.13207547169811301"/>
    <x v="0"/>
    <s v="After 2050"/>
    <x v="18"/>
    <s v="300mt-lowbio-L2"/>
  </r>
  <r>
    <s v="ssp126"/>
    <x v="17"/>
    <x v="1"/>
    <x v="6"/>
    <x v="17"/>
    <n v="0.54716981132075404"/>
    <x v="28"/>
    <s v="2046-2050"/>
    <x v="19"/>
    <s v="300mt-lowbio-L2"/>
  </r>
  <r>
    <s v="ssp126"/>
    <x v="17"/>
    <x v="1"/>
    <x v="7"/>
    <x v="54"/>
    <n v="0"/>
    <x v="4"/>
    <s v="After 2050"/>
    <x v="20"/>
    <s v="300mt-lowbio-L2"/>
  </r>
  <r>
    <s v="ssp126"/>
    <x v="17"/>
    <x v="1"/>
    <x v="8"/>
    <x v="43"/>
    <n v="0.35849056603773499"/>
    <x v="11"/>
    <s v="2046-2050"/>
    <x v="21"/>
    <s v="300mt-lowbio-L2"/>
  </r>
  <r>
    <s v="ssp126"/>
    <x v="17"/>
    <x v="1"/>
    <x v="9"/>
    <x v="21"/>
    <n v="0.84905660377358405"/>
    <x v="30"/>
    <s v="2041-2045"/>
    <x v="22"/>
    <s v="300mt-lowbio-L2"/>
  </r>
  <r>
    <s v="ssp126"/>
    <x v="17"/>
    <x v="1"/>
    <x v="10"/>
    <x v="4"/>
    <n v="0"/>
    <x v="4"/>
    <s v="After 2050"/>
    <x v="23"/>
    <s v="300mt-lowbio-L2"/>
  </r>
  <r>
    <s v="ssp126"/>
    <x v="17"/>
    <x v="1"/>
    <x v="11"/>
    <x v="19"/>
    <n v="0"/>
    <x v="4"/>
    <s v="After 2050"/>
    <x v="24"/>
    <s v="300mt-lowbio-L2"/>
  </r>
  <r>
    <s v="ssp126"/>
    <x v="17"/>
    <x v="1"/>
    <x v="12"/>
    <x v="16"/>
    <n v="0.339622641509433"/>
    <x v="7"/>
    <s v="2046-2050"/>
    <x v="25"/>
    <s v="300mt-lowbio-L2"/>
  </r>
  <r>
    <s v="ssp126"/>
    <x v="17"/>
    <x v="2"/>
    <x v="0"/>
    <x v="43"/>
    <n v="0.50943396226415005"/>
    <x v="8"/>
    <s v="2046-2050"/>
    <x v="26"/>
    <s v="300mt-lowbio-L3"/>
  </r>
  <r>
    <s v="ssp126"/>
    <x v="17"/>
    <x v="2"/>
    <x v="1"/>
    <x v="45"/>
    <n v="0.77358490566037696"/>
    <x v="14"/>
    <s v="2041-2045"/>
    <x v="27"/>
    <s v="300mt-lowbio-L3"/>
  </r>
  <r>
    <s v="ssp126"/>
    <x v="17"/>
    <x v="2"/>
    <x v="2"/>
    <x v="12"/>
    <n v="0.92452830188679203"/>
    <x v="23"/>
    <s v="2041-2045"/>
    <x v="28"/>
    <s v="300mt-lowbio-L3"/>
  </r>
  <r>
    <s v="ssp126"/>
    <x v="17"/>
    <x v="2"/>
    <x v="3"/>
    <x v="12"/>
    <n v="0.98113207547169801"/>
    <x v="41"/>
    <s v="2036-2040"/>
    <x v="29"/>
    <s v="300mt-lowbio-L3"/>
  </r>
  <r>
    <s v="ssp126"/>
    <x v="17"/>
    <x v="2"/>
    <x v="4"/>
    <x v="4"/>
    <n v="0"/>
    <x v="4"/>
    <s v="After 2050"/>
    <x v="30"/>
    <s v="300mt-lowbio-L3"/>
  </r>
  <r>
    <s v="ssp126"/>
    <x v="17"/>
    <x v="2"/>
    <x v="5"/>
    <x v="27"/>
    <n v="0.13207547169811301"/>
    <x v="0"/>
    <s v="After 2050"/>
    <x v="31"/>
    <s v="300mt-lowbio-L3"/>
  </r>
  <r>
    <s v="ssp126"/>
    <x v="17"/>
    <x v="2"/>
    <x v="6"/>
    <x v="8"/>
    <n v="0.58490566037735803"/>
    <x v="28"/>
    <s v="2046-2050"/>
    <x v="32"/>
    <s v="300mt-lowbio-L3"/>
  </r>
  <r>
    <s v="ssp126"/>
    <x v="17"/>
    <x v="2"/>
    <x v="7"/>
    <x v="19"/>
    <n v="0"/>
    <x v="4"/>
    <s v="After 2050"/>
    <x v="33"/>
    <s v="300mt-lowbio-L3"/>
  </r>
  <r>
    <s v="ssp126"/>
    <x v="17"/>
    <x v="2"/>
    <x v="8"/>
    <x v="10"/>
    <n v="0.43396226415094302"/>
    <x v="2"/>
    <s v="2046-2050"/>
    <x v="34"/>
    <s v="300mt-lowbio-L3"/>
  </r>
  <r>
    <s v="ssp126"/>
    <x v="17"/>
    <x v="2"/>
    <x v="9"/>
    <x v="11"/>
    <n v="0.84905660377358405"/>
    <x v="20"/>
    <s v="2041-2045"/>
    <x v="35"/>
    <s v="300mt-lowbio-L3"/>
  </r>
  <r>
    <s v="ssp126"/>
    <x v="17"/>
    <x v="2"/>
    <x v="10"/>
    <x v="4"/>
    <n v="0"/>
    <x v="4"/>
    <s v="After 2050"/>
    <x v="36"/>
    <s v="300mt-lowbio-L3"/>
  </r>
  <r>
    <s v="ssp126"/>
    <x v="17"/>
    <x v="2"/>
    <x v="11"/>
    <x v="19"/>
    <n v="0"/>
    <x v="4"/>
    <s v="After 2050"/>
    <x v="37"/>
    <s v="300mt-lowbio-L3"/>
  </r>
  <r>
    <s v="ssp126"/>
    <x v="17"/>
    <x v="2"/>
    <x v="12"/>
    <x v="25"/>
    <n v="0.35849056603773499"/>
    <x v="7"/>
    <s v="2046-2050"/>
    <x v="38"/>
    <s v="300mt-lowbio-L3"/>
  </r>
  <r>
    <s v="ssp126"/>
    <x v="17"/>
    <x v="3"/>
    <x v="0"/>
    <x v="38"/>
    <n v="0.39622641509433898"/>
    <x v="28"/>
    <s v="After 2050"/>
    <x v="39"/>
    <s v="300mt-lowbio-L4"/>
  </r>
  <r>
    <s v="ssp126"/>
    <x v="17"/>
    <x v="3"/>
    <x v="1"/>
    <x v="17"/>
    <n v="0.58490566037735803"/>
    <x v="21"/>
    <s v="2046-2050"/>
    <x v="40"/>
    <s v="300mt-lowbio-L4"/>
  </r>
  <r>
    <s v="ssp126"/>
    <x v="17"/>
    <x v="3"/>
    <x v="2"/>
    <x v="11"/>
    <n v="0.88679245283018804"/>
    <x v="29"/>
    <s v="2041-2045"/>
    <x v="41"/>
    <s v="300mt-lowbio-L4"/>
  </r>
  <r>
    <s v="ssp126"/>
    <x v="17"/>
    <x v="3"/>
    <x v="3"/>
    <x v="12"/>
    <n v="0.98113207547169801"/>
    <x v="36"/>
    <s v="2036-2040"/>
    <x v="42"/>
    <s v="300mt-lowbio-L4"/>
  </r>
  <r>
    <s v="ssp126"/>
    <x v="17"/>
    <x v="3"/>
    <x v="4"/>
    <x v="4"/>
    <n v="0"/>
    <x v="4"/>
    <s v="After 2050"/>
    <x v="43"/>
    <s v="300mt-lowbio-L4"/>
  </r>
  <r>
    <s v="ssp126"/>
    <x v="17"/>
    <x v="3"/>
    <x v="5"/>
    <x v="13"/>
    <n v="9.4339622641509399E-2"/>
    <x v="4"/>
    <s v="After 2050"/>
    <x v="44"/>
    <s v="300mt-lowbio-L4"/>
  </r>
  <r>
    <s v="ssp126"/>
    <x v="17"/>
    <x v="3"/>
    <x v="6"/>
    <x v="10"/>
    <n v="0.50943396226415005"/>
    <x v="28"/>
    <s v="2046-2050"/>
    <x v="45"/>
    <s v="300mt-lowbio-L4"/>
  </r>
  <r>
    <s v="ssp126"/>
    <x v="17"/>
    <x v="3"/>
    <x v="7"/>
    <x v="26"/>
    <n v="0"/>
    <x v="4"/>
    <s v="After 2050"/>
    <x v="46"/>
    <s v="300mt-lowbio-L4"/>
  </r>
  <r>
    <s v="ssp126"/>
    <x v="17"/>
    <x v="3"/>
    <x v="8"/>
    <x v="28"/>
    <n v="0.35849056603773499"/>
    <x v="11"/>
    <s v="2046-2050"/>
    <x v="47"/>
    <s v="300mt-lowbio-L4"/>
  </r>
  <r>
    <s v="ssp126"/>
    <x v="17"/>
    <x v="3"/>
    <x v="9"/>
    <x v="21"/>
    <n v="0.83018867924528295"/>
    <x v="24"/>
    <s v="2041-2045"/>
    <x v="48"/>
    <s v="300mt-lowbio-L4"/>
  </r>
  <r>
    <s v="ssp126"/>
    <x v="17"/>
    <x v="3"/>
    <x v="10"/>
    <x v="4"/>
    <n v="0"/>
    <x v="4"/>
    <s v="After 2050"/>
    <x v="49"/>
    <s v="300mt-lowbio-L4"/>
  </r>
  <r>
    <s v="ssp126"/>
    <x v="17"/>
    <x v="3"/>
    <x v="11"/>
    <x v="26"/>
    <n v="0"/>
    <x v="4"/>
    <s v="After 2050"/>
    <x v="50"/>
    <s v="300mt-lowbio-L4"/>
  </r>
  <r>
    <s v="ssp126"/>
    <x v="17"/>
    <x v="3"/>
    <x v="12"/>
    <x v="38"/>
    <n v="0.26415094339622602"/>
    <x v="1"/>
    <s v="After 2050"/>
    <x v="51"/>
    <s v="300mt-lowbio-L4"/>
  </r>
  <r>
    <s v="ssp126"/>
    <x v="18"/>
    <x v="0"/>
    <x v="0"/>
    <x v="39"/>
    <n v="0.35849056603773499"/>
    <x v="2"/>
    <s v="After 2050"/>
    <x v="0"/>
    <s v="300mt-led-L1"/>
  </r>
  <r>
    <s v="ssp126"/>
    <x v="18"/>
    <x v="0"/>
    <x v="1"/>
    <x v="43"/>
    <n v="0.52830188679245205"/>
    <x v="12"/>
    <s v="2046-2050"/>
    <x v="1"/>
    <s v="300mt-led-L1"/>
  </r>
  <r>
    <s v="ssp126"/>
    <x v="18"/>
    <x v="0"/>
    <x v="2"/>
    <x v="21"/>
    <n v="0.84905660377358405"/>
    <x v="24"/>
    <s v="2041-2045"/>
    <x v="2"/>
    <s v="300mt-led-L1"/>
  </r>
  <r>
    <s v="ssp126"/>
    <x v="18"/>
    <x v="0"/>
    <x v="3"/>
    <x v="12"/>
    <n v="0.92452830188679203"/>
    <x v="25"/>
    <s v="2041-2045"/>
    <x v="3"/>
    <s v="300mt-led-L1"/>
  </r>
  <r>
    <s v="ssp126"/>
    <x v="18"/>
    <x v="0"/>
    <x v="4"/>
    <x v="4"/>
    <n v="0"/>
    <x v="4"/>
    <s v="After 2050"/>
    <x v="4"/>
    <s v="300mt-led-L1"/>
  </r>
  <r>
    <s v="ssp126"/>
    <x v="18"/>
    <x v="0"/>
    <x v="5"/>
    <x v="19"/>
    <n v="3.7735849056603703E-2"/>
    <x v="4"/>
    <s v="After 2050"/>
    <x v="5"/>
    <s v="300mt-led-L1"/>
  </r>
  <r>
    <s v="ssp126"/>
    <x v="18"/>
    <x v="0"/>
    <x v="6"/>
    <x v="22"/>
    <n v="0.41509433962264097"/>
    <x v="2"/>
    <s v="2046-2050"/>
    <x v="6"/>
    <s v="300mt-led-L1"/>
  </r>
  <r>
    <s v="ssp126"/>
    <x v="18"/>
    <x v="0"/>
    <x v="7"/>
    <x v="34"/>
    <n v="0"/>
    <x v="4"/>
    <s v="After 2050"/>
    <x v="7"/>
    <s v="300mt-led-L1"/>
  </r>
  <r>
    <s v="ssp126"/>
    <x v="18"/>
    <x v="0"/>
    <x v="8"/>
    <x v="53"/>
    <n v="0.26415094339622602"/>
    <x v="7"/>
    <s v="After 2050"/>
    <x v="8"/>
    <s v="300mt-led-L1"/>
  </r>
  <r>
    <s v="ssp126"/>
    <x v="18"/>
    <x v="0"/>
    <x v="9"/>
    <x v="45"/>
    <n v="0.83018867924528295"/>
    <x v="13"/>
    <s v="2041-2045"/>
    <x v="9"/>
    <s v="300mt-led-L1"/>
  </r>
  <r>
    <s v="ssp126"/>
    <x v="18"/>
    <x v="0"/>
    <x v="10"/>
    <x v="4"/>
    <n v="0"/>
    <x v="4"/>
    <s v="After 2050"/>
    <x v="10"/>
    <s v="300mt-led-L1"/>
  </r>
  <r>
    <s v="ssp126"/>
    <x v="18"/>
    <x v="0"/>
    <x v="11"/>
    <x v="34"/>
    <n v="0"/>
    <x v="4"/>
    <s v="After 2050"/>
    <x v="11"/>
    <s v="300mt-led-L1"/>
  </r>
  <r>
    <s v="ssp126"/>
    <x v="18"/>
    <x v="0"/>
    <x v="12"/>
    <x v="39"/>
    <n v="0.20754716981131999"/>
    <x v="10"/>
    <s v="After 2050"/>
    <x v="12"/>
    <s v="300mt-led-L1"/>
  </r>
  <r>
    <s v="ssp126"/>
    <x v="18"/>
    <x v="1"/>
    <x v="0"/>
    <x v="40"/>
    <n v="0.45283018867924502"/>
    <x v="28"/>
    <s v="2046-2050"/>
    <x v="13"/>
    <s v="300mt-led-L2"/>
  </r>
  <r>
    <s v="ssp126"/>
    <x v="18"/>
    <x v="1"/>
    <x v="1"/>
    <x v="31"/>
    <n v="0.73584905660377298"/>
    <x v="14"/>
    <s v="2041-2045"/>
    <x v="14"/>
    <s v="300mt-led-L2"/>
  </r>
  <r>
    <s v="ssp126"/>
    <x v="18"/>
    <x v="1"/>
    <x v="2"/>
    <x v="3"/>
    <n v="0.90566037735849003"/>
    <x v="29"/>
    <s v="2041-2045"/>
    <x v="15"/>
    <s v="300mt-led-L2"/>
  </r>
  <r>
    <s v="ssp126"/>
    <x v="18"/>
    <x v="1"/>
    <x v="3"/>
    <x v="12"/>
    <n v="0.98113207547169801"/>
    <x v="36"/>
    <s v="2036-2040"/>
    <x v="16"/>
    <s v="300mt-led-L2"/>
  </r>
  <r>
    <s v="ssp126"/>
    <x v="18"/>
    <x v="1"/>
    <x v="4"/>
    <x v="4"/>
    <n v="0"/>
    <x v="4"/>
    <s v="After 2050"/>
    <x v="17"/>
    <s v="300mt-led-L2"/>
  </r>
  <r>
    <s v="ssp126"/>
    <x v="18"/>
    <x v="1"/>
    <x v="5"/>
    <x v="18"/>
    <n v="0.13207547169811301"/>
    <x v="0"/>
    <s v="After 2050"/>
    <x v="18"/>
    <s v="300mt-led-L2"/>
  </r>
  <r>
    <s v="ssp126"/>
    <x v="18"/>
    <x v="1"/>
    <x v="6"/>
    <x v="17"/>
    <n v="0.56603773584905603"/>
    <x v="28"/>
    <s v="2046-2050"/>
    <x v="19"/>
    <s v="300mt-led-L2"/>
  </r>
  <r>
    <s v="ssp126"/>
    <x v="18"/>
    <x v="1"/>
    <x v="7"/>
    <x v="19"/>
    <n v="0"/>
    <x v="4"/>
    <s v="After 2050"/>
    <x v="20"/>
    <s v="300mt-led-L2"/>
  </r>
  <r>
    <s v="ssp126"/>
    <x v="18"/>
    <x v="1"/>
    <x v="8"/>
    <x v="43"/>
    <n v="0.41509433962264097"/>
    <x v="11"/>
    <s v="2046-2050"/>
    <x v="21"/>
    <s v="300mt-led-L2"/>
  </r>
  <r>
    <s v="ssp126"/>
    <x v="18"/>
    <x v="1"/>
    <x v="9"/>
    <x v="21"/>
    <n v="0.84905660377358405"/>
    <x v="24"/>
    <s v="2041-2045"/>
    <x v="22"/>
    <s v="300mt-led-L2"/>
  </r>
  <r>
    <s v="ssp126"/>
    <x v="18"/>
    <x v="1"/>
    <x v="10"/>
    <x v="4"/>
    <n v="0"/>
    <x v="4"/>
    <s v="After 2050"/>
    <x v="23"/>
    <s v="300mt-led-L2"/>
  </r>
  <r>
    <s v="ssp126"/>
    <x v="18"/>
    <x v="1"/>
    <x v="11"/>
    <x v="19"/>
    <n v="0"/>
    <x v="4"/>
    <s v="After 2050"/>
    <x v="24"/>
    <s v="300mt-led-L2"/>
  </r>
  <r>
    <s v="ssp126"/>
    <x v="18"/>
    <x v="1"/>
    <x v="12"/>
    <x v="41"/>
    <n v="0.339622641509433"/>
    <x v="7"/>
    <s v="2046-2050"/>
    <x v="25"/>
    <s v="300mt-led-L2"/>
  </r>
  <r>
    <s v="ssp126"/>
    <x v="18"/>
    <x v="2"/>
    <x v="0"/>
    <x v="25"/>
    <n v="0.50943396226415005"/>
    <x v="28"/>
    <s v="2046-2050"/>
    <x v="26"/>
    <s v="300mt-led-L3"/>
  </r>
  <r>
    <s v="ssp126"/>
    <x v="18"/>
    <x v="2"/>
    <x v="1"/>
    <x v="45"/>
    <n v="0.81132075471698095"/>
    <x v="14"/>
    <s v="2041-2045"/>
    <x v="27"/>
    <s v="300mt-led-L3"/>
  </r>
  <r>
    <s v="ssp126"/>
    <x v="18"/>
    <x v="2"/>
    <x v="2"/>
    <x v="12"/>
    <n v="0.92452830188679203"/>
    <x v="23"/>
    <s v="2041-2045"/>
    <x v="28"/>
    <s v="300mt-led-L3"/>
  </r>
  <r>
    <s v="ssp126"/>
    <x v="18"/>
    <x v="2"/>
    <x v="3"/>
    <x v="12"/>
    <n v="0.98113207547169801"/>
    <x v="34"/>
    <s v="2036-2040"/>
    <x v="29"/>
    <s v="300mt-led-L3"/>
  </r>
  <r>
    <s v="ssp126"/>
    <x v="18"/>
    <x v="2"/>
    <x v="4"/>
    <x v="4"/>
    <n v="0"/>
    <x v="4"/>
    <s v="After 2050"/>
    <x v="30"/>
    <s v="300mt-led-L3"/>
  </r>
  <r>
    <s v="ssp126"/>
    <x v="18"/>
    <x v="2"/>
    <x v="5"/>
    <x v="27"/>
    <n v="0.169811320754716"/>
    <x v="0"/>
    <s v="After 2050"/>
    <x v="31"/>
    <s v="300mt-led-L3"/>
  </r>
  <r>
    <s v="ssp126"/>
    <x v="18"/>
    <x v="2"/>
    <x v="6"/>
    <x v="31"/>
    <n v="0.58490566037735803"/>
    <x v="28"/>
    <s v="2046-2050"/>
    <x v="32"/>
    <s v="300mt-led-L3"/>
  </r>
  <r>
    <s v="ssp126"/>
    <x v="18"/>
    <x v="2"/>
    <x v="7"/>
    <x v="37"/>
    <n v="0"/>
    <x v="4"/>
    <s v="After 2050"/>
    <x v="33"/>
    <s v="300mt-led-L3"/>
  </r>
  <r>
    <s v="ssp126"/>
    <x v="18"/>
    <x v="2"/>
    <x v="8"/>
    <x v="10"/>
    <n v="0.43396226415094302"/>
    <x v="5"/>
    <s v="2046-2050"/>
    <x v="34"/>
    <s v="300mt-led-L3"/>
  </r>
  <r>
    <s v="ssp126"/>
    <x v="18"/>
    <x v="2"/>
    <x v="9"/>
    <x v="3"/>
    <n v="0.84905660377358405"/>
    <x v="30"/>
    <s v="2041-2045"/>
    <x v="35"/>
    <s v="300mt-led-L3"/>
  </r>
  <r>
    <s v="ssp126"/>
    <x v="18"/>
    <x v="2"/>
    <x v="10"/>
    <x v="4"/>
    <n v="0"/>
    <x v="4"/>
    <s v="After 2050"/>
    <x v="36"/>
    <s v="300mt-led-L3"/>
  </r>
  <r>
    <s v="ssp126"/>
    <x v="18"/>
    <x v="2"/>
    <x v="11"/>
    <x v="37"/>
    <n v="0"/>
    <x v="4"/>
    <s v="After 2050"/>
    <x v="37"/>
    <s v="300mt-led-L3"/>
  </r>
  <r>
    <s v="ssp126"/>
    <x v="18"/>
    <x v="2"/>
    <x v="12"/>
    <x v="10"/>
    <n v="0.35849056603773499"/>
    <x v="7"/>
    <s v="2046-2050"/>
    <x v="38"/>
    <s v="300mt-led-L3"/>
  </r>
  <r>
    <s v="ssp126"/>
    <x v="18"/>
    <x v="3"/>
    <x v="0"/>
    <x v="51"/>
    <n v="0.43396226415094302"/>
    <x v="2"/>
    <s v="After 2050"/>
    <x v="39"/>
    <s v="300mt-led-L4"/>
  </r>
  <r>
    <s v="ssp126"/>
    <x v="18"/>
    <x v="3"/>
    <x v="1"/>
    <x v="17"/>
    <n v="0.60377358490566002"/>
    <x v="3"/>
    <s v="2046-2050"/>
    <x v="40"/>
    <s v="300mt-led-L4"/>
  </r>
  <r>
    <s v="ssp126"/>
    <x v="18"/>
    <x v="3"/>
    <x v="2"/>
    <x v="3"/>
    <n v="0.88679245283018804"/>
    <x v="20"/>
    <s v="2041-2045"/>
    <x v="41"/>
    <s v="300mt-led-L4"/>
  </r>
  <r>
    <s v="ssp126"/>
    <x v="18"/>
    <x v="3"/>
    <x v="3"/>
    <x v="12"/>
    <n v="0.96226415094339601"/>
    <x v="36"/>
    <s v="2036-2040"/>
    <x v="42"/>
    <s v="300mt-led-L4"/>
  </r>
  <r>
    <s v="ssp126"/>
    <x v="18"/>
    <x v="3"/>
    <x v="4"/>
    <x v="4"/>
    <n v="0"/>
    <x v="4"/>
    <s v="After 2050"/>
    <x v="43"/>
    <s v="300mt-led-L4"/>
  </r>
  <r>
    <s v="ssp126"/>
    <x v="18"/>
    <x v="3"/>
    <x v="5"/>
    <x v="13"/>
    <n v="0.113207547169811"/>
    <x v="4"/>
    <s v="After 2050"/>
    <x v="44"/>
    <s v="300mt-led-L4"/>
  </r>
  <r>
    <s v="ssp126"/>
    <x v="18"/>
    <x v="3"/>
    <x v="6"/>
    <x v="10"/>
    <n v="0.50943396226415005"/>
    <x v="2"/>
    <s v="2046-2050"/>
    <x v="45"/>
    <s v="300mt-led-L4"/>
  </r>
  <r>
    <s v="ssp126"/>
    <x v="18"/>
    <x v="3"/>
    <x v="7"/>
    <x v="50"/>
    <n v="0"/>
    <x v="4"/>
    <s v="After 2050"/>
    <x v="46"/>
    <s v="300mt-led-L4"/>
  </r>
  <r>
    <s v="ssp126"/>
    <x v="18"/>
    <x v="3"/>
    <x v="8"/>
    <x v="16"/>
    <n v="0.35849056603773499"/>
    <x v="7"/>
    <s v="2046-2050"/>
    <x v="47"/>
    <s v="300mt-led-L4"/>
  </r>
  <r>
    <s v="ssp126"/>
    <x v="18"/>
    <x v="3"/>
    <x v="9"/>
    <x v="21"/>
    <n v="0.83018867924528295"/>
    <x v="33"/>
    <s v="2041-2045"/>
    <x v="48"/>
    <s v="300mt-led-L4"/>
  </r>
  <r>
    <s v="ssp126"/>
    <x v="18"/>
    <x v="3"/>
    <x v="10"/>
    <x v="4"/>
    <n v="0"/>
    <x v="4"/>
    <s v="After 2050"/>
    <x v="49"/>
    <s v="300mt-led-L4"/>
  </r>
  <r>
    <s v="ssp126"/>
    <x v="18"/>
    <x v="3"/>
    <x v="11"/>
    <x v="14"/>
    <n v="0"/>
    <x v="4"/>
    <s v="After 2050"/>
    <x v="50"/>
    <s v="300mt-led-L4"/>
  </r>
  <r>
    <s v="ssp126"/>
    <x v="18"/>
    <x v="3"/>
    <x v="12"/>
    <x v="51"/>
    <n v="0.26415094339622602"/>
    <x v="1"/>
    <s v="After 2050"/>
    <x v="51"/>
    <s v="300mt-led-L4"/>
  </r>
  <r>
    <s v="ssp126"/>
    <x v="19"/>
    <x v="0"/>
    <x v="0"/>
    <x v="33"/>
    <n v="0.35849056603773499"/>
    <x v="2"/>
    <s v="After 2050"/>
    <x v="0"/>
    <s v="300mt-L1"/>
  </r>
  <r>
    <s v="ssp126"/>
    <x v="19"/>
    <x v="0"/>
    <x v="1"/>
    <x v="43"/>
    <n v="0.52830188679245205"/>
    <x v="15"/>
    <s v="2046-2050"/>
    <x v="1"/>
    <s v="300mt-L1"/>
  </r>
  <r>
    <s v="ssp126"/>
    <x v="19"/>
    <x v="0"/>
    <x v="2"/>
    <x v="21"/>
    <n v="0.84905660377358405"/>
    <x v="30"/>
    <s v="2041-2045"/>
    <x v="2"/>
    <s v="300mt-L1"/>
  </r>
  <r>
    <s v="ssp126"/>
    <x v="19"/>
    <x v="0"/>
    <x v="3"/>
    <x v="12"/>
    <n v="0.92452830188679203"/>
    <x v="38"/>
    <s v="2036-2040"/>
    <x v="3"/>
    <s v="300mt-L1"/>
  </r>
  <r>
    <s v="ssp126"/>
    <x v="19"/>
    <x v="0"/>
    <x v="4"/>
    <x v="4"/>
    <n v="0"/>
    <x v="4"/>
    <s v="After 2050"/>
    <x v="4"/>
    <s v="300mt-L1"/>
  </r>
  <r>
    <s v="ssp126"/>
    <x v="19"/>
    <x v="0"/>
    <x v="5"/>
    <x v="19"/>
    <n v="3.7735849056603703E-2"/>
    <x v="4"/>
    <s v="After 2050"/>
    <x v="5"/>
    <s v="300mt-L1"/>
  </r>
  <r>
    <s v="ssp126"/>
    <x v="19"/>
    <x v="0"/>
    <x v="6"/>
    <x v="22"/>
    <n v="0.43396226415094302"/>
    <x v="2"/>
    <s v="2046-2050"/>
    <x v="6"/>
    <s v="300mt-L1"/>
  </r>
  <r>
    <s v="ssp126"/>
    <x v="19"/>
    <x v="0"/>
    <x v="7"/>
    <x v="34"/>
    <n v="0"/>
    <x v="4"/>
    <s v="After 2050"/>
    <x v="7"/>
    <s v="300mt-L1"/>
  </r>
  <r>
    <s v="ssp126"/>
    <x v="19"/>
    <x v="0"/>
    <x v="8"/>
    <x v="39"/>
    <n v="0.26415094339622602"/>
    <x v="7"/>
    <s v="After 2050"/>
    <x v="8"/>
    <s v="300mt-L1"/>
  </r>
  <r>
    <s v="ssp126"/>
    <x v="19"/>
    <x v="0"/>
    <x v="9"/>
    <x v="2"/>
    <n v="0.83018867924528295"/>
    <x v="22"/>
    <s v="2041-2045"/>
    <x v="9"/>
    <s v="300mt-L1"/>
  </r>
  <r>
    <s v="ssp126"/>
    <x v="19"/>
    <x v="0"/>
    <x v="10"/>
    <x v="4"/>
    <n v="0"/>
    <x v="4"/>
    <s v="After 2050"/>
    <x v="10"/>
    <s v="300mt-L1"/>
  </r>
  <r>
    <s v="ssp126"/>
    <x v="19"/>
    <x v="0"/>
    <x v="11"/>
    <x v="34"/>
    <n v="0"/>
    <x v="4"/>
    <s v="After 2050"/>
    <x v="11"/>
    <s v="300mt-L1"/>
  </r>
  <r>
    <s v="ssp126"/>
    <x v="19"/>
    <x v="0"/>
    <x v="12"/>
    <x v="39"/>
    <n v="0.20754716981131999"/>
    <x v="1"/>
    <s v="After 2050"/>
    <x v="12"/>
    <s v="300mt-L1"/>
  </r>
  <r>
    <s v="ssp126"/>
    <x v="19"/>
    <x v="1"/>
    <x v="0"/>
    <x v="40"/>
    <n v="0.45283018867924502"/>
    <x v="8"/>
    <s v="2046-2050"/>
    <x v="13"/>
    <s v="300mt-L2"/>
  </r>
  <r>
    <s v="ssp126"/>
    <x v="19"/>
    <x v="1"/>
    <x v="1"/>
    <x v="31"/>
    <n v="0.73584905660377298"/>
    <x v="14"/>
    <s v="2041-2045"/>
    <x v="14"/>
    <s v="300mt-L2"/>
  </r>
  <r>
    <s v="ssp126"/>
    <x v="19"/>
    <x v="1"/>
    <x v="2"/>
    <x v="3"/>
    <n v="0.90566037735849003"/>
    <x v="23"/>
    <s v="2041-2045"/>
    <x v="15"/>
    <s v="300mt-L2"/>
  </r>
  <r>
    <s v="ssp126"/>
    <x v="19"/>
    <x v="1"/>
    <x v="3"/>
    <x v="12"/>
    <n v="0.98113207547169801"/>
    <x v="41"/>
    <s v="2036-2040"/>
    <x v="16"/>
    <s v="300mt-L2"/>
  </r>
  <r>
    <s v="ssp126"/>
    <x v="19"/>
    <x v="1"/>
    <x v="4"/>
    <x v="4"/>
    <n v="0"/>
    <x v="4"/>
    <s v="After 2050"/>
    <x v="17"/>
    <s v="300mt-L2"/>
  </r>
  <r>
    <s v="ssp126"/>
    <x v="19"/>
    <x v="1"/>
    <x v="5"/>
    <x v="18"/>
    <n v="0.13207547169811301"/>
    <x v="0"/>
    <s v="After 2050"/>
    <x v="18"/>
    <s v="300mt-L2"/>
  </r>
  <r>
    <s v="ssp126"/>
    <x v="19"/>
    <x v="1"/>
    <x v="6"/>
    <x v="17"/>
    <n v="0.56603773584905603"/>
    <x v="8"/>
    <s v="2046-2050"/>
    <x v="19"/>
    <s v="300mt-L2"/>
  </r>
  <r>
    <s v="ssp126"/>
    <x v="19"/>
    <x v="1"/>
    <x v="7"/>
    <x v="19"/>
    <n v="0"/>
    <x v="4"/>
    <s v="After 2050"/>
    <x v="20"/>
    <s v="300mt-L2"/>
  </r>
  <r>
    <s v="ssp126"/>
    <x v="19"/>
    <x v="1"/>
    <x v="8"/>
    <x v="43"/>
    <n v="0.41509433962264097"/>
    <x v="2"/>
    <s v="2046-2050"/>
    <x v="21"/>
    <s v="300mt-L2"/>
  </r>
  <r>
    <s v="ssp126"/>
    <x v="19"/>
    <x v="1"/>
    <x v="9"/>
    <x v="21"/>
    <n v="0.84905660377358405"/>
    <x v="20"/>
    <s v="2041-2045"/>
    <x v="22"/>
    <s v="300mt-L2"/>
  </r>
  <r>
    <s v="ssp126"/>
    <x v="19"/>
    <x v="1"/>
    <x v="10"/>
    <x v="4"/>
    <n v="0"/>
    <x v="4"/>
    <s v="After 2050"/>
    <x v="23"/>
    <s v="300mt-L2"/>
  </r>
  <r>
    <s v="ssp126"/>
    <x v="19"/>
    <x v="1"/>
    <x v="11"/>
    <x v="19"/>
    <n v="0"/>
    <x v="4"/>
    <s v="After 2050"/>
    <x v="24"/>
    <s v="300mt-L2"/>
  </r>
  <r>
    <s v="ssp126"/>
    <x v="19"/>
    <x v="1"/>
    <x v="12"/>
    <x v="41"/>
    <n v="0.35849056603773499"/>
    <x v="7"/>
    <s v="2046-2050"/>
    <x v="25"/>
    <s v="300mt-L2"/>
  </r>
  <r>
    <s v="ssp126"/>
    <x v="19"/>
    <x v="2"/>
    <x v="0"/>
    <x v="25"/>
    <n v="0.52830188679245205"/>
    <x v="12"/>
    <s v="2046-2050"/>
    <x v="26"/>
    <s v="300mt-L3"/>
  </r>
  <r>
    <s v="ssp126"/>
    <x v="19"/>
    <x v="2"/>
    <x v="1"/>
    <x v="45"/>
    <n v="0.81132075471698095"/>
    <x v="9"/>
    <s v="2041-2045"/>
    <x v="27"/>
    <s v="300mt-L3"/>
  </r>
  <r>
    <s v="ssp126"/>
    <x v="19"/>
    <x v="2"/>
    <x v="2"/>
    <x v="12"/>
    <n v="0.92452830188679203"/>
    <x v="23"/>
    <s v="2041-2045"/>
    <x v="28"/>
    <s v="300mt-L3"/>
  </r>
  <r>
    <s v="ssp126"/>
    <x v="19"/>
    <x v="2"/>
    <x v="3"/>
    <x v="12"/>
    <n v="0.98113207547169801"/>
    <x v="35"/>
    <s v="2036-2040"/>
    <x v="29"/>
    <s v="300mt-L3"/>
  </r>
  <r>
    <s v="ssp126"/>
    <x v="19"/>
    <x v="2"/>
    <x v="4"/>
    <x v="4"/>
    <n v="0"/>
    <x v="4"/>
    <s v="After 2050"/>
    <x v="30"/>
    <s v="300mt-L3"/>
  </r>
  <r>
    <s v="ssp126"/>
    <x v="19"/>
    <x v="2"/>
    <x v="5"/>
    <x v="27"/>
    <n v="0.169811320754716"/>
    <x v="0"/>
    <s v="After 2050"/>
    <x v="31"/>
    <s v="300mt-L3"/>
  </r>
  <r>
    <s v="ssp126"/>
    <x v="19"/>
    <x v="2"/>
    <x v="6"/>
    <x v="31"/>
    <n v="0.58490566037735803"/>
    <x v="12"/>
    <s v="2046-2050"/>
    <x v="32"/>
    <s v="300mt-L3"/>
  </r>
  <r>
    <s v="ssp126"/>
    <x v="19"/>
    <x v="2"/>
    <x v="7"/>
    <x v="19"/>
    <n v="0"/>
    <x v="4"/>
    <s v="After 2050"/>
    <x v="33"/>
    <s v="300mt-L3"/>
  </r>
  <r>
    <s v="ssp126"/>
    <x v="19"/>
    <x v="2"/>
    <x v="8"/>
    <x v="10"/>
    <n v="0.43396226415094302"/>
    <x v="2"/>
    <s v="2046-2050"/>
    <x v="34"/>
    <s v="300mt-L3"/>
  </r>
  <r>
    <s v="ssp126"/>
    <x v="19"/>
    <x v="2"/>
    <x v="9"/>
    <x v="3"/>
    <n v="0.86792452830188604"/>
    <x v="29"/>
    <s v="2041-2045"/>
    <x v="35"/>
    <s v="300mt-L3"/>
  </r>
  <r>
    <s v="ssp126"/>
    <x v="19"/>
    <x v="2"/>
    <x v="10"/>
    <x v="4"/>
    <n v="0"/>
    <x v="4"/>
    <s v="After 2050"/>
    <x v="36"/>
    <s v="300mt-L3"/>
  </r>
  <r>
    <s v="ssp126"/>
    <x v="19"/>
    <x v="2"/>
    <x v="11"/>
    <x v="37"/>
    <n v="0"/>
    <x v="4"/>
    <s v="After 2050"/>
    <x v="37"/>
    <s v="300mt-L3"/>
  </r>
  <r>
    <s v="ssp126"/>
    <x v="19"/>
    <x v="2"/>
    <x v="12"/>
    <x v="10"/>
    <n v="0.35849056603773499"/>
    <x v="7"/>
    <s v="2046-2050"/>
    <x v="38"/>
    <s v="300mt-L3"/>
  </r>
  <r>
    <s v="ssp126"/>
    <x v="19"/>
    <x v="3"/>
    <x v="0"/>
    <x v="51"/>
    <n v="0.43396226415094302"/>
    <x v="28"/>
    <s v="After 2050"/>
    <x v="39"/>
    <s v="300mt-L4"/>
  </r>
  <r>
    <s v="ssp126"/>
    <x v="19"/>
    <x v="3"/>
    <x v="1"/>
    <x v="17"/>
    <n v="0.679245283018867"/>
    <x v="14"/>
    <s v="2041-2045"/>
    <x v="40"/>
    <s v="300mt-L4"/>
  </r>
  <r>
    <s v="ssp126"/>
    <x v="19"/>
    <x v="3"/>
    <x v="2"/>
    <x v="3"/>
    <n v="0.90566037735849003"/>
    <x v="29"/>
    <s v="2041-2045"/>
    <x v="41"/>
    <s v="300mt-L4"/>
  </r>
  <r>
    <s v="ssp126"/>
    <x v="19"/>
    <x v="3"/>
    <x v="3"/>
    <x v="12"/>
    <n v="0.98113207547169801"/>
    <x v="36"/>
    <s v="2036-2040"/>
    <x v="42"/>
    <s v="300mt-L4"/>
  </r>
  <r>
    <s v="ssp126"/>
    <x v="19"/>
    <x v="3"/>
    <x v="4"/>
    <x v="4"/>
    <n v="0"/>
    <x v="4"/>
    <s v="After 2050"/>
    <x v="43"/>
    <s v="300mt-L4"/>
  </r>
  <r>
    <s v="ssp126"/>
    <x v="19"/>
    <x v="3"/>
    <x v="5"/>
    <x v="13"/>
    <n v="0.13207547169811301"/>
    <x v="0"/>
    <s v="After 2050"/>
    <x v="44"/>
    <s v="300mt-L4"/>
  </r>
  <r>
    <s v="ssp126"/>
    <x v="19"/>
    <x v="3"/>
    <x v="6"/>
    <x v="10"/>
    <n v="0.50943396226415005"/>
    <x v="28"/>
    <s v="2046-2050"/>
    <x v="45"/>
    <s v="300mt-L4"/>
  </r>
  <r>
    <s v="ssp126"/>
    <x v="19"/>
    <x v="3"/>
    <x v="7"/>
    <x v="26"/>
    <n v="0"/>
    <x v="4"/>
    <s v="After 2050"/>
    <x v="46"/>
    <s v="300mt-L4"/>
  </r>
  <r>
    <s v="ssp126"/>
    <x v="19"/>
    <x v="3"/>
    <x v="8"/>
    <x v="16"/>
    <n v="0.35849056603773499"/>
    <x v="11"/>
    <s v="2046-2050"/>
    <x v="47"/>
    <s v="300mt-L4"/>
  </r>
  <r>
    <s v="ssp126"/>
    <x v="19"/>
    <x v="3"/>
    <x v="9"/>
    <x v="21"/>
    <n v="0.83018867924528295"/>
    <x v="40"/>
    <s v="2041-2045"/>
    <x v="48"/>
    <s v="300mt-L4"/>
  </r>
  <r>
    <s v="ssp126"/>
    <x v="19"/>
    <x v="3"/>
    <x v="10"/>
    <x v="4"/>
    <n v="0"/>
    <x v="4"/>
    <s v="After 2050"/>
    <x v="49"/>
    <s v="300mt-L4"/>
  </r>
  <r>
    <s v="ssp126"/>
    <x v="19"/>
    <x v="3"/>
    <x v="11"/>
    <x v="14"/>
    <n v="0"/>
    <x v="4"/>
    <s v="After 2050"/>
    <x v="50"/>
    <s v="300mt-L4"/>
  </r>
  <r>
    <s v="ssp126"/>
    <x v="19"/>
    <x v="3"/>
    <x v="12"/>
    <x v="1"/>
    <n v="0.26415094339622602"/>
    <x v="7"/>
    <s v="After 2050"/>
    <x v="51"/>
    <s v="300mt-L4"/>
  </r>
  <r>
    <s v="ssp126"/>
    <x v="20"/>
    <x v="0"/>
    <x v="0"/>
    <x v="33"/>
    <n v="0.35849056603773499"/>
    <x v="2"/>
    <s v="After 2050"/>
    <x v="0"/>
    <s v="250mt-lowbio-L1"/>
  </r>
  <r>
    <s v="ssp126"/>
    <x v="20"/>
    <x v="0"/>
    <x v="1"/>
    <x v="43"/>
    <n v="0.52830188679245205"/>
    <x v="27"/>
    <s v="2046-2050"/>
    <x v="1"/>
    <s v="250mt-lowbio-L1"/>
  </r>
  <r>
    <s v="ssp126"/>
    <x v="20"/>
    <x v="0"/>
    <x v="2"/>
    <x v="21"/>
    <n v="0.84905660377358405"/>
    <x v="30"/>
    <s v="2041-2045"/>
    <x v="2"/>
    <s v="250mt-lowbio-L1"/>
  </r>
  <r>
    <s v="ssp126"/>
    <x v="20"/>
    <x v="0"/>
    <x v="3"/>
    <x v="12"/>
    <n v="0.92452830188679203"/>
    <x v="36"/>
    <s v="2036-2040"/>
    <x v="3"/>
    <s v="250mt-lowbio-L1"/>
  </r>
  <r>
    <s v="ssp126"/>
    <x v="20"/>
    <x v="0"/>
    <x v="4"/>
    <x v="4"/>
    <n v="0"/>
    <x v="4"/>
    <s v="After 2050"/>
    <x v="4"/>
    <s v="250mt-lowbio-L1"/>
  </r>
  <r>
    <s v="ssp126"/>
    <x v="20"/>
    <x v="0"/>
    <x v="5"/>
    <x v="54"/>
    <n v="3.7735849056603703E-2"/>
    <x v="4"/>
    <s v="After 2050"/>
    <x v="5"/>
    <s v="250mt-lowbio-L1"/>
  </r>
  <r>
    <s v="ssp126"/>
    <x v="20"/>
    <x v="0"/>
    <x v="6"/>
    <x v="16"/>
    <n v="0.41509433962264097"/>
    <x v="2"/>
    <s v="2046-2050"/>
    <x v="6"/>
    <s v="250mt-lowbio-L1"/>
  </r>
  <r>
    <s v="ssp126"/>
    <x v="20"/>
    <x v="0"/>
    <x v="7"/>
    <x v="34"/>
    <n v="0"/>
    <x v="4"/>
    <s v="After 2050"/>
    <x v="7"/>
    <s v="250mt-lowbio-L1"/>
  </r>
  <r>
    <s v="ssp126"/>
    <x v="20"/>
    <x v="0"/>
    <x v="8"/>
    <x v="39"/>
    <n v="0.26415094339622602"/>
    <x v="7"/>
    <s v="After 2050"/>
    <x v="8"/>
    <s v="250mt-lowbio-L1"/>
  </r>
  <r>
    <s v="ssp126"/>
    <x v="20"/>
    <x v="0"/>
    <x v="9"/>
    <x v="45"/>
    <n v="0.83018867924528295"/>
    <x v="22"/>
    <s v="2041-2045"/>
    <x v="9"/>
    <s v="250mt-lowbio-L1"/>
  </r>
  <r>
    <s v="ssp126"/>
    <x v="20"/>
    <x v="0"/>
    <x v="10"/>
    <x v="4"/>
    <n v="0"/>
    <x v="4"/>
    <s v="After 2050"/>
    <x v="10"/>
    <s v="250mt-lowbio-L1"/>
  </r>
  <r>
    <s v="ssp126"/>
    <x v="20"/>
    <x v="0"/>
    <x v="11"/>
    <x v="34"/>
    <n v="0"/>
    <x v="4"/>
    <s v="After 2050"/>
    <x v="11"/>
    <s v="250mt-lowbio-L1"/>
  </r>
  <r>
    <s v="ssp126"/>
    <x v="20"/>
    <x v="0"/>
    <x v="12"/>
    <x v="39"/>
    <n v="0.20754716981131999"/>
    <x v="1"/>
    <s v="After 2050"/>
    <x v="12"/>
    <s v="250mt-lowbio-L1"/>
  </r>
  <r>
    <s v="ssp126"/>
    <x v="20"/>
    <x v="1"/>
    <x v="0"/>
    <x v="40"/>
    <n v="0.45283018867924502"/>
    <x v="8"/>
    <s v="2046-2050"/>
    <x v="13"/>
    <s v="250mt-lowbio-L2"/>
  </r>
  <r>
    <s v="ssp126"/>
    <x v="20"/>
    <x v="1"/>
    <x v="1"/>
    <x v="31"/>
    <n v="0.73584905660377298"/>
    <x v="14"/>
    <s v="2041-2045"/>
    <x v="14"/>
    <s v="250mt-lowbio-L2"/>
  </r>
  <r>
    <s v="ssp126"/>
    <x v="20"/>
    <x v="1"/>
    <x v="2"/>
    <x v="3"/>
    <n v="0.90566037735849003"/>
    <x v="23"/>
    <s v="2041-2045"/>
    <x v="15"/>
    <s v="250mt-lowbio-L2"/>
  </r>
  <r>
    <s v="ssp126"/>
    <x v="20"/>
    <x v="1"/>
    <x v="3"/>
    <x v="12"/>
    <n v="0.98113207547169801"/>
    <x v="35"/>
    <s v="2036-2040"/>
    <x v="16"/>
    <s v="250mt-lowbio-L2"/>
  </r>
  <r>
    <s v="ssp126"/>
    <x v="20"/>
    <x v="1"/>
    <x v="4"/>
    <x v="4"/>
    <n v="0"/>
    <x v="4"/>
    <s v="After 2050"/>
    <x v="17"/>
    <s v="250mt-lowbio-L2"/>
  </r>
  <r>
    <s v="ssp126"/>
    <x v="20"/>
    <x v="1"/>
    <x v="5"/>
    <x v="18"/>
    <n v="0.13207547169811301"/>
    <x v="0"/>
    <s v="After 2050"/>
    <x v="18"/>
    <s v="250mt-lowbio-L2"/>
  </r>
  <r>
    <s v="ssp126"/>
    <x v="20"/>
    <x v="1"/>
    <x v="6"/>
    <x v="17"/>
    <n v="0.56603773584905603"/>
    <x v="28"/>
    <s v="2046-2050"/>
    <x v="19"/>
    <s v="250mt-lowbio-L2"/>
  </r>
  <r>
    <s v="ssp126"/>
    <x v="20"/>
    <x v="1"/>
    <x v="7"/>
    <x v="54"/>
    <n v="0"/>
    <x v="4"/>
    <s v="After 2050"/>
    <x v="20"/>
    <s v="250mt-lowbio-L2"/>
  </r>
  <r>
    <s v="ssp126"/>
    <x v="20"/>
    <x v="1"/>
    <x v="8"/>
    <x v="43"/>
    <n v="0.39622641509433898"/>
    <x v="2"/>
    <s v="2046-2050"/>
    <x v="21"/>
    <s v="250mt-lowbio-L2"/>
  </r>
  <r>
    <s v="ssp126"/>
    <x v="20"/>
    <x v="1"/>
    <x v="9"/>
    <x v="21"/>
    <n v="0.84905660377358405"/>
    <x v="20"/>
    <s v="2041-2045"/>
    <x v="22"/>
    <s v="250mt-lowbio-L2"/>
  </r>
  <r>
    <s v="ssp126"/>
    <x v="20"/>
    <x v="1"/>
    <x v="10"/>
    <x v="4"/>
    <n v="0"/>
    <x v="4"/>
    <s v="After 2050"/>
    <x v="23"/>
    <s v="250mt-lowbio-L2"/>
  </r>
  <r>
    <s v="ssp126"/>
    <x v="20"/>
    <x v="1"/>
    <x v="11"/>
    <x v="19"/>
    <n v="0"/>
    <x v="4"/>
    <s v="After 2050"/>
    <x v="24"/>
    <s v="250mt-lowbio-L2"/>
  </r>
  <r>
    <s v="ssp126"/>
    <x v="20"/>
    <x v="1"/>
    <x v="12"/>
    <x v="41"/>
    <n v="0.339622641509433"/>
    <x v="7"/>
    <s v="2046-2050"/>
    <x v="25"/>
    <s v="250mt-lowbio-L2"/>
  </r>
  <r>
    <s v="ssp126"/>
    <x v="20"/>
    <x v="2"/>
    <x v="0"/>
    <x v="25"/>
    <n v="0.50943396226415005"/>
    <x v="12"/>
    <s v="2046-2050"/>
    <x v="26"/>
    <s v="250mt-lowbio-L3"/>
  </r>
  <r>
    <s v="ssp126"/>
    <x v="20"/>
    <x v="2"/>
    <x v="1"/>
    <x v="45"/>
    <n v="0.79245283018867896"/>
    <x v="9"/>
    <s v="2041-2045"/>
    <x v="27"/>
    <s v="250mt-lowbio-L3"/>
  </r>
  <r>
    <s v="ssp126"/>
    <x v="20"/>
    <x v="2"/>
    <x v="2"/>
    <x v="12"/>
    <n v="0.92452830188679203"/>
    <x v="23"/>
    <s v="2041-2045"/>
    <x v="28"/>
    <s v="250mt-lowbio-L3"/>
  </r>
  <r>
    <s v="ssp126"/>
    <x v="20"/>
    <x v="2"/>
    <x v="3"/>
    <x v="12"/>
    <n v="0.98113207547169801"/>
    <x v="35"/>
    <s v="2036-2040"/>
    <x v="29"/>
    <s v="250mt-lowbio-L3"/>
  </r>
  <r>
    <s v="ssp126"/>
    <x v="20"/>
    <x v="2"/>
    <x v="4"/>
    <x v="4"/>
    <n v="0"/>
    <x v="4"/>
    <s v="After 2050"/>
    <x v="30"/>
    <s v="250mt-lowbio-L3"/>
  </r>
  <r>
    <s v="ssp126"/>
    <x v="20"/>
    <x v="2"/>
    <x v="5"/>
    <x v="27"/>
    <n v="0.15094339622641501"/>
    <x v="0"/>
    <s v="After 2050"/>
    <x v="31"/>
    <s v="250mt-lowbio-L3"/>
  </r>
  <r>
    <s v="ssp126"/>
    <x v="20"/>
    <x v="2"/>
    <x v="6"/>
    <x v="31"/>
    <n v="0.58490566037735803"/>
    <x v="12"/>
    <s v="2046-2050"/>
    <x v="32"/>
    <s v="250mt-lowbio-L3"/>
  </r>
  <r>
    <s v="ssp126"/>
    <x v="20"/>
    <x v="2"/>
    <x v="7"/>
    <x v="19"/>
    <n v="0"/>
    <x v="4"/>
    <s v="After 2050"/>
    <x v="33"/>
    <s v="250mt-lowbio-L3"/>
  </r>
  <r>
    <s v="ssp126"/>
    <x v="20"/>
    <x v="2"/>
    <x v="8"/>
    <x v="10"/>
    <n v="0.43396226415094302"/>
    <x v="2"/>
    <s v="2046-2050"/>
    <x v="34"/>
    <s v="250mt-lowbio-L3"/>
  </r>
  <r>
    <s v="ssp126"/>
    <x v="20"/>
    <x v="2"/>
    <x v="9"/>
    <x v="11"/>
    <n v="0.84905660377358405"/>
    <x v="29"/>
    <s v="2041-2045"/>
    <x v="35"/>
    <s v="250mt-lowbio-L3"/>
  </r>
  <r>
    <s v="ssp126"/>
    <x v="20"/>
    <x v="2"/>
    <x v="10"/>
    <x v="4"/>
    <n v="0"/>
    <x v="4"/>
    <s v="After 2050"/>
    <x v="36"/>
    <s v="250mt-lowbio-L3"/>
  </r>
  <r>
    <s v="ssp126"/>
    <x v="20"/>
    <x v="2"/>
    <x v="11"/>
    <x v="19"/>
    <n v="0"/>
    <x v="4"/>
    <s v="After 2050"/>
    <x v="37"/>
    <s v="250mt-lowbio-L3"/>
  </r>
  <r>
    <s v="ssp126"/>
    <x v="20"/>
    <x v="2"/>
    <x v="12"/>
    <x v="10"/>
    <n v="0.35849056603773499"/>
    <x v="7"/>
    <s v="2046-2050"/>
    <x v="38"/>
    <s v="250mt-lowbio-L3"/>
  </r>
  <r>
    <s v="ssp126"/>
    <x v="20"/>
    <x v="3"/>
    <x v="0"/>
    <x v="1"/>
    <n v="0.43396226415094302"/>
    <x v="28"/>
    <s v="After 2050"/>
    <x v="39"/>
    <s v="250mt-lowbio-L4"/>
  </r>
  <r>
    <s v="ssp126"/>
    <x v="20"/>
    <x v="3"/>
    <x v="1"/>
    <x v="17"/>
    <n v="0.60377358490566002"/>
    <x v="14"/>
    <s v="2046-2050"/>
    <x v="40"/>
    <s v="250mt-lowbio-L4"/>
  </r>
  <r>
    <s v="ssp126"/>
    <x v="20"/>
    <x v="3"/>
    <x v="2"/>
    <x v="11"/>
    <n v="0.88679245283018804"/>
    <x v="29"/>
    <s v="2041-2045"/>
    <x v="41"/>
    <s v="250mt-lowbio-L4"/>
  </r>
  <r>
    <s v="ssp126"/>
    <x v="20"/>
    <x v="3"/>
    <x v="3"/>
    <x v="12"/>
    <n v="0.98113207547169801"/>
    <x v="37"/>
    <s v="2036-2040"/>
    <x v="42"/>
    <s v="250mt-lowbio-L4"/>
  </r>
  <r>
    <s v="ssp126"/>
    <x v="20"/>
    <x v="3"/>
    <x v="4"/>
    <x v="4"/>
    <n v="0"/>
    <x v="4"/>
    <s v="After 2050"/>
    <x v="43"/>
    <s v="250mt-lowbio-L4"/>
  </r>
  <r>
    <s v="ssp126"/>
    <x v="20"/>
    <x v="3"/>
    <x v="5"/>
    <x v="13"/>
    <n v="9.4339622641509399E-2"/>
    <x v="0"/>
    <s v="After 2050"/>
    <x v="44"/>
    <s v="250mt-lowbio-L4"/>
  </r>
  <r>
    <s v="ssp126"/>
    <x v="20"/>
    <x v="3"/>
    <x v="6"/>
    <x v="10"/>
    <n v="0.50943396226415005"/>
    <x v="28"/>
    <s v="2046-2050"/>
    <x v="45"/>
    <s v="250mt-lowbio-L4"/>
  </r>
  <r>
    <s v="ssp126"/>
    <x v="20"/>
    <x v="3"/>
    <x v="7"/>
    <x v="26"/>
    <n v="0"/>
    <x v="4"/>
    <s v="After 2050"/>
    <x v="46"/>
    <s v="250mt-lowbio-L4"/>
  </r>
  <r>
    <s v="ssp126"/>
    <x v="20"/>
    <x v="3"/>
    <x v="8"/>
    <x v="28"/>
    <n v="0.35849056603773499"/>
    <x v="11"/>
    <s v="2046-2050"/>
    <x v="47"/>
    <s v="250mt-lowbio-L4"/>
  </r>
  <r>
    <s v="ssp126"/>
    <x v="20"/>
    <x v="3"/>
    <x v="9"/>
    <x v="21"/>
    <n v="0.83018867924528295"/>
    <x v="30"/>
    <s v="2041-2045"/>
    <x v="48"/>
    <s v="250mt-lowbio-L4"/>
  </r>
  <r>
    <s v="ssp126"/>
    <x v="20"/>
    <x v="3"/>
    <x v="10"/>
    <x v="4"/>
    <n v="0"/>
    <x v="4"/>
    <s v="After 2050"/>
    <x v="49"/>
    <s v="250mt-lowbio-L4"/>
  </r>
  <r>
    <s v="ssp126"/>
    <x v="20"/>
    <x v="3"/>
    <x v="11"/>
    <x v="50"/>
    <n v="0"/>
    <x v="4"/>
    <s v="After 2050"/>
    <x v="50"/>
    <s v="250mt-lowbio-L4"/>
  </r>
  <r>
    <s v="ssp126"/>
    <x v="20"/>
    <x v="3"/>
    <x v="12"/>
    <x v="38"/>
    <n v="0.26415094339622602"/>
    <x v="7"/>
    <s v="After 2050"/>
    <x v="51"/>
    <s v="250mt-lowbio-L4"/>
  </r>
  <r>
    <s v="ssp126"/>
    <x v="21"/>
    <x v="0"/>
    <x v="0"/>
    <x v="39"/>
    <n v="0.35849056603773499"/>
    <x v="28"/>
    <s v="After 2050"/>
    <x v="0"/>
    <s v="250mt-L1"/>
  </r>
  <r>
    <s v="ssp126"/>
    <x v="21"/>
    <x v="0"/>
    <x v="1"/>
    <x v="43"/>
    <n v="0.56603773584905603"/>
    <x v="14"/>
    <s v="2046-2050"/>
    <x v="1"/>
    <s v="250mt-L1"/>
  </r>
  <r>
    <s v="ssp126"/>
    <x v="21"/>
    <x v="0"/>
    <x v="2"/>
    <x v="21"/>
    <n v="0.84905660377358405"/>
    <x v="29"/>
    <s v="2041-2045"/>
    <x v="2"/>
    <s v="250mt-L1"/>
  </r>
  <r>
    <s v="ssp126"/>
    <x v="21"/>
    <x v="0"/>
    <x v="3"/>
    <x v="12"/>
    <n v="0.94339622641509402"/>
    <x v="34"/>
    <s v="2036-2040"/>
    <x v="3"/>
    <s v="250mt-L1"/>
  </r>
  <r>
    <s v="ssp126"/>
    <x v="21"/>
    <x v="0"/>
    <x v="4"/>
    <x v="4"/>
    <n v="0"/>
    <x v="4"/>
    <s v="After 2050"/>
    <x v="4"/>
    <s v="250mt-L1"/>
  </r>
  <r>
    <s v="ssp126"/>
    <x v="21"/>
    <x v="0"/>
    <x v="5"/>
    <x v="19"/>
    <n v="3.7735849056603703E-2"/>
    <x v="4"/>
    <s v="After 2050"/>
    <x v="5"/>
    <s v="250mt-L1"/>
  </r>
  <r>
    <s v="ssp126"/>
    <x v="21"/>
    <x v="0"/>
    <x v="6"/>
    <x v="40"/>
    <n v="0.43396226415094302"/>
    <x v="28"/>
    <s v="2046-2050"/>
    <x v="6"/>
    <s v="250mt-L1"/>
  </r>
  <r>
    <s v="ssp126"/>
    <x v="21"/>
    <x v="0"/>
    <x v="7"/>
    <x v="34"/>
    <n v="0"/>
    <x v="4"/>
    <s v="After 2050"/>
    <x v="7"/>
    <s v="250mt-L1"/>
  </r>
  <r>
    <s v="ssp126"/>
    <x v="21"/>
    <x v="0"/>
    <x v="8"/>
    <x v="39"/>
    <n v="0.28301886792452802"/>
    <x v="11"/>
    <s v="After 2050"/>
    <x v="8"/>
    <s v="250mt-L1"/>
  </r>
  <r>
    <s v="ssp126"/>
    <x v="21"/>
    <x v="0"/>
    <x v="9"/>
    <x v="2"/>
    <n v="0.83018867924528295"/>
    <x v="40"/>
    <s v="2041-2045"/>
    <x v="9"/>
    <s v="250mt-L1"/>
  </r>
  <r>
    <s v="ssp126"/>
    <x v="21"/>
    <x v="0"/>
    <x v="10"/>
    <x v="4"/>
    <n v="0"/>
    <x v="4"/>
    <s v="After 2050"/>
    <x v="10"/>
    <s v="250mt-L1"/>
  </r>
  <r>
    <s v="ssp126"/>
    <x v="21"/>
    <x v="0"/>
    <x v="11"/>
    <x v="34"/>
    <n v="0"/>
    <x v="4"/>
    <s v="After 2050"/>
    <x v="11"/>
    <s v="250mt-L1"/>
  </r>
  <r>
    <s v="ssp126"/>
    <x v="21"/>
    <x v="0"/>
    <x v="12"/>
    <x v="39"/>
    <n v="0.22641509433962201"/>
    <x v="7"/>
    <s v="After 2050"/>
    <x v="12"/>
    <s v="250mt-L1"/>
  </r>
  <r>
    <s v="ssp126"/>
    <x v="21"/>
    <x v="1"/>
    <x v="0"/>
    <x v="40"/>
    <n v="0.490566037735849"/>
    <x v="27"/>
    <s v="2046-2050"/>
    <x v="13"/>
    <s v="250mt-L2"/>
  </r>
  <r>
    <s v="ssp126"/>
    <x v="21"/>
    <x v="1"/>
    <x v="1"/>
    <x v="31"/>
    <n v="0.77358490566037696"/>
    <x v="13"/>
    <s v="2041-2045"/>
    <x v="14"/>
    <s v="250mt-L2"/>
  </r>
  <r>
    <s v="ssp126"/>
    <x v="21"/>
    <x v="1"/>
    <x v="2"/>
    <x v="3"/>
    <n v="0.92452830188679203"/>
    <x v="23"/>
    <s v="2041-2045"/>
    <x v="15"/>
    <s v="250mt-L2"/>
  </r>
  <r>
    <s v="ssp126"/>
    <x v="21"/>
    <x v="1"/>
    <x v="3"/>
    <x v="12"/>
    <n v="0.98113207547169801"/>
    <x v="39"/>
    <s v="2036-2040"/>
    <x v="16"/>
    <s v="250mt-L2"/>
  </r>
  <r>
    <s v="ssp126"/>
    <x v="21"/>
    <x v="1"/>
    <x v="4"/>
    <x v="4"/>
    <n v="0"/>
    <x v="4"/>
    <s v="After 2050"/>
    <x v="17"/>
    <s v="250mt-L2"/>
  </r>
  <r>
    <s v="ssp126"/>
    <x v="21"/>
    <x v="1"/>
    <x v="5"/>
    <x v="18"/>
    <n v="0.13207547169811301"/>
    <x v="0"/>
    <s v="After 2050"/>
    <x v="18"/>
    <s v="250mt-L2"/>
  </r>
  <r>
    <s v="ssp126"/>
    <x v="21"/>
    <x v="1"/>
    <x v="6"/>
    <x v="17"/>
    <n v="0.58490566037735803"/>
    <x v="12"/>
    <s v="2046-2050"/>
    <x v="19"/>
    <s v="250mt-L2"/>
  </r>
  <r>
    <s v="ssp126"/>
    <x v="21"/>
    <x v="1"/>
    <x v="7"/>
    <x v="19"/>
    <n v="0"/>
    <x v="4"/>
    <s v="After 2050"/>
    <x v="20"/>
    <s v="250mt-L2"/>
  </r>
  <r>
    <s v="ssp126"/>
    <x v="21"/>
    <x v="1"/>
    <x v="8"/>
    <x v="20"/>
    <n v="0.43396226415094302"/>
    <x v="2"/>
    <s v="2046-2050"/>
    <x v="21"/>
    <s v="250mt-L2"/>
  </r>
  <r>
    <s v="ssp126"/>
    <x v="21"/>
    <x v="1"/>
    <x v="9"/>
    <x v="11"/>
    <n v="0.84905660377358405"/>
    <x v="23"/>
    <s v="2041-2045"/>
    <x v="22"/>
    <s v="250mt-L2"/>
  </r>
  <r>
    <s v="ssp126"/>
    <x v="21"/>
    <x v="1"/>
    <x v="10"/>
    <x v="4"/>
    <n v="0"/>
    <x v="4"/>
    <s v="After 2050"/>
    <x v="23"/>
    <s v="250mt-L2"/>
  </r>
  <r>
    <s v="ssp126"/>
    <x v="21"/>
    <x v="1"/>
    <x v="11"/>
    <x v="19"/>
    <n v="0"/>
    <x v="4"/>
    <s v="After 2050"/>
    <x v="24"/>
    <s v="250mt-L2"/>
  </r>
  <r>
    <s v="ssp126"/>
    <x v="21"/>
    <x v="1"/>
    <x v="12"/>
    <x v="41"/>
    <n v="0.35849056603773499"/>
    <x v="7"/>
    <s v="2046-2050"/>
    <x v="25"/>
    <s v="250mt-L2"/>
  </r>
  <r>
    <s v="ssp126"/>
    <x v="21"/>
    <x v="2"/>
    <x v="0"/>
    <x v="25"/>
    <n v="0.52830188679245205"/>
    <x v="31"/>
    <s v="2046-2050"/>
    <x v="26"/>
    <s v="250mt-L3"/>
  </r>
  <r>
    <s v="ssp126"/>
    <x v="21"/>
    <x v="2"/>
    <x v="1"/>
    <x v="45"/>
    <n v="0.83018867924528295"/>
    <x v="13"/>
    <s v="2041-2045"/>
    <x v="27"/>
    <s v="250mt-L3"/>
  </r>
  <r>
    <s v="ssp126"/>
    <x v="21"/>
    <x v="2"/>
    <x v="2"/>
    <x v="12"/>
    <n v="0.92452830188679203"/>
    <x v="25"/>
    <s v="2041-2045"/>
    <x v="28"/>
    <s v="250mt-L3"/>
  </r>
  <r>
    <s v="ssp126"/>
    <x v="21"/>
    <x v="2"/>
    <x v="3"/>
    <x v="12"/>
    <n v="0.98113207547169801"/>
    <x v="39"/>
    <s v="2036-2040"/>
    <x v="29"/>
    <s v="250mt-L3"/>
  </r>
  <r>
    <s v="ssp126"/>
    <x v="21"/>
    <x v="2"/>
    <x v="4"/>
    <x v="4"/>
    <n v="0"/>
    <x v="4"/>
    <s v="After 2050"/>
    <x v="30"/>
    <s v="250mt-L3"/>
  </r>
  <r>
    <s v="ssp126"/>
    <x v="21"/>
    <x v="2"/>
    <x v="5"/>
    <x v="27"/>
    <n v="0.169811320754716"/>
    <x v="0"/>
    <s v="After 2050"/>
    <x v="31"/>
    <s v="250mt-L3"/>
  </r>
  <r>
    <s v="ssp126"/>
    <x v="21"/>
    <x v="2"/>
    <x v="6"/>
    <x v="31"/>
    <n v="0.62264150943396201"/>
    <x v="15"/>
    <s v="2046-2050"/>
    <x v="32"/>
    <s v="250mt-L3"/>
  </r>
  <r>
    <s v="ssp126"/>
    <x v="21"/>
    <x v="2"/>
    <x v="7"/>
    <x v="37"/>
    <n v="0"/>
    <x v="4"/>
    <s v="After 2050"/>
    <x v="33"/>
    <s v="250mt-L3"/>
  </r>
  <r>
    <s v="ssp126"/>
    <x v="21"/>
    <x v="2"/>
    <x v="8"/>
    <x v="10"/>
    <n v="0.45283018867924502"/>
    <x v="2"/>
    <s v="2046-2050"/>
    <x v="34"/>
    <s v="250mt-L3"/>
  </r>
  <r>
    <s v="ssp126"/>
    <x v="21"/>
    <x v="2"/>
    <x v="9"/>
    <x v="3"/>
    <n v="0.88679245283018804"/>
    <x v="23"/>
    <s v="2041-2045"/>
    <x v="35"/>
    <s v="250mt-L3"/>
  </r>
  <r>
    <s v="ssp126"/>
    <x v="21"/>
    <x v="2"/>
    <x v="10"/>
    <x v="4"/>
    <n v="0"/>
    <x v="4"/>
    <s v="After 2050"/>
    <x v="36"/>
    <s v="250mt-L3"/>
  </r>
  <r>
    <s v="ssp126"/>
    <x v="21"/>
    <x v="2"/>
    <x v="11"/>
    <x v="37"/>
    <n v="0"/>
    <x v="4"/>
    <s v="After 2050"/>
    <x v="37"/>
    <s v="250mt-L3"/>
  </r>
  <r>
    <s v="ssp126"/>
    <x v="21"/>
    <x v="2"/>
    <x v="12"/>
    <x v="10"/>
    <n v="0.39622641509433898"/>
    <x v="7"/>
    <s v="2046-2050"/>
    <x v="38"/>
    <s v="250mt-L3"/>
  </r>
  <r>
    <s v="ssp126"/>
    <x v="21"/>
    <x v="3"/>
    <x v="0"/>
    <x v="15"/>
    <n v="0.43396226415094302"/>
    <x v="12"/>
    <s v="After 2050"/>
    <x v="39"/>
    <s v="250mt-L4"/>
  </r>
  <r>
    <s v="ssp126"/>
    <x v="21"/>
    <x v="3"/>
    <x v="1"/>
    <x v="17"/>
    <n v="0.679245283018867"/>
    <x v="9"/>
    <s v="2041-2045"/>
    <x v="40"/>
    <s v="250mt-L4"/>
  </r>
  <r>
    <s v="ssp126"/>
    <x v="21"/>
    <x v="3"/>
    <x v="2"/>
    <x v="3"/>
    <n v="0.90566037735849003"/>
    <x v="23"/>
    <s v="2041-2045"/>
    <x v="41"/>
    <s v="250mt-L4"/>
  </r>
  <r>
    <s v="ssp126"/>
    <x v="21"/>
    <x v="3"/>
    <x v="3"/>
    <x v="12"/>
    <n v="0.98113207547169801"/>
    <x v="35"/>
    <s v="2036-2040"/>
    <x v="42"/>
    <s v="250mt-L4"/>
  </r>
  <r>
    <s v="ssp126"/>
    <x v="21"/>
    <x v="3"/>
    <x v="4"/>
    <x v="4"/>
    <n v="0"/>
    <x v="4"/>
    <s v="After 2050"/>
    <x v="43"/>
    <s v="250mt-L4"/>
  </r>
  <r>
    <s v="ssp126"/>
    <x v="21"/>
    <x v="3"/>
    <x v="5"/>
    <x v="13"/>
    <n v="0.13207547169811301"/>
    <x v="0"/>
    <s v="After 2050"/>
    <x v="44"/>
    <s v="250mt-L4"/>
  </r>
  <r>
    <s v="ssp126"/>
    <x v="21"/>
    <x v="3"/>
    <x v="6"/>
    <x v="10"/>
    <n v="0.52830188679245205"/>
    <x v="12"/>
    <s v="2046-2050"/>
    <x v="45"/>
    <s v="250mt-L4"/>
  </r>
  <r>
    <s v="ssp126"/>
    <x v="21"/>
    <x v="3"/>
    <x v="7"/>
    <x v="14"/>
    <n v="0"/>
    <x v="4"/>
    <s v="After 2050"/>
    <x v="46"/>
    <s v="250mt-L4"/>
  </r>
  <r>
    <s v="ssp126"/>
    <x v="21"/>
    <x v="3"/>
    <x v="8"/>
    <x v="16"/>
    <n v="0.35849056603773499"/>
    <x v="2"/>
    <s v="2046-2050"/>
    <x v="47"/>
    <s v="250mt-L4"/>
  </r>
  <r>
    <s v="ssp126"/>
    <x v="21"/>
    <x v="3"/>
    <x v="9"/>
    <x v="21"/>
    <n v="0.84905660377358405"/>
    <x v="29"/>
    <s v="2041-2045"/>
    <x v="48"/>
    <s v="250mt-L4"/>
  </r>
  <r>
    <s v="ssp126"/>
    <x v="21"/>
    <x v="3"/>
    <x v="10"/>
    <x v="4"/>
    <n v="0"/>
    <x v="4"/>
    <s v="After 2050"/>
    <x v="49"/>
    <s v="250mt-L4"/>
  </r>
  <r>
    <s v="ssp126"/>
    <x v="21"/>
    <x v="3"/>
    <x v="11"/>
    <x v="14"/>
    <n v="0"/>
    <x v="4"/>
    <s v="After 2050"/>
    <x v="50"/>
    <s v="250mt-L4"/>
  </r>
  <r>
    <s v="ssp126"/>
    <x v="21"/>
    <x v="3"/>
    <x v="12"/>
    <x v="15"/>
    <n v="0.320754716981132"/>
    <x v="7"/>
    <s v="After 2050"/>
    <x v="51"/>
    <s v="250mt-L4"/>
  </r>
  <r>
    <s v="ssp126"/>
    <x v="22"/>
    <x v="0"/>
    <x v="0"/>
    <x v="39"/>
    <n v="0.35849056603773499"/>
    <x v="28"/>
    <s v="After 2050"/>
    <x v="0"/>
    <s v="250mt-led-L1"/>
  </r>
  <r>
    <s v="ssp126"/>
    <x v="22"/>
    <x v="0"/>
    <x v="1"/>
    <x v="43"/>
    <n v="0.56603773584905603"/>
    <x v="14"/>
    <s v="2046-2050"/>
    <x v="1"/>
    <s v="250mt-led-L1"/>
  </r>
  <r>
    <s v="ssp126"/>
    <x v="22"/>
    <x v="0"/>
    <x v="2"/>
    <x v="21"/>
    <n v="0.84905660377358405"/>
    <x v="23"/>
    <s v="2041-2045"/>
    <x v="2"/>
    <s v="250mt-led-L1"/>
  </r>
  <r>
    <s v="ssp126"/>
    <x v="22"/>
    <x v="0"/>
    <x v="3"/>
    <x v="12"/>
    <n v="0.96226415094339601"/>
    <x v="41"/>
    <s v="2036-2040"/>
    <x v="3"/>
    <s v="250mt-led-L1"/>
  </r>
  <r>
    <s v="ssp126"/>
    <x v="22"/>
    <x v="0"/>
    <x v="4"/>
    <x v="4"/>
    <n v="0"/>
    <x v="4"/>
    <s v="After 2050"/>
    <x v="4"/>
    <s v="250mt-led-L1"/>
  </r>
  <r>
    <s v="ssp126"/>
    <x v="22"/>
    <x v="0"/>
    <x v="5"/>
    <x v="19"/>
    <n v="7.5471698113207503E-2"/>
    <x v="4"/>
    <s v="After 2050"/>
    <x v="5"/>
    <s v="250mt-led-L1"/>
  </r>
  <r>
    <s v="ssp126"/>
    <x v="22"/>
    <x v="0"/>
    <x v="6"/>
    <x v="40"/>
    <n v="0.43396226415094302"/>
    <x v="28"/>
    <s v="2046-2050"/>
    <x v="6"/>
    <s v="250mt-led-L1"/>
  </r>
  <r>
    <s v="ssp126"/>
    <x v="22"/>
    <x v="0"/>
    <x v="7"/>
    <x v="34"/>
    <n v="0"/>
    <x v="4"/>
    <s v="After 2050"/>
    <x v="7"/>
    <s v="250mt-led-L1"/>
  </r>
  <r>
    <s v="ssp126"/>
    <x v="22"/>
    <x v="0"/>
    <x v="8"/>
    <x v="29"/>
    <n v="0.30188679245283001"/>
    <x v="11"/>
    <s v="After 2050"/>
    <x v="8"/>
    <s v="250mt-led-L1"/>
  </r>
  <r>
    <s v="ssp126"/>
    <x v="22"/>
    <x v="0"/>
    <x v="9"/>
    <x v="2"/>
    <n v="0.83018867924528295"/>
    <x v="30"/>
    <s v="2041-2045"/>
    <x v="9"/>
    <s v="250mt-led-L1"/>
  </r>
  <r>
    <s v="ssp126"/>
    <x v="22"/>
    <x v="0"/>
    <x v="10"/>
    <x v="4"/>
    <n v="0"/>
    <x v="4"/>
    <s v="After 2050"/>
    <x v="10"/>
    <s v="250mt-led-L1"/>
  </r>
  <r>
    <s v="ssp126"/>
    <x v="22"/>
    <x v="0"/>
    <x v="11"/>
    <x v="34"/>
    <n v="0"/>
    <x v="4"/>
    <s v="After 2050"/>
    <x v="11"/>
    <s v="250mt-led-L1"/>
  </r>
  <r>
    <s v="ssp126"/>
    <x v="22"/>
    <x v="0"/>
    <x v="12"/>
    <x v="39"/>
    <n v="0.245283018867924"/>
    <x v="7"/>
    <s v="After 2050"/>
    <x v="12"/>
    <s v="250mt-led-L1"/>
  </r>
  <r>
    <s v="ssp126"/>
    <x v="22"/>
    <x v="1"/>
    <x v="0"/>
    <x v="43"/>
    <n v="0.50943396226415005"/>
    <x v="27"/>
    <s v="2046-2050"/>
    <x v="13"/>
    <s v="250mt-led-L2"/>
  </r>
  <r>
    <s v="ssp126"/>
    <x v="22"/>
    <x v="1"/>
    <x v="1"/>
    <x v="31"/>
    <n v="0.81132075471698095"/>
    <x v="13"/>
    <s v="2041-2045"/>
    <x v="14"/>
    <s v="250mt-led-L2"/>
  </r>
  <r>
    <s v="ssp126"/>
    <x v="22"/>
    <x v="1"/>
    <x v="2"/>
    <x v="12"/>
    <n v="0.92452830188679203"/>
    <x v="25"/>
    <s v="2041-2045"/>
    <x v="15"/>
    <s v="250mt-led-L2"/>
  </r>
  <r>
    <s v="ssp126"/>
    <x v="22"/>
    <x v="1"/>
    <x v="3"/>
    <x v="12"/>
    <n v="0.98113207547169801"/>
    <x v="39"/>
    <s v="2036-2040"/>
    <x v="16"/>
    <s v="250mt-led-L2"/>
  </r>
  <r>
    <s v="ssp126"/>
    <x v="22"/>
    <x v="1"/>
    <x v="4"/>
    <x v="4"/>
    <n v="0"/>
    <x v="4"/>
    <s v="After 2050"/>
    <x v="17"/>
    <s v="250mt-led-L2"/>
  </r>
  <r>
    <s v="ssp126"/>
    <x v="22"/>
    <x v="1"/>
    <x v="5"/>
    <x v="18"/>
    <n v="0.15094339622641501"/>
    <x v="0"/>
    <s v="After 2050"/>
    <x v="18"/>
    <s v="250mt-led-L2"/>
  </r>
  <r>
    <s v="ssp126"/>
    <x v="22"/>
    <x v="1"/>
    <x v="6"/>
    <x v="17"/>
    <n v="0.58490566037735803"/>
    <x v="12"/>
    <s v="2046-2050"/>
    <x v="19"/>
    <s v="250mt-led-L2"/>
  </r>
  <r>
    <s v="ssp126"/>
    <x v="22"/>
    <x v="1"/>
    <x v="7"/>
    <x v="19"/>
    <n v="0"/>
    <x v="4"/>
    <s v="After 2050"/>
    <x v="20"/>
    <s v="250mt-led-L2"/>
  </r>
  <r>
    <s v="ssp126"/>
    <x v="22"/>
    <x v="1"/>
    <x v="8"/>
    <x v="25"/>
    <n v="0.43396226415094302"/>
    <x v="2"/>
    <s v="2046-2050"/>
    <x v="21"/>
    <s v="250mt-led-L2"/>
  </r>
  <r>
    <s v="ssp126"/>
    <x v="22"/>
    <x v="1"/>
    <x v="9"/>
    <x v="11"/>
    <n v="0.86792452830188604"/>
    <x v="23"/>
    <s v="2041-2045"/>
    <x v="22"/>
    <s v="250mt-led-L2"/>
  </r>
  <r>
    <s v="ssp126"/>
    <x v="22"/>
    <x v="1"/>
    <x v="10"/>
    <x v="4"/>
    <n v="0"/>
    <x v="4"/>
    <s v="After 2050"/>
    <x v="23"/>
    <s v="250mt-led-L2"/>
  </r>
  <r>
    <s v="ssp126"/>
    <x v="22"/>
    <x v="1"/>
    <x v="11"/>
    <x v="19"/>
    <n v="0"/>
    <x v="4"/>
    <s v="After 2050"/>
    <x v="24"/>
    <s v="250mt-led-L2"/>
  </r>
  <r>
    <s v="ssp126"/>
    <x v="22"/>
    <x v="1"/>
    <x v="12"/>
    <x v="43"/>
    <n v="0.35849056603773499"/>
    <x v="7"/>
    <s v="2046-2050"/>
    <x v="25"/>
    <s v="250mt-led-L2"/>
  </r>
  <r>
    <s v="ssp126"/>
    <x v="22"/>
    <x v="2"/>
    <x v="0"/>
    <x v="25"/>
    <n v="0.56603773584905603"/>
    <x v="31"/>
    <s v="2046-2050"/>
    <x v="26"/>
    <s v="250mt-led-L3"/>
  </r>
  <r>
    <s v="ssp126"/>
    <x v="22"/>
    <x v="2"/>
    <x v="1"/>
    <x v="45"/>
    <n v="0.83018867924528295"/>
    <x v="26"/>
    <s v="2041-2045"/>
    <x v="27"/>
    <s v="250mt-led-L3"/>
  </r>
  <r>
    <s v="ssp126"/>
    <x v="22"/>
    <x v="2"/>
    <x v="2"/>
    <x v="12"/>
    <n v="0.92452830188679203"/>
    <x v="25"/>
    <s v="2041-2045"/>
    <x v="28"/>
    <s v="250mt-led-L3"/>
  </r>
  <r>
    <s v="ssp126"/>
    <x v="22"/>
    <x v="2"/>
    <x v="3"/>
    <x v="12"/>
    <n v="0.98113207547169801"/>
    <x v="39"/>
    <s v="2036-2040"/>
    <x v="29"/>
    <s v="250mt-led-L3"/>
  </r>
  <r>
    <s v="ssp126"/>
    <x v="22"/>
    <x v="2"/>
    <x v="4"/>
    <x v="4"/>
    <n v="0"/>
    <x v="4"/>
    <s v="After 2050"/>
    <x v="30"/>
    <s v="250mt-led-L3"/>
  </r>
  <r>
    <s v="ssp126"/>
    <x v="22"/>
    <x v="2"/>
    <x v="5"/>
    <x v="7"/>
    <n v="0.18867924528301799"/>
    <x v="0"/>
    <s v="After 2050"/>
    <x v="31"/>
    <s v="250mt-led-L3"/>
  </r>
  <r>
    <s v="ssp126"/>
    <x v="22"/>
    <x v="2"/>
    <x v="6"/>
    <x v="31"/>
    <n v="0.69811320754716899"/>
    <x v="21"/>
    <s v="2041-2045"/>
    <x v="32"/>
    <s v="250mt-led-L3"/>
  </r>
  <r>
    <s v="ssp126"/>
    <x v="22"/>
    <x v="2"/>
    <x v="7"/>
    <x v="37"/>
    <n v="0"/>
    <x v="4"/>
    <s v="After 2050"/>
    <x v="33"/>
    <s v="250mt-led-L3"/>
  </r>
  <r>
    <s v="ssp126"/>
    <x v="22"/>
    <x v="2"/>
    <x v="8"/>
    <x v="10"/>
    <n v="0.45283018867924502"/>
    <x v="2"/>
    <s v="2046-2050"/>
    <x v="34"/>
    <s v="250mt-led-L3"/>
  </r>
  <r>
    <s v="ssp126"/>
    <x v="22"/>
    <x v="2"/>
    <x v="9"/>
    <x v="3"/>
    <n v="0.90566037735849003"/>
    <x v="23"/>
    <s v="2041-2045"/>
    <x v="35"/>
    <s v="250mt-led-L3"/>
  </r>
  <r>
    <s v="ssp126"/>
    <x v="22"/>
    <x v="2"/>
    <x v="10"/>
    <x v="4"/>
    <n v="0"/>
    <x v="4"/>
    <s v="After 2050"/>
    <x v="36"/>
    <s v="250mt-led-L3"/>
  </r>
  <r>
    <s v="ssp126"/>
    <x v="22"/>
    <x v="2"/>
    <x v="11"/>
    <x v="37"/>
    <n v="0"/>
    <x v="4"/>
    <s v="After 2050"/>
    <x v="37"/>
    <s v="250mt-led-L3"/>
  </r>
  <r>
    <s v="ssp126"/>
    <x v="22"/>
    <x v="2"/>
    <x v="12"/>
    <x v="10"/>
    <n v="0.39622641509433898"/>
    <x v="7"/>
    <s v="2046-2050"/>
    <x v="38"/>
    <s v="250mt-led-L3"/>
  </r>
  <r>
    <s v="ssp126"/>
    <x v="22"/>
    <x v="3"/>
    <x v="0"/>
    <x v="48"/>
    <n v="0.45283018867924502"/>
    <x v="12"/>
    <s v="After 2050"/>
    <x v="39"/>
    <s v="250mt-led-L4"/>
  </r>
  <r>
    <s v="ssp126"/>
    <x v="22"/>
    <x v="3"/>
    <x v="1"/>
    <x v="17"/>
    <n v="0.73584905660377298"/>
    <x v="9"/>
    <s v="2041-2045"/>
    <x v="40"/>
    <s v="250mt-led-L4"/>
  </r>
  <r>
    <s v="ssp126"/>
    <x v="22"/>
    <x v="3"/>
    <x v="2"/>
    <x v="3"/>
    <n v="0.92452830188679203"/>
    <x v="23"/>
    <s v="2041-2045"/>
    <x v="41"/>
    <s v="250mt-led-L4"/>
  </r>
  <r>
    <s v="ssp126"/>
    <x v="22"/>
    <x v="3"/>
    <x v="3"/>
    <x v="12"/>
    <n v="0.98113207547169801"/>
    <x v="39"/>
    <s v="2036-2040"/>
    <x v="42"/>
    <s v="250mt-led-L4"/>
  </r>
  <r>
    <s v="ssp126"/>
    <x v="22"/>
    <x v="3"/>
    <x v="4"/>
    <x v="4"/>
    <n v="0"/>
    <x v="4"/>
    <s v="After 2050"/>
    <x v="43"/>
    <s v="250mt-led-L4"/>
  </r>
  <r>
    <s v="ssp126"/>
    <x v="22"/>
    <x v="3"/>
    <x v="5"/>
    <x v="13"/>
    <n v="0.13207547169811301"/>
    <x v="0"/>
    <s v="After 2050"/>
    <x v="44"/>
    <s v="250mt-led-L4"/>
  </r>
  <r>
    <s v="ssp126"/>
    <x v="22"/>
    <x v="3"/>
    <x v="6"/>
    <x v="17"/>
    <n v="0.54716981132075404"/>
    <x v="12"/>
    <s v="2046-2050"/>
    <x v="45"/>
    <s v="250mt-led-L4"/>
  </r>
  <r>
    <s v="ssp126"/>
    <x v="22"/>
    <x v="3"/>
    <x v="7"/>
    <x v="14"/>
    <n v="0"/>
    <x v="4"/>
    <s v="After 2050"/>
    <x v="46"/>
    <s v="250mt-led-L4"/>
  </r>
  <r>
    <s v="ssp126"/>
    <x v="22"/>
    <x v="3"/>
    <x v="8"/>
    <x v="40"/>
    <n v="0.35849056603773499"/>
    <x v="2"/>
    <s v="2046-2050"/>
    <x v="47"/>
    <s v="250mt-led-L4"/>
  </r>
  <r>
    <s v="ssp126"/>
    <x v="22"/>
    <x v="3"/>
    <x v="9"/>
    <x v="21"/>
    <n v="0.84905660377358405"/>
    <x v="29"/>
    <s v="2041-2045"/>
    <x v="48"/>
    <s v="250mt-led-L4"/>
  </r>
  <r>
    <s v="ssp126"/>
    <x v="22"/>
    <x v="3"/>
    <x v="10"/>
    <x v="4"/>
    <n v="0"/>
    <x v="4"/>
    <s v="After 2050"/>
    <x v="49"/>
    <s v="250mt-led-L4"/>
  </r>
  <r>
    <s v="ssp126"/>
    <x v="22"/>
    <x v="3"/>
    <x v="11"/>
    <x v="14"/>
    <n v="0"/>
    <x v="4"/>
    <s v="After 2050"/>
    <x v="50"/>
    <s v="250mt-led-L4"/>
  </r>
  <r>
    <s v="ssp126"/>
    <x v="22"/>
    <x v="3"/>
    <x v="12"/>
    <x v="48"/>
    <n v="0.320754716981132"/>
    <x v="7"/>
    <s v="After 2050"/>
    <x v="51"/>
    <s v="250mt-led-L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96">
  <r>
    <n v="0"/>
    <n v="0"/>
    <n v="0"/>
    <n v="0"/>
    <n v="0"/>
    <x v="0"/>
    <x v="0"/>
    <x v="0"/>
    <x v="0"/>
  </r>
  <r>
    <n v="0"/>
    <n v="0"/>
    <n v="0"/>
    <n v="0"/>
    <n v="0"/>
    <x v="0"/>
    <x v="0"/>
    <x v="1"/>
    <x v="1"/>
  </r>
  <r>
    <n v="0"/>
    <n v="0"/>
    <n v="0"/>
    <n v="0"/>
    <n v="0"/>
    <x v="0"/>
    <x v="0"/>
    <x v="2"/>
    <x v="2"/>
  </r>
  <r>
    <n v="0"/>
    <n v="1"/>
    <n v="0"/>
    <n v="0"/>
    <n v="1"/>
    <x v="0"/>
    <x v="0"/>
    <x v="3"/>
    <x v="3"/>
  </r>
  <r>
    <n v="-1"/>
    <n v="0"/>
    <n v="0"/>
    <n v="0"/>
    <n v="-1"/>
    <x v="0"/>
    <x v="0"/>
    <x v="4"/>
    <x v="4"/>
  </r>
  <r>
    <n v="-1"/>
    <n v="0"/>
    <n v="0"/>
    <n v="0"/>
    <n v="-1"/>
    <x v="0"/>
    <x v="0"/>
    <x v="5"/>
    <x v="5"/>
  </r>
  <r>
    <n v="0"/>
    <n v="0"/>
    <n v="0"/>
    <n v="0"/>
    <n v="0"/>
    <x v="0"/>
    <x v="0"/>
    <x v="6"/>
    <x v="6"/>
  </r>
  <r>
    <n v="-1"/>
    <n v="0"/>
    <n v="0"/>
    <n v="0"/>
    <n v="-1"/>
    <x v="0"/>
    <x v="0"/>
    <x v="7"/>
    <x v="7"/>
  </r>
  <r>
    <n v="0"/>
    <n v="0"/>
    <n v="0"/>
    <n v="0"/>
    <n v="0"/>
    <x v="0"/>
    <x v="0"/>
    <x v="8"/>
    <x v="8"/>
  </r>
  <r>
    <n v="0"/>
    <n v="0"/>
    <n v="0"/>
    <n v="0"/>
    <n v="0"/>
    <x v="0"/>
    <x v="0"/>
    <x v="9"/>
    <x v="9"/>
  </r>
  <r>
    <n v="-1"/>
    <n v="0"/>
    <n v="0"/>
    <n v="0"/>
    <n v="-1"/>
    <x v="0"/>
    <x v="0"/>
    <x v="10"/>
    <x v="10"/>
  </r>
  <r>
    <n v="-1"/>
    <n v="0"/>
    <n v="0"/>
    <n v="0"/>
    <n v="-1"/>
    <x v="0"/>
    <x v="0"/>
    <x v="11"/>
    <x v="11"/>
  </r>
  <r>
    <n v="0"/>
    <n v="0"/>
    <n v="0"/>
    <n v="0"/>
    <n v="0"/>
    <x v="0"/>
    <x v="0"/>
    <x v="12"/>
    <x v="12"/>
  </r>
  <r>
    <n v="0"/>
    <n v="0"/>
    <n v="0"/>
    <n v="0"/>
    <n v="0"/>
    <x v="0"/>
    <x v="1"/>
    <x v="0"/>
    <x v="13"/>
  </r>
  <r>
    <n v="0"/>
    <n v="0"/>
    <n v="0"/>
    <n v="0"/>
    <n v="0"/>
    <x v="0"/>
    <x v="1"/>
    <x v="1"/>
    <x v="14"/>
  </r>
  <r>
    <n v="0"/>
    <n v="1"/>
    <n v="0"/>
    <n v="0"/>
    <n v="1"/>
    <x v="0"/>
    <x v="1"/>
    <x v="2"/>
    <x v="15"/>
  </r>
  <r>
    <n v="0"/>
    <n v="1"/>
    <n v="0"/>
    <n v="0"/>
    <n v="1"/>
    <x v="0"/>
    <x v="1"/>
    <x v="3"/>
    <x v="16"/>
  </r>
  <r>
    <n v="-1"/>
    <n v="0"/>
    <n v="0"/>
    <n v="0"/>
    <n v="-1"/>
    <x v="0"/>
    <x v="1"/>
    <x v="4"/>
    <x v="17"/>
  </r>
  <r>
    <n v="-1"/>
    <n v="0"/>
    <n v="0"/>
    <n v="0"/>
    <n v="-1"/>
    <x v="0"/>
    <x v="1"/>
    <x v="5"/>
    <x v="18"/>
  </r>
  <r>
    <n v="0"/>
    <n v="0"/>
    <n v="0"/>
    <n v="0"/>
    <n v="0"/>
    <x v="0"/>
    <x v="1"/>
    <x v="6"/>
    <x v="19"/>
  </r>
  <r>
    <n v="-1"/>
    <n v="0"/>
    <n v="0"/>
    <n v="0"/>
    <n v="-1"/>
    <x v="0"/>
    <x v="1"/>
    <x v="7"/>
    <x v="20"/>
  </r>
  <r>
    <n v="0"/>
    <n v="0"/>
    <n v="0"/>
    <n v="0"/>
    <n v="0"/>
    <x v="0"/>
    <x v="1"/>
    <x v="8"/>
    <x v="21"/>
  </r>
  <r>
    <n v="0"/>
    <n v="0"/>
    <n v="0"/>
    <n v="0"/>
    <n v="0"/>
    <x v="0"/>
    <x v="1"/>
    <x v="9"/>
    <x v="22"/>
  </r>
  <r>
    <n v="-1"/>
    <n v="0"/>
    <n v="0"/>
    <n v="0"/>
    <n v="-1"/>
    <x v="0"/>
    <x v="1"/>
    <x v="10"/>
    <x v="23"/>
  </r>
  <r>
    <n v="-1"/>
    <n v="0"/>
    <n v="0"/>
    <n v="0"/>
    <n v="-1"/>
    <x v="0"/>
    <x v="1"/>
    <x v="11"/>
    <x v="24"/>
  </r>
  <r>
    <n v="0"/>
    <n v="0"/>
    <n v="0"/>
    <n v="0"/>
    <n v="0"/>
    <x v="0"/>
    <x v="1"/>
    <x v="12"/>
    <x v="25"/>
  </r>
  <r>
    <n v="0"/>
    <n v="0"/>
    <n v="0"/>
    <n v="0"/>
    <n v="0"/>
    <x v="0"/>
    <x v="2"/>
    <x v="0"/>
    <x v="26"/>
  </r>
  <r>
    <n v="0"/>
    <n v="0"/>
    <n v="0"/>
    <n v="0"/>
    <n v="0"/>
    <x v="0"/>
    <x v="2"/>
    <x v="1"/>
    <x v="27"/>
  </r>
  <r>
    <n v="0"/>
    <n v="1"/>
    <n v="0"/>
    <n v="0"/>
    <n v="1"/>
    <x v="0"/>
    <x v="2"/>
    <x v="2"/>
    <x v="28"/>
  </r>
  <r>
    <n v="0"/>
    <n v="1"/>
    <n v="0"/>
    <n v="0"/>
    <n v="1"/>
    <x v="0"/>
    <x v="2"/>
    <x v="3"/>
    <x v="29"/>
  </r>
  <r>
    <n v="-1"/>
    <n v="0"/>
    <n v="0"/>
    <n v="0"/>
    <n v="-1"/>
    <x v="0"/>
    <x v="2"/>
    <x v="4"/>
    <x v="30"/>
  </r>
  <r>
    <n v="0"/>
    <n v="0"/>
    <n v="0"/>
    <n v="0"/>
    <n v="0"/>
    <x v="0"/>
    <x v="2"/>
    <x v="5"/>
    <x v="31"/>
  </r>
  <r>
    <n v="0"/>
    <n v="0"/>
    <n v="0"/>
    <n v="0"/>
    <n v="0"/>
    <x v="0"/>
    <x v="2"/>
    <x v="6"/>
    <x v="32"/>
  </r>
  <r>
    <n v="-1"/>
    <n v="0"/>
    <n v="0"/>
    <n v="0"/>
    <n v="-1"/>
    <x v="0"/>
    <x v="2"/>
    <x v="7"/>
    <x v="33"/>
  </r>
  <r>
    <n v="0"/>
    <n v="0"/>
    <n v="0"/>
    <n v="0"/>
    <n v="0"/>
    <x v="0"/>
    <x v="2"/>
    <x v="8"/>
    <x v="34"/>
  </r>
  <r>
    <n v="0"/>
    <n v="1"/>
    <n v="0"/>
    <n v="0"/>
    <n v="1"/>
    <x v="0"/>
    <x v="2"/>
    <x v="9"/>
    <x v="35"/>
  </r>
  <r>
    <n v="-1"/>
    <n v="0"/>
    <n v="0"/>
    <n v="0"/>
    <n v="-1"/>
    <x v="0"/>
    <x v="2"/>
    <x v="10"/>
    <x v="36"/>
  </r>
  <r>
    <n v="-1"/>
    <n v="0"/>
    <n v="0"/>
    <n v="0"/>
    <n v="-1"/>
    <x v="0"/>
    <x v="2"/>
    <x v="11"/>
    <x v="37"/>
  </r>
  <r>
    <n v="0"/>
    <n v="0"/>
    <n v="0"/>
    <n v="0"/>
    <n v="0"/>
    <x v="0"/>
    <x v="2"/>
    <x v="12"/>
    <x v="38"/>
  </r>
  <r>
    <n v="0"/>
    <n v="0"/>
    <n v="0"/>
    <n v="0"/>
    <n v="0"/>
    <x v="0"/>
    <x v="3"/>
    <x v="0"/>
    <x v="39"/>
  </r>
  <r>
    <n v="0"/>
    <n v="0"/>
    <n v="0"/>
    <n v="0"/>
    <n v="0"/>
    <x v="0"/>
    <x v="3"/>
    <x v="1"/>
    <x v="40"/>
  </r>
  <r>
    <n v="0"/>
    <n v="1"/>
    <n v="0"/>
    <n v="0"/>
    <n v="1"/>
    <x v="0"/>
    <x v="3"/>
    <x v="2"/>
    <x v="41"/>
  </r>
  <r>
    <n v="0"/>
    <n v="1"/>
    <n v="0"/>
    <n v="0"/>
    <n v="1"/>
    <x v="0"/>
    <x v="3"/>
    <x v="3"/>
    <x v="42"/>
  </r>
  <r>
    <n v="-1"/>
    <n v="0"/>
    <n v="0"/>
    <n v="0"/>
    <n v="-1"/>
    <x v="0"/>
    <x v="3"/>
    <x v="4"/>
    <x v="43"/>
  </r>
  <r>
    <n v="-1"/>
    <n v="0"/>
    <n v="0"/>
    <n v="0"/>
    <n v="-1"/>
    <x v="0"/>
    <x v="3"/>
    <x v="5"/>
    <x v="44"/>
  </r>
  <r>
    <n v="0"/>
    <n v="0"/>
    <n v="0"/>
    <n v="0"/>
    <n v="0"/>
    <x v="0"/>
    <x v="3"/>
    <x v="6"/>
    <x v="45"/>
  </r>
  <r>
    <n v="-1"/>
    <n v="0"/>
    <n v="0"/>
    <n v="0"/>
    <n v="-1"/>
    <x v="0"/>
    <x v="3"/>
    <x v="7"/>
    <x v="46"/>
  </r>
  <r>
    <n v="0"/>
    <n v="0"/>
    <n v="0"/>
    <n v="0"/>
    <n v="0"/>
    <x v="0"/>
    <x v="3"/>
    <x v="8"/>
    <x v="47"/>
  </r>
  <r>
    <n v="0"/>
    <n v="0"/>
    <n v="0"/>
    <n v="0"/>
    <n v="0"/>
    <x v="0"/>
    <x v="3"/>
    <x v="9"/>
    <x v="48"/>
  </r>
  <r>
    <n v="-1"/>
    <n v="0"/>
    <n v="0"/>
    <n v="0"/>
    <n v="-1"/>
    <x v="0"/>
    <x v="3"/>
    <x v="10"/>
    <x v="49"/>
  </r>
  <r>
    <n v="-1"/>
    <n v="0"/>
    <n v="0"/>
    <n v="0"/>
    <n v="-1"/>
    <x v="0"/>
    <x v="3"/>
    <x v="11"/>
    <x v="50"/>
  </r>
  <r>
    <n v="0"/>
    <n v="0"/>
    <n v="0"/>
    <n v="0"/>
    <n v="0"/>
    <x v="0"/>
    <x v="3"/>
    <x v="12"/>
    <x v="51"/>
  </r>
  <r>
    <n v="0"/>
    <n v="0"/>
    <n v="0"/>
    <n v="0"/>
    <n v="0"/>
    <x v="1"/>
    <x v="0"/>
    <x v="0"/>
    <x v="0"/>
  </r>
  <r>
    <n v="0"/>
    <n v="0"/>
    <n v="0"/>
    <n v="0"/>
    <n v="0"/>
    <x v="1"/>
    <x v="0"/>
    <x v="1"/>
    <x v="1"/>
  </r>
  <r>
    <n v="0"/>
    <n v="1"/>
    <n v="0"/>
    <n v="0"/>
    <n v="1"/>
    <x v="1"/>
    <x v="0"/>
    <x v="2"/>
    <x v="2"/>
  </r>
  <r>
    <n v="0"/>
    <n v="1"/>
    <n v="1"/>
    <n v="0"/>
    <n v="2"/>
    <x v="1"/>
    <x v="0"/>
    <x v="3"/>
    <x v="3"/>
  </r>
  <r>
    <n v="-1"/>
    <n v="0"/>
    <n v="0"/>
    <n v="0"/>
    <n v="-1"/>
    <x v="1"/>
    <x v="0"/>
    <x v="4"/>
    <x v="4"/>
  </r>
  <r>
    <n v="0"/>
    <n v="0"/>
    <n v="0"/>
    <n v="0"/>
    <n v="0"/>
    <x v="1"/>
    <x v="0"/>
    <x v="5"/>
    <x v="5"/>
  </r>
  <r>
    <n v="0"/>
    <n v="0"/>
    <n v="0"/>
    <n v="0"/>
    <n v="0"/>
    <x v="1"/>
    <x v="0"/>
    <x v="6"/>
    <x v="6"/>
  </r>
  <r>
    <n v="-1"/>
    <n v="0"/>
    <n v="0"/>
    <n v="0"/>
    <n v="-1"/>
    <x v="1"/>
    <x v="0"/>
    <x v="7"/>
    <x v="7"/>
  </r>
  <r>
    <n v="0"/>
    <n v="0"/>
    <n v="0"/>
    <n v="0"/>
    <n v="0"/>
    <x v="1"/>
    <x v="0"/>
    <x v="8"/>
    <x v="8"/>
  </r>
  <r>
    <n v="0"/>
    <n v="1"/>
    <n v="0"/>
    <n v="0"/>
    <n v="1"/>
    <x v="1"/>
    <x v="0"/>
    <x v="9"/>
    <x v="9"/>
  </r>
  <r>
    <n v="-1"/>
    <n v="0"/>
    <n v="0"/>
    <n v="0"/>
    <n v="-1"/>
    <x v="1"/>
    <x v="0"/>
    <x v="10"/>
    <x v="10"/>
  </r>
  <r>
    <n v="-1"/>
    <n v="0"/>
    <n v="0"/>
    <n v="0"/>
    <n v="-1"/>
    <x v="1"/>
    <x v="0"/>
    <x v="11"/>
    <x v="11"/>
  </r>
  <r>
    <n v="0"/>
    <n v="0"/>
    <n v="0"/>
    <n v="0"/>
    <n v="0"/>
    <x v="1"/>
    <x v="0"/>
    <x v="12"/>
    <x v="12"/>
  </r>
  <r>
    <n v="0"/>
    <n v="0"/>
    <n v="0"/>
    <n v="0"/>
    <n v="0"/>
    <x v="1"/>
    <x v="1"/>
    <x v="0"/>
    <x v="13"/>
  </r>
  <r>
    <n v="0"/>
    <n v="1"/>
    <n v="0"/>
    <n v="0"/>
    <n v="1"/>
    <x v="1"/>
    <x v="1"/>
    <x v="1"/>
    <x v="14"/>
  </r>
  <r>
    <n v="0"/>
    <n v="1"/>
    <n v="0"/>
    <n v="0"/>
    <n v="1"/>
    <x v="1"/>
    <x v="1"/>
    <x v="2"/>
    <x v="15"/>
  </r>
  <r>
    <n v="0"/>
    <n v="1"/>
    <n v="1"/>
    <n v="0"/>
    <n v="2"/>
    <x v="1"/>
    <x v="1"/>
    <x v="3"/>
    <x v="16"/>
  </r>
  <r>
    <n v="-1"/>
    <n v="0"/>
    <n v="0"/>
    <n v="0"/>
    <n v="-1"/>
    <x v="1"/>
    <x v="1"/>
    <x v="4"/>
    <x v="17"/>
  </r>
  <r>
    <n v="0"/>
    <n v="0"/>
    <n v="0"/>
    <n v="0"/>
    <n v="0"/>
    <x v="1"/>
    <x v="1"/>
    <x v="5"/>
    <x v="18"/>
  </r>
  <r>
    <n v="0"/>
    <n v="1"/>
    <n v="0"/>
    <n v="0"/>
    <n v="1"/>
    <x v="1"/>
    <x v="1"/>
    <x v="6"/>
    <x v="19"/>
  </r>
  <r>
    <n v="0"/>
    <n v="0"/>
    <n v="0"/>
    <n v="0"/>
    <n v="0"/>
    <x v="1"/>
    <x v="1"/>
    <x v="7"/>
    <x v="20"/>
  </r>
  <r>
    <n v="0"/>
    <n v="0"/>
    <n v="0"/>
    <n v="0"/>
    <n v="0"/>
    <x v="1"/>
    <x v="1"/>
    <x v="8"/>
    <x v="21"/>
  </r>
  <r>
    <n v="0"/>
    <n v="1"/>
    <n v="0"/>
    <n v="0"/>
    <n v="1"/>
    <x v="1"/>
    <x v="1"/>
    <x v="9"/>
    <x v="22"/>
  </r>
  <r>
    <n v="-1"/>
    <n v="0"/>
    <n v="0"/>
    <n v="0"/>
    <n v="-1"/>
    <x v="1"/>
    <x v="1"/>
    <x v="10"/>
    <x v="23"/>
  </r>
  <r>
    <n v="0"/>
    <n v="0"/>
    <n v="0"/>
    <n v="0"/>
    <n v="0"/>
    <x v="1"/>
    <x v="1"/>
    <x v="11"/>
    <x v="24"/>
  </r>
  <r>
    <n v="0"/>
    <n v="0"/>
    <n v="0"/>
    <n v="0"/>
    <n v="0"/>
    <x v="1"/>
    <x v="1"/>
    <x v="12"/>
    <x v="25"/>
  </r>
  <r>
    <n v="0"/>
    <n v="0"/>
    <n v="0"/>
    <n v="0"/>
    <n v="0"/>
    <x v="1"/>
    <x v="2"/>
    <x v="0"/>
    <x v="26"/>
  </r>
  <r>
    <n v="0"/>
    <n v="1"/>
    <n v="0"/>
    <n v="0"/>
    <n v="1"/>
    <x v="1"/>
    <x v="2"/>
    <x v="1"/>
    <x v="27"/>
  </r>
  <r>
    <n v="0"/>
    <n v="1"/>
    <n v="0"/>
    <n v="0"/>
    <n v="1"/>
    <x v="1"/>
    <x v="2"/>
    <x v="2"/>
    <x v="28"/>
  </r>
  <r>
    <n v="0"/>
    <n v="1"/>
    <n v="1"/>
    <n v="0"/>
    <n v="2"/>
    <x v="1"/>
    <x v="2"/>
    <x v="3"/>
    <x v="29"/>
  </r>
  <r>
    <n v="-1"/>
    <n v="0"/>
    <n v="0"/>
    <n v="0"/>
    <n v="-1"/>
    <x v="1"/>
    <x v="2"/>
    <x v="4"/>
    <x v="30"/>
  </r>
  <r>
    <n v="0"/>
    <n v="0"/>
    <n v="0"/>
    <n v="0"/>
    <n v="0"/>
    <x v="1"/>
    <x v="2"/>
    <x v="5"/>
    <x v="31"/>
  </r>
  <r>
    <n v="0"/>
    <n v="1"/>
    <n v="0"/>
    <n v="0"/>
    <n v="1"/>
    <x v="1"/>
    <x v="2"/>
    <x v="6"/>
    <x v="32"/>
  </r>
  <r>
    <n v="0"/>
    <n v="0"/>
    <n v="0"/>
    <n v="0"/>
    <n v="0"/>
    <x v="1"/>
    <x v="2"/>
    <x v="7"/>
    <x v="33"/>
  </r>
  <r>
    <n v="0"/>
    <n v="0"/>
    <n v="0"/>
    <n v="0"/>
    <n v="0"/>
    <x v="1"/>
    <x v="2"/>
    <x v="8"/>
    <x v="34"/>
  </r>
  <r>
    <n v="0"/>
    <n v="1"/>
    <n v="0"/>
    <n v="0"/>
    <n v="1"/>
    <x v="1"/>
    <x v="2"/>
    <x v="9"/>
    <x v="35"/>
  </r>
  <r>
    <n v="-1"/>
    <n v="0"/>
    <n v="0"/>
    <n v="0"/>
    <n v="-1"/>
    <x v="1"/>
    <x v="2"/>
    <x v="10"/>
    <x v="36"/>
  </r>
  <r>
    <n v="0"/>
    <n v="0"/>
    <n v="0"/>
    <n v="0"/>
    <n v="0"/>
    <x v="1"/>
    <x v="2"/>
    <x v="11"/>
    <x v="37"/>
  </r>
  <r>
    <n v="0"/>
    <n v="0"/>
    <n v="0"/>
    <n v="0"/>
    <n v="0"/>
    <x v="1"/>
    <x v="2"/>
    <x v="12"/>
    <x v="38"/>
  </r>
  <r>
    <n v="0"/>
    <n v="0"/>
    <n v="0"/>
    <n v="0"/>
    <n v="0"/>
    <x v="1"/>
    <x v="3"/>
    <x v="0"/>
    <x v="39"/>
  </r>
  <r>
    <n v="0"/>
    <n v="0"/>
    <n v="0"/>
    <n v="0"/>
    <n v="0"/>
    <x v="1"/>
    <x v="3"/>
    <x v="1"/>
    <x v="40"/>
  </r>
  <r>
    <n v="0"/>
    <n v="1"/>
    <n v="0"/>
    <n v="0"/>
    <n v="1"/>
    <x v="1"/>
    <x v="3"/>
    <x v="2"/>
    <x v="41"/>
  </r>
  <r>
    <n v="0"/>
    <n v="1"/>
    <n v="1"/>
    <n v="0"/>
    <n v="2"/>
    <x v="1"/>
    <x v="3"/>
    <x v="3"/>
    <x v="42"/>
  </r>
  <r>
    <n v="-1"/>
    <n v="0"/>
    <n v="0"/>
    <n v="0"/>
    <n v="-1"/>
    <x v="1"/>
    <x v="3"/>
    <x v="4"/>
    <x v="43"/>
  </r>
  <r>
    <n v="0"/>
    <n v="0"/>
    <n v="0"/>
    <n v="0"/>
    <n v="0"/>
    <x v="1"/>
    <x v="3"/>
    <x v="5"/>
    <x v="44"/>
  </r>
  <r>
    <n v="0"/>
    <n v="0"/>
    <n v="0"/>
    <n v="0"/>
    <n v="0"/>
    <x v="1"/>
    <x v="3"/>
    <x v="6"/>
    <x v="45"/>
  </r>
  <r>
    <n v="0"/>
    <n v="0"/>
    <n v="0"/>
    <n v="0"/>
    <n v="0"/>
    <x v="1"/>
    <x v="3"/>
    <x v="7"/>
    <x v="46"/>
  </r>
  <r>
    <n v="0"/>
    <n v="0"/>
    <n v="0"/>
    <n v="0"/>
    <n v="0"/>
    <x v="1"/>
    <x v="3"/>
    <x v="8"/>
    <x v="47"/>
  </r>
  <r>
    <n v="0"/>
    <n v="1"/>
    <n v="0"/>
    <n v="0"/>
    <n v="1"/>
    <x v="1"/>
    <x v="3"/>
    <x v="9"/>
    <x v="48"/>
  </r>
  <r>
    <n v="-1"/>
    <n v="0"/>
    <n v="0"/>
    <n v="0"/>
    <n v="-1"/>
    <x v="1"/>
    <x v="3"/>
    <x v="10"/>
    <x v="49"/>
  </r>
  <r>
    <n v="0"/>
    <n v="0"/>
    <n v="0"/>
    <n v="0"/>
    <n v="0"/>
    <x v="1"/>
    <x v="3"/>
    <x v="11"/>
    <x v="50"/>
  </r>
  <r>
    <n v="0"/>
    <n v="0"/>
    <n v="0"/>
    <n v="0"/>
    <n v="0"/>
    <x v="1"/>
    <x v="3"/>
    <x v="12"/>
    <x v="51"/>
  </r>
  <r>
    <n v="0"/>
    <n v="0"/>
    <n v="0"/>
    <n v="0"/>
    <n v="0"/>
    <x v="2"/>
    <x v="0"/>
    <x v="0"/>
    <x v="0"/>
  </r>
  <r>
    <n v="0"/>
    <n v="0"/>
    <n v="0"/>
    <n v="0"/>
    <n v="0"/>
    <x v="2"/>
    <x v="0"/>
    <x v="1"/>
    <x v="1"/>
  </r>
  <r>
    <n v="0"/>
    <n v="1"/>
    <n v="0"/>
    <n v="0"/>
    <n v="1"/>
    <x v="2"/>
    <x v="0"/>
    <x v="2"/>
    <x v="2"/>
  </r>
  <r>
    <n v="0"/>
    <n v="1"/>
    <n v="1"/>
    <n v="0"/>
    <n v="2"/>
    <x v="2"/>
    <x v="0"/>
    <x v="3"/>
    <x v="3"/>
  </r>
  <r>
    <n v="-1"/>
    <n v="0"/>
    <n v="0"/>
    <n v="0"/>
    <n v="-1"/>
    <x v="2"/>
    <x v="0"/>
    <x v="4"/>
    <x v="4"/>
  </r>
  <r>
    <n v="0"/>
    <n v="0"/>
    <n v="0"/>
    <n v="0"/>
    <n v="0"/>
    <x v="2"/>
    <x v="0"/>
    <x v="5"/>
    <x v="5"/>
  </r>
  <r>
    <n v="0"/>
    <n v="0"/>
    <n v="0"/>
    <n v="0"/>
    <n v="0"/>
    <x v="2"/>
    <x v="0"/>
    <x v="6"/>
    <x v="6"/>
  </r>
  <r>
    <n v="-1"/>
    <n v="0"/>
    <n v="0"/>
    <n v="0"/>
    <n v="-1"/>
    <x v="2"/>
    <x v="0"/>
    <x v="7"/>
    <x v="7"/>
  </r>
  <r>
    <n v="0"/>
    <n v="0"/>
    <n v="0"/>
    <n v="0"/>
    <n v="0"/>
    <x v="2"/>
    <x v="0"/>
    <x v="8"/>
    <x v="8"/>
  </r>
  <r>
    <n v="0"/>
    <n v="1"/>
    <n v="0"/>
    <n v="0"/>
    <n v="1"/>
    <x v="2"/>
    <x v="0"/>
    <x v="9"/>
    <x v="9"/>
  </r>
  <r>
    <n v="-1"/>
    <n v="0"/>
    <n v="0"/>
    <n v="0"/>
    <n v="-1"/>
    <x v="2"/>
    <x v="0"/>
    <x v="10"/>
    <x v="10"/>
  </r>
  <r>
    <n v="-1"/>
    <n v="0"/>
    <n v="0"/>
    <n v="0"/>
    <n v="-1"/>
    <x v="2"/>
    <x v="0"/>
    <x v="11"/>
    <x v="11"/>
  </r>
  <r>
    <n v="0"/>
    <n v="0"/>
    <n v="0"/>
    <n v="0"/>
    <n v="0"/>
    <x v="2"/>
    <x v="0"/>
    <x v="12"/>
    <x v="12"/>
  </r>
  <r>
    <n v="0"/>
    <n v="0"/>
    <n v="0"/>
    <n v="0"/>
    <n v="0"/>
    <x v="2"/>
    <x v="1"/>
    <x v="0"/>
    <x v="13"/>
  </r>
  <r>
    <n v="0"/>
    <n v="1"/>
    <n v="0"/>
    <n v="0"/>
    <n v="1"/>
    <x v="2"/>
    <x v="1"/>
    <x v="1"/>
    <x v="14"/>
  </r>
  <r>
    <n v="0"/>
    <n v="1"/>
    <n v="0"/>
    <n v="0"/>
    <n v="1"/>
    <x v="2"/>
    <x v="1"/>
    <x v="2"/>
    <x v="15"/>
  </r>
  <r>
    <n v="0"/>
    <n v="1"/>
    <n v="1"/>
    <n v="0"/>
    <n v="2"/>
    <x v="2"/>
    <x v="1"/>
    <x v="3"/>
    <x v="16"/>
  </r>
  <r>
    <n v="-1"/>
    <n v="0"/>
    <n v="0"/>
    <n v="0"/>
    <n v="-1"/>
    <x v="2"/>
    <x v="1"/>
    <x v="4"/>
    <x v="17"/>
  </r>
  <r>
    <n v="0"/>
    <n v="0"/>
    <n v="0"/>
    <n v="0"/>
    <n v="0"/>
    <x v="2"/>
    <x v="1"/>
    <x v="5"/>
    <x v="18"/>
  </r>
  <r>
    <n v="0"/>
    <n v="1"/>
    <n v="0"/>
    <n v="0"/>
    <n v="1"/>
    <x v="2"/>
    <x v="1"/>
    <x v="6"/>
    <x v="19"/>
  </r>
  <r>
    <n v="0"/>
    <n v="0"/>
    <n v="0"/>
    <n v="0"/>
    <n v="0"/>
    <x v="2"/>
    <x v="1"/>
    <x v="7"/>
    <x v="20"/>
  </r>
  <r>
    <n v="0"/>
    <n v="0"/>
    <n v="0"/>
    <n v="0"/>
    <n v="0"/>
    <x v="2"/>
    <x v="1"/>
    <x v="8"/>
    <x v="21"/>
  </r>
  <r>
    <n v="0"/>
    <n v="1"/>
    <n v="0"/>
    <n v="0"/>
    <n v="1"/>
    <x v="2"/>
    <x v="1"/>
    <x v="9"/>
    <x v="22"/>
  </r>
  <r>
    <n v="-1"/>
    <n v="0"/>
    <n v="0"/>
    <n v="0"/>
    <n v="-1"/>
    <x v="2"/>
    <x v="1"/>
    <x v="10"/>
    <x v="23"/>
  </r>
  <r>
    <n v="0"/>
    <n v="0"/>
    <n v="0"/>
    <n v="0"/>
    <n v="0"/>
    <x v="2"/>
    <x v="1"/>
    <x v="11"/>
    <x v="24"/>
  </r>
  <r>
    <n v="0"/>
    <n v="0"/>
    <n v="0"/>
    <n v="0"/>
    <n v="0"/>
    <x v="2"/>
    <x v="1"/>
    <x v="12"/>
    <x v="25"/>
  </r>
  <r>
    <n v="0"/>
    <n v="0"/>
    <n v="0"/>
    <n v="0"/>
    <n v="0"/>
    <x v="2"/>
    <x v="2"/>
    <x v="0"/>
    <x v="26"/>
  </r>
  <r>
    <n v="0"/>
    <n v="1"/>
    <n v="0"/>
    <n v="0"/>
    <n v="1"/>
    <x v="2"/>
    <x v="2"/>
    <x v="1"/>
    <x v="27"/>
  </r>
  <r>
    <n v="0"/>
    <n v="1"/>
    <n v="0"/>
    <n v="0"/>
    <n v="1"/>
    <x v="2"/>
    <x v="2"/>
    <x v="2"/>
    <x v="28"/>
  </r>
  <r>
    <n v="0"/>
    <n v="1"/>
    <n v="1"/>
    <n v="0"/>
    <n v="2"/>
    <x v="2"/>
    <x v="2"/>
    <x v="3"/>
    <x v="29"/>
  </r>
  <r>
    <n v="-1"/>
    <n v="0"/>
    <n v="0"/>
    <n v="0"/>
    <n v="-1"/>
    <x v="2"/>
    <x v="2"/>
    <x v="4"/>
    <x v="30"/>
  </r>
  <r>
    <n v="0"/>
    <n v="0"/>
    <n v="0"/>
    <n v="0"/>
    <n v="0"/>
    <x v="2"/>
    <x v="2"/>
    <x v="5"/>
    <x v="31"/>
  </r>
  <r>
    <n v="0"/>
    <n v="1"/>
    <n v="0"/>
    <n v="0"/>
    <n v="1"/>
    <x v="2"/>
    <x v="2"/>
    <x v="6"/>
    <x v="32"/>
  </r>
  <r>
    <n v="0"/>
    <n v="0"/>
    <n v="0"/>
    <n v="0"/>
    <n v="0"/>
    <x v="2"/>
    <x v="2"/>
    <x v="7"/>
    <x v="33"/>
  </r>
  <r>
    <n v="0"/>
    <n v="0"/>
    <n v="0"/>
    <n v="0"/>
    <n v="0"/>
    <x v="2"/>
    <x v="2"/>
    <x v="8"/>
    <x v="34"/>
  </r>
  <r>
    <n v="0"/>
    <n v="1"/>
    <n v="0"/>
    <n v="0"/>
    <n v="1"/>
    <x v="2"/>
    <x v="2"/>
    <x v="9"/>
    <x v="35"/>
  </r>
  <r>
    <n v="-1"/>
    <n v="0"/>
    <n v="0"/>
    <n v="0"/>
    <n v="-1"/>
    <x v="2"/>
    <x v="2"/>
    <x v="10"/>
    <x v="36"/>
  </r>
  <r>
    <n v="0"/>
    <n v="0"/>
    <n v="0"/>
    <n v="0"/>
    <n v="0"/>
    <x v="2"/>
    <x v="2"/>
    <x v="11"/>
    <x v="37"/>
  </r>
  <r>
    <n v="0"/>
    <n v="0"/>
    <n v="0"/>
    <n v="0"/>
    <n v="0"/>
    <x v="2"/>
    <x v="2"/>
    <x v="12"/>
    <x v="38"/>
  </r>
  <r>
    <n v="0"/>
    <n v="0"/>
    <n v="0"/>
    <n v="0"/>
    <n v="0"/>
    <x v="2"/>
    <x v="3"/>
    <x v="0"/>
    <x v="39"/>
  </r>
  <r>
    <n v="0"/>
    <n v="0"/>
    <n v="0"/>
    <n v="0"/>
    <n v="0"/>
    <x v="2"/>
    <x v="3"/>
    <x v="1"/>
    <x v="40"/>
  </r>
  <r>
    <n v="0"/>
    <n v="1"/>
    <n v="0"/>
    <n v="0"/>
    <n v="1"/>
    <x v="2"/>
    <x v="3"/>
    <x v="2"/>
    <x v="41"/>
  </r>
  <r>
    <n v="0"/>
    <n v="1"/>
    <n v="1"/>
    <n v="0"/>
    <n v="2"/>
    <x v="2"/>
    <x v="3"/>
    <x v="3"/>
    <x v="42"/>
  </r>
  <r>
    <n v="-1"/>
    <n v="0"/>
    <n v="0"/>
    <n v="0"/>
    <n v="-1"/>
    <x v="2"/>
    <x v="3"/>
    <x v="4"/>
    <x v="43"/>
  </r>
  <r>
    <n v="0"/>
    <n v="0"/>
    <n v="0"/>
    <n v="0"/>
    <n v="0"/>
    <x v="2"/>
    <x v="3"/>
    <x v="5"/>
    <x v="44"/>
  </r>
  <r>
    <n v="0"/>
    <n v="0"/>
    <n v="0"/>
    <n v="0"/>
    <n v="0"/>
    <x v="2"/>
    <x v="3"/>
    <x v="6"/>
    <x v="45"/>
  </r>
  <r>
    <n v="0"/>
    <n v="0"/>
    <n v="0"/>
    <n v="0"/>
    <n v="0"/>
    <x v="2"/>
    <x v="3"/>
    <x v="7"/>
    <x v="46"/>
  </r>
  <r>
    <n v="0"/>
    <n v="0"/>
    <n v="0"/>
    <n v="0"/>
    <n v="0"/>
    <x v="2"/>
    <x v="3"/>
    <x v="8"/>
    <x v="47"/>
  </r>
  <r>
    <n v="0"/>
    <n v="1"/>
    <n v="0"/>
    <n v="0"/>
    <n v="1"/>
    <x v="2"/>
    <x v="3"/>
    <x v="9"/>
    <x v="48"/>
  </r>
  <r>
    <n v="-1"/>
    <n v="0"/>
    <n v="0"/>
    <n v="0"/>
    <n v="-1"/>
    <x v="2"/>
    <x v="3"/>
    <x v="10"/>
    <x v="49"/>
  </r>
  <r>
    <n v="0"/>
    <n v="0"/>
    <n v="0"/>
    <n v="0"/>
    <n v="0"/>
    <x v="2"/>
    <x v="3"/>
    <x v="11"/>
    <x v="50"/>
  </r>
  <r>
    <n v="0"/>
    <n v="0"/>
    <n v="0"/>
    <n v="0"/>
    <n v="0"/>
    <x v="2"/>
    <x v="3"/>
    <x v="12"/>
    <x v="51"/>
  </r>
  <r>
    <n v="0"/>
    <n v="0"/>
    <n v="0"/>
    <n v="0"/>
    <n v="0"/>
    <x v="3"/>
    <x v="0"/>
    <x v="0"/>
    <x v="0"/>
  </r>
  <r>
    <n v="0"/>
    <n v="0"/>
    <n v="0"/>
    <n v="0"/>
    <n v="0"/>
    <x v="3"/>
    <x v="0"/>
    <x v="1"/>
    <x v="1"/>
  </r>
  <r>
    <n v="0"/>
    <n v="1"/>
    <n v="0"/>
    <n v="0"/>
    <n v="1"/>
    <x v="3"/>
    <x v="0"/>
    <x v="2"/>
    <x v="2"/>
  </r>
  <r>
    <n v="0"/>
    <n v="1"/>
    <n v="0"/>
    <n v="0"/>
    <n v="1"/>
    <x v="3"/>
    <x v="0"/>
    <x v="3"/>
    <x v="3"/>
  </r>
  <r>
    <n v="-1"/>
    <n v="0"/>
    <n v="0"/>
    <n v="0"/>
    <n v="-1"/>
    <x v="3"/>
    <x v="0"/>
    <x v="4"/>
    <x v="4"/>
  </r>
  <r>
    <n v="-1"/>
    <n v="0"/>
    <n v="0"/>
    <n v="0"/>
    <n v="-1"/>
    <x v="3"/>
    <x v="0"/>
    <x v="5"/>
    <x v="5"/>
  </r>
  <r>
    <n v="0"/>
    <n v="0"/>
    <n v="0"/>
    <n v="0"/>
    <n v="0"/>
    <x v="3"/>
    <x v="0"/>
    <x v="6"/>
    <x v="6"/>
  </r>
  <r>
    <n v="-1"/>
    <n v="0"/>
    <n v="0"/>
    <n v="0"/>
    <n v="-1"/>
    <x v="3"/>
    <x v="0"/>
    <x v="7"/>
    <x v="7"/>
  </r>
  <r>
    <n v="0"/>
    <n v="0"/>
    <n v="0"/>
    <n v="0"/>
    <n v="0"/>
    <x v="3"/>
    <x v="0"/>
    <x v="8"/>
    <x v="8"/>
  </r>
  <r>
    <n v="0"/>
    <n v="0"/>
    <n v="0"/>
    <n v="0"/>
    <n v="0"/>
    <x v="3"/>
    <x v="0"/>
    <x v="9"/>
    <x v="9"/>
  </r>
  <r>
    <n v="-1"/>
    <n v="0"/>
    <n v="0"/>
    <n v="0"/>
    <n v="-1"/>
    <x v="3"/>
    <x v="0"/>
    <x v="10"/>
    <x v="10"/>
  </r>
  <r>
    <n v="-1"/>
    <n v="0"/>
    <n v="0"/>
    <n v="0"/>
    <n v="-1"/>
    <x v="3"/>
    <x v="0"/>
    <x v="11"/>
    <x v="11"/>
  </r>
  <r>
    <n v="0"/>
    <n v="0"/>
    <n v="0"/>
    <n v="0"/>
    <n v="0"/>
    <x v="3"/>
    <x v="0"/>
    <x v="12"/>
    <x v="12"/>
  </r>
  <r>
    <n v="0"/>
    <n v="0"/>
    <n v="0"/>
    <n v="0"/>
    <n v="0"/>
    <x v="3"/>
    <x v="1"/>
    <x v="0"/>
    <x v="13"/>
  </r>
  <r>
    <n v="0"/>
    <n v="0"/>
    <n v="0"/>
    <n v="0"/>
    <n v="0"/>
    <x v="3"/>
    <x v="1"/>
    <x v="1"/>
    <x v="14"/>
  </r>
  <r>
    <n v="0"/>
    <n v="1"/>
    <n v="0"/>
    <n v="0"/>
    <n v="1"/>
    <x v="3"/>
    <x v="1"/>
    <x v="2"/>
    <x v="15"/>
  </r>
  <r>
    <n v="0"/>
    <n v="1"/>
    <n v="1"/>
    <n v="0"/>
    <n v="2"/>
    <x v="3"/>
    <x v="1"/>
    <x v="3"/>
    <x v="16"/>
  </r>
  <r>
    <n v="-1"/>
    <n v="0"/>
    <n v="0"/>
    <n v="0"/>
    <n v="-1"/>
    <x v="3"/>
    <x v="1"/>
    <x v="4"/>
    <x v="17"/>
  </r>
  <r>
    <n v="0"/>
    <n v="0"/>
    <n v="0"/>
    <n v="0"/>
    <n v="0"/>
    <x v="3"/>
    <x v="1"/>
    <x v="5"/>
    <x v="18"/>
  </r>
  <r>
    <n v="0"/>
    <n v="0"/>
    <n v="0"/>
    <n v="0"/>
    <n v="0"/>
    <x v="3"/>
    <x v="1"/>
    <x v="6"/>
    <x v="19"/>
  </r>
  <r>
    <n v="-1"/>
    <n v="0"/>
    <n v="0"/>
    <n v="0"/>
    <n v="-1"/>
    <x v="3"/>
    <x v="1"/>
    <x v="7"/>
    <x v="20"/>
  </r>
  <r>
    <n v="0"/>
    <n v="0"/>
    <n v="0"/>
    <n v="0"/>
    <n v="0"/>
    <x v="3"/>
    <x v="1"/>
    <x v="8"/>
    <x v="21"/>
  </r>
  <r>
    <n v="0"/>
    <n v="1"/>
    <n v="0"/>
    <n v="0"/>
    <n v="1"/>
    <x v="3"/>
    <x v="1"/>
    <x v="9"/>
    <x v="22"/>
  </r>
  <r>
    <n v="-1"/>
    <n v="0"/>
    <n v="0"/>
    <n v="0"/>
    <n v="-1"/>
    <x v="3"/>
    <x v="1"/>
    <x v="10"/>
    <x v="23"/>
  </r>
  <r>
    <n v="-1"/>
    <n v="0"/>
    <n v="0"/>
    <n v="0"/>
    <n v="-1"/>
    <x v="3"/>
    <x v="1"/>
    <x v="11"/>
    <x v="24"/>
  </r>
  <r>
    <n v="0"/>
    <n v="0"/>
    <n v="0"/>
    <n v="0"/>
    <n v="0"/>
    <x v="3"/>
    <x v="1"/>
    <x v="12"/>
    <x v="25"/>
  </r>
  <r>
    <n v="0"/>
    <n v="0"/>
    <n v="0"/>
    <n v="0"/>
    <n v="0"/>
    <x v="3"/>
    <x v="2"/>
    <x v="0"/>
    <x v="26"/>
  </r>
  <r>
    <n v="0"/>
    <n v="0"/>
    <n v="0"/>
    <n v="0"/>
    <n v="0"/>
    <x v="3"/>
    <x v="2"/>
    <x v="1"/>
    <x v="27"/>
  </r>
  <r>
    <n v="0"/>
    <n v="1"/>
    <n v="0"/>
    <n v="0"/>
    <n v="1"/>
    <x v="3"/>
    <x v="2"/>
    <x v="2"/>
    <x v="28"/>
  </r>
  <r>
    <n v="0"/>
    <n v="1"/>
    <n v="1"/>
    <n v="0"/>
    <n v="2"/>
    <x v="3"/>
    <x v="2"/>
    <x v="3"/>
    <x v="29"/>
  </r>
  <r>
    <n v="-1"/>
    <n v="0"/>
    <n v="0"/>
    <n v="0"/>
    <n v="-1"/>
    <x v="3"/>
    <x v="2"/>
    <x v="4"/>
    <x v="30"/>
  </r>
  <r>
    <n v="0"/>
    <n v="0"/>
    <n v="0"/>
    <n v="0"/>
    <n v="0"/>
    <x v="3"/>
    <x v="2"/>
    <x v="5"/>
    <x v="31"/>
  </r>
  <r>
    <n v="0"/>
    <n v="0"/>
    <n v="0"/>
    <n v="0"/>
    <n v="0"/>
    <x v="3"/>
    <x v="2"/>
    <x v="6"/>
    <x v="32"/>
  </r>
  <r>
    <n v="0"/>
    <n v="0"/>
    <n v="0"/>
    <n v="0"/>
    <n v="0"/>
    <x v="3"/>
    <x v="2"/>
    <x v="7"/>
    <x v="33"/>
  </r>
  <r>
    <n v="0"/>
    <n v="0"/>
    <n v="0"/>
    <n v="0"/>
    <n v="0"/>
    <x v="3"/>
    <x v="2"/>
    <x v="8"/>
    <x v="34"/>
  </r>
  <r>
    <n v="0"/>
    <n v="1"/>
    <n v="0"/>
    <n v="0"/>
    <n v="1"/>
    <x v="3"/>
    <x v="2"/>
    <x v="9"/>
    <x v="35"/>
  </r>
  <r>
    <n v="-1"/>
    <n v="0"/>
    <n v="0"/>
    <n v="0"/>
    <n v="-1"/>
    <x v="3"/>
    <x v="2"/>
    <x v="10"/>
    <x v="36"/>
  </r>
  <r>
    <n v="0"/>
    <n v="0"/>
    <n v="0"/>
    <n v="0"/>
    <n v="0"/>
    <x v="3"/>
    <x v="2"/>
    <x v="11"/>
    <x v="37"/>
  </r>
  <r>
    <n v="0"/>
    <n v="0"/>
    <n v="0"/>
    <n v="0"/>
    <n v="0"/>
    <x v="3"/>
    <x v="2"/>
    <x v="12"/>
    <x v="38"/>
  </r>
  <r>
    <n v="0"/>
    <n v="0"/>
    <n v="0"/>
    <n v="0"/>
    <n v="0"/>
    <x v="3"/>
    <x v="3"/>
    <x v="0"/>
    <x v="39"/>
  </r>
  <r>
    <n v="0"/>
    <n v="0"/>
    <n v="0"/>
    <n v="0"/>
    <n v="0"/>
    <x v="3"/>
    <x v="3"/>
    <x v="1"/>
    <x v="40"/>
  </r>
  <r>
    <n v="0"/>
    <n v="1"/>
    <n v="0"/>
    <n v="0"/>
    <n v="1"/>
    <x v="3"/>
    <x v="3"/>
    <x v="2"/>
    <x v="41"/>
  </r>
  <r>
    <n v="0"/>
    <n v="1"/>
    <n v="0"/>
    <n v="0"/>
    <n v="1"/>
    <x v="3"/>
    <x v="3"/>
    <x v="3"/>
    <x v="42"/>
  </r>
  <r>
    <n v="-1"/>
    <n v="0"/>
    <n v="0"/>
    <n v="0"/>
    <n v="-1"/>
    <x v="3"/>
    <x v="3"/>
    <x v="4"/>
    <x v="43"/>
  </r>
  <r>
    <n v="0"/>
    <n v="0"/>
    <n v="0"/>
    <n v="0"/>
    <n v="0"/>
    <x v="3"/>
    <x v="3"/>
    <x v="5"/>
    <x v="44"/>
  </r>
  <r>
    <n v="0"/>
    <n v="0"/>
    <n v="0"/>
    <n v="0"/>
    <n v="0"/>
    <x v="3"/>
    <x v="3"/>
    <x v="6"/>
    <x v="45"/>
  </r>
  <r>
    <n v="-1"/>
    <n v="0"/>
    <n v="0"/>
    <n v="0"/>
    <n v="-1"/>
    <x v="3"/>
    <x v="3"/>
    <x v="7"/>
    <x v="46"/>
  </r>
  <r>
    <n v="0"/>
    <n v="0"/>
    <n v="0"/>
    <n v="0"/>
    <n v="0"/>
    <x v="3"/>
    <x v="3"/>
    <x v="8"/>
    <x v="47"/>
  </r>
  <r>
    <n v="0"/>
    <n v="1"/>
    <n v="0"/>
    <n v="0"/>
    <n v="1"/>
    <x v="3"/>
    <x v="3"/>
    <x v="9"/>
    <x v="48"/>
  </r>
  <r>
    <n v="-1"/>
    <n v="0"/>
    <n v="0"/>
    <n v="0"/>
    <n v="-1"/>
    <x v="3"/>
    <x v="3"/>
    <x v="10"/>
    <x v="49"/>
  </r>
  <r>
    <n v="-1"/>
    <n v="0"/>
    <n v="0"/>
    <n v="0"/>
    <n v="-1"/>
    <x v="3"/>
    <x v="3"/>
    <x v="11"/>
    <x v="50"/>
  </r>
  <r>
    <n v="0"/>
    <n v="0"/>
    <n v="0"/>
    <n v="0"/>
    <n v="0"/>
    <x v="3"/>
    <x v="3"/>
    <x v="12"/>
    <x v="51"/>
  </r>
  <r>
    <n v="0"/>
    <n v="0"/>
    <n v="0"/>
    <n v="0"/>
    <n v="0"/>
    <x v="4"/>
    <x v="0"/>
    <x v="0"/>
    <x v="0"/>
  </r>
  <r>
    <n v="0"/>
    <n v="0"/>
    <n v="0"/>
    <n v="0"/>
    <n v="0"/>
    <x v="4"/>
    <x v="0"/>
    <x v="1"/>
    <x v="1"/>
  </r>
  <r>
    <n v="0"/>
    <n v="1"/>
    <n v="0"/>
    <n v="0"/>
    <n v="1"/>
    <x v="4"/>
    <x v="0"/>
    <x v="2"/>
    <x v="2"/>
  </r>
  <r>
    <n v="0"/>
    <n v="1"/>
    <n v="0"/>
    <n v="0"/>
    <n v="1"/>
    <x v="4"/>
    <x v="0"/>
    <x v="3"/>
    <x v="3"/>
  </r>
  <r>
    <n v="-1"/>
    <n v="0"/>
    <n v="0"/>
    <n v="0"/>
    <n v="-1"/>
    <x v="4"/>
    <x v="0"/>
    <x v="4"/>
    <x v="4"/>
  </r>
  <r>
    <n v="-1"/>
    <n v="0"/>
    <n v="0"/>
    <n v="0"/>
    <n v="-1"/>
    <x v="4"/>
    <x v="0"/>
    <x v="5"/>
    <x v="5"/>
  </r>
  <r>
    <n v="0"/>
    <n v="0"/>
    <n v="0"/>
    <n v="0"/>
    <n v="0"/>
    <x v="4"/>
    <x v="0"/>
    <x v="6"/>
    <x v="6"/>
  </r>
  <r>
    <n v="-1"/>
    <n v="0"/>
    <n v="0"/>
    <n v="0"/>
    <n v="-1"/>
    <x v="4"/>
    <x v="0"/>
    <x v="7"/>
    <x v="7"/>
  </r>
  <r>
    <n v="0"/>
    <n v="0"/>
    <n v="0"/>
    <n v="0"/>
    <n v="0"/>
    <x v="4"/>
    <x v="0"/>
    <x v="8"/>
    <x v="8"/>
  </r>
  <r>
    <n v="0"/>
    <n v="0"/>
    <n v="0"/>
    <n v="0"/>
    <n v="0"/>
    <x v="4"/>
    <x v="0"/>
    <x v="9"/>
    <x v="9"/>
  </r>
  <r>
    <n v="-1"/>
    <n v="0"/>
    <n v="0"/>
    <n v="0"/>
    <n v="-1"/>
    <x v="4"/>
    <x v="0"/>
    <x v="10"/>
    <x v="10"/>
  </r>
  <r>
    <n v="-1"/>
    <n v="0"/>
    <n v="0"/>
    <n v="0"/>
    <n v="-1"/>
    <x v="4"/>
    <x v="0"/>
    <x v="11"/>
    <x v="11"/>
  </r>
  <r>
    <n v="0"/>
    <n v="0"/>
    <n v="0"/>
    <n v="0"/>
    <n v="0"/>
    <x v="4"/>
    <x v="0"/>
    <x v="12"/>
    <x v="12"/>
  </r>
  <r>
    <n v="0"/>
    <n v="0"/>
    <n v="0"/>
    <n v="0"/>
    <n v="0"/>
    <x v="4"/>
    <x v="1"/>
    <x v="0"/>
    <x v="13"/>
  </r>
  <r>
    <n v="0"/>
    <n v="0"/>
    <n v="0"/>
    <n v="0"/>
    <n v="0"/>
    <x v="4"/>
    <x v="1"/>
    <x v="1"/>
    <x v="14"/>
  </r>
  <r>
    <n v="0"/>
    <n v="1"/>
    <n v="0"/>
    <n v="0"/>
    <n v="1"/>
    <x v="4"/>
    <x v="1"/>
    <x v="2"/>
    <x v="15"/>
  </r>
  <r>
    <n v="0"/>
    <n v="1"/>
    <n v="1"/>
    <n v="0"/>
    <n v="2"/>
    <x v="4"/>
    <x v="1"/>
    <x v="3"/>
    <x v="16"/>
  </r>
  <r>
    <n v="-1"/>
    <n v="0"/>
    <n v="0"/>
    <n v="0"/>
    <n v="-1"/>
    <x v="4"/>
    <x v="1"/>
    <x v="4"/>
    <x v="17"/>
  </r>
  <r>
    <n v="0"/>
    <n v="0"/>
    <n v="0"/>
    <n v="0"/>
    <n v="0"/>
    <x v="4"/>
    <x v="1"/>
    <x v="5"/>
    <x v="18"/>
  </r>
  <r>
    <n v="0"/>
    <n v="0"/>
    <n v="0"/>
    <n v="0"/>
    <n v="0"/>
    <x v="4"/>
    <x v="1"/>
    <x v="6"/>
    <x v="19"/>
  </r>
  <r>
    <n v="-1"/>
    <n v="0"/>
    <n v="0"/>
    <n v="0"/>
    <n v="-1"/>
    <x v="4"/>
    <x v="1"/>
    <x v="7"/>
    <x v="20"/>
  </r>
  <r>
    <n v="0"/>
    <n v="0"/>
    <n v="0"/>
    <n v="0"/>
    <n v="0"/>
    <x v="4"/>
    <x v="1"/>
    <x v="8"/>
    <x v="21"/>
  </r>
  <r>
    <n v="0"/>
    <n v="1"/>
    <n v="0"/>
    <n v="0"/>
    <n v="1"/>
    <x v="4"/>
    <x v="1"/>
    <x v="9"/>
    <x v="22"/>
  </r>
  <r>
    <n v="-1"/>
    <n v="0"/>
    <n v="0"/>
    <n v="0"/>
    <n v="-1"/>
    <x v="4"/>
    <x v="1"/>
    <x v="10"/>
    <x v="23"/>
  </r>
  <r>
    <n v="-1"/>
    <n v="0"/>
    <n v="0"/>
    <n v="0"/>
    <n v="-1"/>
    <x v="4"/>
    <x v="1"/>
    <x v="11"/>
    <x v="24"/>
  </r>
  <r>
    <n v="0"/>
    <n v="0"/>
    <n v="0"/>
    <n v="0"/>
    <n v="0"/>
    <x v="4"/>
    <x v="1"/>
    <x v="12"/>
    <x v="25"/>
  </r>
  <r>
    <n v="0"/>
    <n v="0"/>
    <n v="0"/>
    <n v="0"/>
    <n v="0"/>
    <x v="4"/>
    <x v="2"/>
    <x v="0"/>
    <x v="26"/>
  </r>
  <r>
    <n v="0"/>
    <n v="0"/>
    <n v="0"/>
    <n v="0"/>
    <n v="0"/>
    <x v="4"/>
    <x v="2"/>
    <x v="1"/>
    <x v="27"/>
  </r>
  <r>
    <n v="0"/>
    <n v="1"/>
    <n v="0"/>
    <n v="0"/>
    <n v="1"/>
    <x v="4"/>
    <x v="2"/>
    <x v="2"/>
    <x v="28"/>
  </r>
  <r>
    <n v="0"/>
    <n v="1"/>
    <n v="1"/>
    <n v="0"/>
    <n v="2"/>
    <x v="4"/>
    <x v="2"/>
    <x v="3"/>
    <x v="29"/>
  </r>
  <r>
    <n v="-1"/>
    <n v="0"/>
    <n v="0"/>
    <n v="0"/>
    <n v="-1"/>
    <x v="4"/>
    <x v="2"/>
    <x v="4"/>
    <x v="30"/>
  </r>
  <r>
    <n v="0"/>
    <n v="0"/>
    <n v="0"/>
    <n v="0"/>
    <n v="0"/>
    <x v="4"/>
    <x v="2"/>
    <x v="5"/>
    <x v="31"/>
  </r>
  <r>
    <n v="0"/>
    <n v="0"/>
    <n v="0"/>
    <n v="0"/>
    <n v="0"/>
    <x v="4"/>
    <x v="2"/>
    <x v="6"/>
    <x v="32"/>
  </r>
  <r>
    <n v="0"/>
    <n v="0"/>
    <n v="0"/>
    <n v="0"/>
    <n v="0"/>
    <x v="4"/>
    <x v="2"/>
    <x v="7"/>
    <x v="33"/>
  </r>
  <r>
    <n v="0"/>
    <n v="0"/>
    <n v="0"/>
    <n v="0"/>
    <n v="0"/>
    <x v="4"/>
    <x v="2"/>
    <x v="8"/>
    <x v="34"/>
  </r>
  <r>
    <n v="0"/>
    <n v="1"/>
    <n v="0"/>
    <n v="0"/>
    <n v="1"/>
    <x v="4"/>
    <x v="2"/>
    <x v="9"/>
    <x v="35"/>
  </r>
  <r>
    <n v="-1"/>
    <n v="0"/>
    <n v="0"/>
    <n v="0"/>
    <n v="-1"/>
    <x v="4"/>
    <x v="2"/>
    <x v="10"/>
    <x v="36"/>
  </r>
  <r>
    <n v="-1"/>
    <n v="0"/>
    <n v="0"/>
    <n v="0"/>
    <n v="-1"/>
    <x v="4"/>
    <x v="2"/>
    <x v="11"/>
    <x v="37"/>
  </r>
  <r>
    <n v="0"/>
    <n v="0"/>
    <n v="0"/>
    <n v="0"/>
    <n v="0"/>
    <x v="4"/>
    <x v="2"/>
    <x v="12"/>
    <x v="38"/>
  </r>
  <r>
    <n v="0"/>
    <n v="0"/>
    <n v="0"/>
    <n v="0"/>
    <n v="0"/>
    <x v="4"/>
    <x v="3"/>
    <x v="0"/>
    <x v="39"/>
  </r>
  <r>
    <n v="0"/>
    <n v="0"/>
    <n v="0"/>
    <n v="0"/>
    <n v="0"/>
    <x v="4"/>
    <x v="3"/>
    <x v="1"/>
    <x v="40"/>
  </r>
  <r>
    <n v="0"/>
    <n v="1"/>
    <n v="0"/>
    <n v="0"/>
    <n v="1"/>
    <x v="4"/>
    <x v="3"/>
    <x v="2"/>
    <x v="41"/>
  </r>
  <r>
    <n v="0"/>
    <n v="1"/>
    <n v="0"/>
    <n v="0"/>
    <n v="1"/>
    <x v="4"/>
    <x v="3"/>
    <x v="3"/>
    <x v="42"/>
  </r>
  <r>
    <n v="-1"/>
    <n v="0"/>
    <n v="0"/>
    <n v="0"/>
    <n v="-1"/>
    <x v="4"/>
    <x v="3"/>
    <x v="4"/>
    <x v="43"/>
  </r>
  <r>
    <n v="0"/>
    <n v="0"/>
    <n v="0"/>
    <n v="0"/>
    <n v="0"/>
    <x v="4"/>
    <x v="3"/>
    <x v="5"/>
    <x v="44"/>
  </r>
  <r>
    <n v="0"/>
    <n v="0"/>
    <n v="0"/>
    <n v="0"/>
    <n v="0"/>
    <x v="4"/>
    <x v="3"/>
    <x v="6"/>
    <x v="45"/>
  </r>
  <r>
    <n v="-1"/>
    <n v="0"/>
    <n v="0"/>
    <n v="0"/>
    <n v="-1"/>
    <x v="4"/>
    <x v="3"/>
    <x v="7"/>
    <x v="46"/>
  </r>
  <r>
    <n v="0"/>
    <n v="0"/>
    <n v="0"/>
    <n v="0"/>
    <n v="0"/>
    <x v="4"/>
    <x v="3"/>
    <x v="8"/>
    <x v="47"/>
  </r>
  <r>
    <n v="0"/>
    <n v="1"/>
    <n v="0"/>
    <n v="0"/>
    <n v="1"/>
    <x v="4"/>
    <x v="3"/>
    <x v="9"/>
    <x v="48"/>
  </r>
  <r>
    <n v="-1"/>
    <n v="0"/>
    <n v="0"/>
    <n v="0"/>
    <n v="-1"/>
    <x v="4"/>
    <x v="3"/>
    <x v="10"/>
    <x v="49"/>
  </r>
  <r>
    <n v="-1"/>
    <n v="0"/>
    <n v="0"/>
    <n v="0"/>
    <n v="-1"/>
    <x v="4"/>
    <x v="3"/>
    <x v="11"/>
    <x v="50"/>
  </r>
  <r>
    <n v="0"/>
    <n v="0"/>
    <n v="0"/>
    <n v="0"/>
    <n v="0"/>
    <x v="4"/>
    <x v="3"/>
    <x v="12"/>
    <x v="51"/>
  </r>
  <r>
    <n v="0"/>
    <n v="0"/>
    <n v="0"/>
    <n v="0"/>
    <n v="0"/>
    <x v="5"/>
    <x v="0"/>
    <x v="0"/>
    <x v="0"/>
  </r>
  <r>
    <n v="0"/>
    <n v="0"/>
    <n v="0"/>
    <n v="0"/>
    <n v="0"/>
    <x v="5"/>
    <x v="0"/>
    <x v="1"/>
    <x v="1"/>
  </r>
  <r>
    <n v="0"/>
    <n v="1"/>
    <n v="0"/>
    <n v="0"/>
    <n v="1"/>
    <x v="5"/>
    <x v="0"/>
    <x v="2"/>
    <x v="2"/>
  </r>
  <r>
    <n v="0"/>
    <n v="1"/>
    <n v="0"/>
    <n v="0"/>
    <n v="1"/>
    <x v="5"/>
    <x v="0"/>
    <x v="3"/>
    <x v="3"/>
  </r>
  <r>
    <n v="-1"/>
    <n v="0"/>
    <n v="0"/>
    <n v="0"/>
    <n v="-1"/>
    <x v="5"/>
    <x v="0"/>
    <x v="4"/>
    <x v="4"/>
  </r>
  <r>
    <n v="-1"/>
    <n v="0"/>
    <n v="0"/>
    <n v="0"/>
    <n v="-1"/>
    <x v="5"/>
    <x v="0"/>
    <x v="5"/>
    <x v="5"/>
  </r>
  <r>
    <n v="0"/>
    <n v="0"/>
    <n v="0"/>
    <n v="0"/>
    <n v="0"/>
    <x v="5"/>
    <x v="0"/>
    <x v="6"/>
    <x v="6"/>
  </r>
  <r>
    <n v="-1"/>
    <n v="0"/>
    <n v="0"/>
    <n v="0"/>
    <n v="-1"/>
    <x v="5"/>
    <x v="0"/>
    <x v="7"/>
    <x v="7"/>
  </r>
  <r>
    <n v="0"/>
    <n v="0"/>
    <n v="0"/>
    <n v="0"/>
    <n v="0"/>
    <x v="5"/>
    <x v="0"/>
    <x v="8"/>
    <x v="8"/>
  </r>
  <r>
    <n v="0"/>
    <n v="0"/>
    <n v="0"/>
    <n v="0"/>
    <n v="0"/>
    <x v="5"/>
    <x v="0"/>
    <x v="9"/>
    <x v="9"/>
  </r>
  <r>
    <n v="-1"/>
    <n v="0"/>
    <n v="0"/>
    <n v="0"/>
    <n v="-1"/>
    <x v="5"/>
    <x v="0"/>
    <x v="10"/>
    <x v="10"/>
  </r>
  <r>
    <n v="-1"/>
    <n v="0"/>
    <n v="0"/>
    <n v="0"/>
    <n v="-1"/>
    <x v="5"/>
    <x v="0"/>
    <x v="11"/>
    <x v="11"/>
  </r>
  <r>
    <n v="0"/>
    <n v="0"/>
    <n v="0"/>
    <n v="0"/>
    <n v="0"/>
    <x v="5"/>
    <x v="0"/>
    <x v="12"/>
    <x v="12"/>
  </r>
  <r>
    <n v="0"/>
    <n v="0"/>
    <n v="0"/>
    <n v="0"/>
    <n v="0"/>
    <x v="5"/>
    <x v="1"/>
    <x v="0"/>
    <x v="13"/>
  </r>
  <r>
    <n v="0"/>
    <n v="0"/>
    <n v="0"/>
    <n v="0"/>
    <n v="0"/>
    <x v="5"/>
    <x v="1"/>
    <x v="1"/>
    <x v="14"/>
  </r>
  <r>
    <n v="0"/>
    <n v="1"/>
    <n v="0"/>
    <n v="0"/>
    <n v="1"/>
    <x v="5"/>
    <x v="1"/>
    <x v="2"/>
    <x v="15"/>
  </r>
  <r>
    <n v="0"/>
    <n v="1"/>
    <n v="1"/>
    <n v="0"/>
    <n v="2"/>
    <x v="5"/>
    <x v="1"/>
    <x v="3"/>
    <x v="16"/>
  </r>
  <r>
    <n v="-1"/>
    <n v="0"/>
    <n v="0"/>
    <n v="0"/>
    <n v="-1"/>
    <x v="5"/>
    <x v="1"/>
    <x v="4"/>
    <x v="17"/>
  </r>
  <r>
    <n v="0"/>
    <n v="0"/>
    <n v="0"/>
    <n v="0"/>
    <n v="0"/>
    <x v="5"/>
    <x v="1"/>
    <x v="5"/>
    <x v="18"/>
  </r>
  <r>
    <n v="0"/>
    <n v="0"/>
    <n v="0"/>
    <n v="0"/>
    <n v="0"/>
    <x v="5"/>
    <x v="1"/>
    <x v="6"/>
    <x v="19"/>
  </r>
  <r>
    <n v="-1"/>
    <n v="0"/>
    <n v="0"/>
    <n v="0"/>
    <n v="-1"/>
    <x v="5"/>
    <x v="1"/>
    <x v="7"/>
    <x v="20"/>
  </r>
  <r>
    <n v="0"/>
    <n v="0"/>
    <n v="0"/>
    <n v="0"/>
    <n v="0"/>
    <x v="5"/>
    <x v="1"/>
    <x v="8"/>
    <x v="21"/>
  </r>
  <r>
    <n v="0"/>
    <n v="1"/>
    <n v="0"/>
    <n v="0"/>
    <n v="1"/>
    <x v="5"/>
    <x v="1"/>
    <x v="9"/>
    <x v="22"/>
  </r>
  <r>
    <n v="-1"/>
    <n v="0"/>
    <n v="0"/>
    <n v="0"/>
    <n v="-1"/>
    <x v="5"/>
    <x v="1"/>
    <x v="10"/>
    <x v="23"/>
  </r>
  <r>
    <n v="-1"/>
    <n v="0"/>
    <n v="0"/>
    <n v="0"/>
    <n v="-1"/>
    <x v="5"/>
    <x v="1"/>
    <x v="11"/>
    <x v="24"/>
  </r>
  <r>
    <n v="0"/>
    <n v="0"/>
    <n v="0"/>
    <n v="0"/>
    <n v="0"/>
    <x v="5"/>
    <x v="1"/>
    <x v="12"/>
    <x v="25"/>
  </r>
  <r>
    <n v="0"/>
    <n v="0"/>
    <n v="0"/>
    <n v="0"/>
    <n v="0"/>
    <x v="5"/>
    <x v="2"/>
    <x v="0"/>
    <x v="26"/>
  </r>
  <r>
    <n v="0"/>
    <n v="0"/>
    <n v="0"/>
    <n v="0"/>
    <n v="0"/>
    <x v="5"/>
    <x v="2"/>
    <x v="1"/>
    <x v="27"/>
  </r>
  <r>
    <n v="0"/>
    <n v="1"/>
    <n v="0"/>
    <n v="0"/>
    <n v="1"/>
    <x v="5"/>
    <x v="2"/>
    <x v="2"/>
    <x v="28"/>
  </r>
  <r>
    <n v="0"/>
    <n v="1"/>
    <n v="1"/>
    <n v="0"/>
    <n v="2"/>
    <x v="5"/>
    <x v="2"/>
    <x v="3"/>
    <x v="29"/>
  </r>
  <r>
    <n v="-1"/>
    <n v="0"/>
    <n v="0"/>
    <n v="0"/>
    <n v="-1"/>
    <x v="5"/>
    <x v="2"/>
    <x v="4"/>
    <x v="30"/>
  </r>
  <r>
    <n v="0"/>
    <n v="0"/>
    <n v="0"/>
    <n v="0"/>
    <n v="0"/>
    <x v="5"/>
    <x v="2"/>
    <x v="5"/>
    <x v="31"/>
  </r>
  <r>
    <n v="0"/>
    <n v="0"/>
    <n v="0"/>
    <n v="0"/>
    <n v="0"/>
    <x v="5"/>
    <x v="2"/>
    <x v="6"/>
    <x v="32"/>
  </r>
  <r>
    <n v="0"/>
    <n v="0"/>
    <n v="0"/>
    <n v="0"/>
    <n v="0"/>
    <x v="5"/>
    <x v="2"/>
    <x v="7"/>
    <x v="33"/>
  </r>
  <r>
    <n v="0"/>
    <n v="0"/>
    <n v="0"/>
    <n v="0"/>
    <n v="0"/>
    <x v="5"/>
    <x v="2"/>
    <x v="8"/>
    <x v="34"/>
  </r>
  <r>
    <n v="0"/>
    <n v="1"/>
    <n v="0"/>
    <n v="0"/>
    <n v="1"/>
    <x v="5"/>
    <x v="2"/>
    <x v="9"/>
    <x v="35"/>
  </r>
  <r>
    <n v="-1"/>
    <n v="0"/>
    <n v="0"/>
    <n v="0"/>
    <n v="-1"/>
    <x v="5"/>
    <x v="2"/>
    <x v="10"/>
    <x v="36"/>
  </r>
  <r>
    <n v="0"/>
    <n v="0"/>
    <n v="0"/>
    <n v="0"/>
    <n v="0"/>
    <x v="5"/>
    <x v="2"/>
    <x v="11"/>
    <x v="37"/>
  </r>
  <r>
    <n v="0"/>
    <n v="0"/>
    <n v="0"/>
    <n v="0"/>
    <n v="0"/>
    <x v="5"/>
    <x v="2"/>
    <x v="12"/>
    <x v="38"/>
  </r>
  <r>
    <n v="0"/>
    <n v="0"/>
    <n v="0"/>
    <n v="0"/>
    <n v="0"/>
    <x v="5"/>
    <x v="3"/>
    <x v="0"/>
    <x v="39"/>
  </r>
  <r>
    <n v="0"/>
    <n v="0"/>
    <n v="0"/>
    <n v="0"/>
    <n v="0"/>
    <x v="5"/>
    <x v="3"/>
    <x v="1"/>
    <x v="40"/>
  </r>
  <r>
    <n v="0"/>
    <n v="1"/>
    <n v="0"/>
    <n v="0"/>
    <n v="1"/>
    <x v="5"/>
    <x v="3"/>
    <x v="2"/>
    <x v="41"/>
  </r>
  <r>
    <n v="0"/>
    <n v="1"/>
    <n v="0"/>
    <n v="0"/>
    <n v="1"/>
    <x v="5"/>
    <x v="3"/>
    <x v="3"/>
    <x v="42"/>
  </r>
  <r>
    <n v="-1"/>
    <n v="0"/>
    <n v="0"/>
    <n v="0"/>
    <n v="-1"/>
    <x v="5"/>
    <x v="3"/>
    <x v="4"/>
    <x v="43"/>
  </r>
  <r>
    <n v="0"/>
    <n v="0"/>
    <n v="0"/>
    <n v="0"/>
    <n v="0"/>
    <x v="5"/>
    <x v="3"/>
    <x v="5"/>
    <x v="44"/>
  </r>
  <r>
    <n v="0"/>
    <n v="0"/>
    <n v="0"/>
    <n v="0"/>
    <n v="0"/>
    <x v="5"/>
    <x v="3"/>
    <x v="6"/>
    <x v="45"/>
  </r>
  <r>
    <n v="-1"/>
    <n v="0"/>
    <n v="0"/>
    <n v="0"/>
    <n v="-1"/>
    <x v="5"/>
    <x v="3"/>
    <x v="7"/>
    <x v="46"/>
  </r>
  <r>
    <n v="0"/>
    <n v="0"/>
    <n v="0"/>
    <n v="0"/>
    <n v="0"/>
    <x v="5"/>
    <x v="3"/>
    <x v="8"/>
    <x v="47"/>
  </r>
  <r>
    <n v="0"/>
    <n v="1"/>
    <n v="0"/>
    <n v="0"/>
    <n v="1"/>
    <x v="5"/>
    <x v="3"/>
    <x v="9"/>
    <x v="48"/>
  </r>
  <r>
    <n v="-1"/>
    <n v="0"/>
    <n v="0"/>
    <n v="0"/>
    <n v="-1"/>
    <x v="5"/>
    <x v="3"/>
    <x v="10"/>
    <x v="49"/>
  </r>
  <r>
    <n v="-1"/>
    <n v="0"/>
    <n v="0"/>
    <n v="0"/>
    <n v="-1"/>
    <x v="5"/>
    <x v="3"/>
    <x v="11"/>
    <x v="50"/>
  </r>
  <r>
    <n v="0"/>
    <n v="0"/>
    <n v="0"/>
    <n v="0"/>
    <n v="0"/>
    <x v="5"/>
    <x v="3"/>
    <x v="12"/>
    <x v="51"/>
  </r>
  <r>
    <n v="0"/>
    <n v="0"/>
    <n v="0"/>
    <n v="0"/>
    <n v="0"/>
    <x v="6"/>
    <x v="0"/>
    <x v="0"/>
    <x v="0"/>
  </r>
  <r>
    <n v="0"/>
    <n v="0"/>
    <n v="0"/>
    <n v="0"/>
    <n v="0"/>
    <x v="6"/>
    <x v="0"/>
    <x v="1"/>
    <x v="1"/>
  </r>
  <r>
    <n v="0"/>
    <n v="1"/>
    <n v="0"/>
    <n v="0"/>
    <n v="1"/>
    <x v="6"/>
    <x v="0"/>
    <x v="2"/>
    <x v="2"/>
  </r>
  <r>
    <n v="0"/>
    <n v="1"/>
    <n v="1"/>
    <n v="0"/>
    <n v="2"/>
    <x v="6"/>
    <x v="0"/>
    <x v="3"/>
    <x v="3"/>
  </r>
  <r>
    <n v="-1"/>
    <n v="0"/>
    <n v="0"/>
    <n v="0"/>
    <n v="-1"/>
    <x v="6"/>
    <x v="0"/>
    <x v="4"/>
    <x v="4"/>
  </r>
  <r>
    <n v="0"/>
    <n v="0"/>
    <n v="0"/>
    <n v="0"/>
    <n v="0"/>
    <x v="6"/>
    <x v="0"/>
    <x v="5"/>
    <x v="5"/>
  </r>
  <r>
    <n v="0"/>
    <n v="0"/>
    <n v="0"/>
    <n v="0"/>
    <n v="0"/>
    <x v="6"/>
    <x v="0"/>
    <x v="6"/>
    <x v="6"/>
  </r>
  <r>
    <n v="-1"/>
    <n v="0"/>
    <n v="0"/>
    <n v="0"/>
    <n v="-1"/>
    <x v="6"/>
    <x v="0"/>
    <x v="7"/>
    <x v="7"/>
  </r>
  <r>
    <n v="0"/>
    <n v="0"/>
    <n v="0"/>
    <n v="0"/>
    <n v="0"/>
    <x v="6"/>
    <x v="0"/>
    <x v="8"/>
    <x v="8"/>
  </r>
  <r>
    <n v="0"/>
    <n v="1"/>
    <n v="0"/>
    <n v="0"/>
    <n v="1"/>
    <x v="6"/>
    <x v="0"/>
    <x v="9"/>
    <x v="9"/>
  </r>
  <r>
    <n v="-1"/>
    <n v="0"/>
    <n v="0"/>
    <n v="0"/>
    <n v="-1"/>
    <x v="6"/>
    <x v="0"/>
    <x v="10"/>
    <x v="10"/>
  </r>
  <r>
    <n v="-1"/>
    <n v="0"/>
    <n v="0"/>
    <n v="0"/>
    <n v="-1"/>
    <x v="6"/>
    <x v="0"/>
    <x v="11"/>
    <x v="11"/>
  </r>
  <r>
    <n v="0"/>
    <n v="0"/>
    <n v="0"/>
    <n v="0"/>
    <n v="0"/>
    <x v="6"/>
    <x v="0"/>
    <x v="12"/>
    <x v="12"/>
  </r>
  <r>
    <n v="0"/>
    <n v="0"/>
    <n v="0"/>
    <n v="0"/>
    <n v="0"/>
    <x v="6"/>
    <x v="1"/>
    <x v="0"/>
    <x v="13"/>
  </r>
  <r>
    <n v="0"/>
    <n v="1"/>
    <n v="0"/>
    <n v="0"/>
    <n v="1"/>
    <x v="6"/>
    <x v="1"/>
    <x v="1"/>
    <x v="14"/>
  </r>
  <r>
    <n v="0"/>
    <n v="1"/>
    <n v="1"/>
    <n v="0"/>
    <n v="2"/>
    <x v="6"/>
    <x v="1"/>
    <x v="2"/>
    <x v="15"/>
  </r>
  <r>
    <n v="0"/>
    <n v="1"/>
    <n v="1"/>
    <n v="0"/>
    <n v="2"/>
    <x v="6"/>
    <x v="1"/>
    <x v="3"/>
    <x v="16"/>
  </r>
  <r>
    <n v="-1"/>
    <n v="0"/>
    <n v="0"/>
    <n v="0"/>
    <n v="-1"/>
    <x v="6"/>
    <x v="1"/>
    <x v="4"/>
    <x v="17"/>
  </r>
  <r>
    <n v="0"/>
    <n v="0"/>
    <n v="0"/>
    <n v="0"/>
    <n v="0"/>
    <x v="6"/>
    <x v="1"/>
    <x v="5"/>
    <x v="18"/>
  </r>
  <r>
    <n v="0"/>
    <n v="1"/>
    <n v="0"/>
    <n v="0"/>
    <n v="1"/>
    <x v="6"/>
    <x v="1"/>
    <x v="6"/>
    <x v="19"/>
  </r>
  <r>
    <n v="0"/>
    <n v="0"/>
    <n v="0"/>
    <n v="0"/>
    <n v="0"/>
    <x v="6"/>
    <x v="1"/>
    <x v="7"/>
    <x v="20"/>
  </r>
  <r>
    <n v="0"/>
    <n v="0"/>
    <n v="0"/>
    <n v="0"/>
    <n v="0"/>
    <x v="6"/>
    <x v="1"/>
    <x v="8"/>
    <x v="21"/>
  </r>
  <r>
    <n v="0"/>
    <n v="1"/>
    <n v="0"/>
    <n v="0"/>
    <n v="1"/>
    <x v="6"/>
    <x v="1"/>
    <x v="9"/>
    <x v="22"/>
  </r>
  <r>
    <n v="-1"/>
    <n v="0"/>
    <n v="0"/>
    <n v="0"/>
    <n v="-1"/>
    <x v="6"/>
    <x v="1"/>
    <x v="10"/>
    <x v="23"/>
  </r>
  <r>
    <n v="0"/>
    <n v="0"/>
    <n v="0"/>
    <n v="0"/>
    <n v="0"/>
    <x v="6"/>
    <x v="1"/>
    <x v="11"/>
    <x v="24"/>
  </r>
  <r>
    <n v="0"/>
    <n v="0"/>
    <n v="0"/>
    <n v="0"/>
    <n v="0"/>
    <x v="6"/>
    <x v="1"/>
    <x v="12"/>
    <x v="25"/>
  </r>
  <r>
    <n v="0"/>
    <n v="0"/>
    <n v="0"/>
    <n v="0"/>
    <n v="0"/>
    <x v="6"/>
    <x v="2"/>
    <x v="0"/>
    <x v="26"/>
  </r>
  <r>
    <n v="0"/>
    <n v="1"/>
    <n v="0"/>
    <n v="0"/>
    <n v="1"/>
    <x v="6"/>
    <x v="2"/>
    <x v="1"/>
    <x v="27"/>
  </r>
  <r>
    <n v="0"/>
    <n v="1"/>
    <n v="1"/>
    <n v="0"/>
    <n v="2"/>
    <x v="6"/>
    <x v="2"/>
    <x v="2"/>
    <x v="28"/>
  </r>
  <r>
    <n v="0"/>
    <n v="1"/>
    <n v="1"/>
    <n v="0"/>
    <n v="2"/>
    <x v="6"/>
    <x v="2"/>
    <x v="3"/>
    <x v="29"/>
  </r>
  <r>
    <n v="-1"/>
    <n v="0"/>
    <n v="0"/>
    <n v="0"/>
    <n v="-1"/>
    <x v="6"/>
    <x v="2"/>
    <x v="4"/>
    <x v="30"/>
  </r>
  <r>
    <n v="0"/>
    <n v="0"/>
    <n v="0"/>
    <n v="0"/>
    <n v="0"/>
    <x v="6"/>
    <x v="2"/>
    <x v="5"/>
    <x v="31"/>
  </r>
  <r>
    <n v="0"/>
    <n v="1"/>
    <n v="0"/>
    <n v="0"/>
    <n v="1"/>
    <x v="6"/>
    <x v="2"/>
    <x v="6"/>
    <x v="32"/>
  </r>
  <r>
    <n v="0"/>
    <n v="0"/>
    <n v="0"/>
    <n v="0"/>
    <n v="0"/>
    <x v="6"/>
    <x v="2"/>
    <x v="7"/>
    <x v="33"/>
  </r>
  <r>
    <n v="0"/>
    <n v="0"/>
    <n v="0"/>
    <n v="0"/>
    <n v="0"/>
    <x v="6"/>
    <x v="2"/>
    <x v="8"/>
    <x v="34"/>
  </r>
  <r>
    <n v="0"/>
    <n v="1"/>
    <n v="0"/>
    <n v="0"/>
    <n v="1"/>
    <x v="6"/>
    <x v="2"/>
    <x v="9"/>
    <x v="35"/>
  </r>
  <r>
    <n v="-1"/>
    <n v="0"/>
    <n v="0"/>
    <n v="0"/>
    <n v="-1"/>
    <x v="6"/>
    <x v="2"/>
    <x v="10"/>
    <x v="36"/>
  </r>
  <r>
    <n v="0"/>
    <n v="0"/>
    <n v="0"/>
    <n v="0"/>
    <n v="0"/>
    <x v="6"/>
    <x v="2"/>
    <x v="11"/>
    <x v="37"/>
  </r>
  <r>
    <n v="0"/>
    <n v="0"/>
    <n v="0"/>
    <n v="0"/>
    <n v="0"/>
    <x v="6"/>
    <x v="2"/>
    <x v="12"/>
    <x v="38"/>
  </r>
  <r>
    <n v="0"/>
    <n v="0"/>
    <n v="0"/>
    <n v="0"/>
    <n v="0"/>
    <x v="6"/>
    <x v="3"/>
    <x v="0"/>
    <x v="39"/>
  </r>
  <r>
    <n v="0"/>
    <n v="0"/>
    <n v="0"/>
    <n v="0"/>
    <n v="0"/>
    <x v="6"/>
    <x v="3"/>
    <x v="1"/>
    <x v="40"/>
  </r>
  <r>
    <n v="0"/>
    <n v="1"/>
    <n v="0"/>
    <n v="0"/>
    <n v="1"/>
    <x v="6"/>
    <x v="3"/>
    <x v="2"/>
    <x v="41"/>
  </r>
  <r>
    <n v="0"/>
    <n v="1"/>
    <n v="1"/>
    <n v="0"/>
    <n v="2"/>
    <x v="6"/>
    <x v="3"/>
    <x v="3"/>
    <x v="42"/>
  </r>
  <r>
    <n v="-1"/>
    <n v="0"/>
    <n v="0"/>
    <n v="0"/>
    <n v="-1"/>
    <x v="6"/>
    <x v="3"/>
    <x v="4"/>
    <x v="43"/>
  </r>
  <r>
    <n v="0"/>
    <n v="0"/>
    <n v="0"/>
    <n v="0"/>
    <n v="0"/>
    <x v="6"/>
    <x v="3"/>
    <x v="5"/>
    <x v="44"/>
  </r>
  <r>
    <n v="0"/>
    <n v="0"/>
    <n v="0"/>
    <n v="0"/>
    <n v="0"/>
    <x v="6"/>
    <x v="3"/>
    <x v="6"/>
    <x v="45"/>
  </r>
  <r>
    <n v="0"/>
    <n v="0"/>
    <n v="0"/>
    <n v="0"/>
    <n v="0"/>
    <x v="6"/>
    <x v="3"/>
    <x v="7"/>
    <x v="46"/>
  </r>
  <r>
    <n v="0"/>
    <n v="0"/>
    <n v="0"/>
    <n v="0"/>
    <n v="0"/>
    <x v="6"/>
    <x v="3"/>
    <x v="8"/>
    <x v="47"/>
  </r>
  <r>
    <n v="0"/>
    <n v="1"/>
    <n v="0"/>
    <n v="0"/>
    <n v="1"/>
    <x v="6"/>
    <x v="3"/>
    <x v="9"/>
    <x v="48"/>
  </r>
  <r>
    <n v="-1"/>
    <n v="0"/>
    <n v="0"/>
    <n v="0"/>
    <n v="-1"/>
    <x v="6"/>
    <x v="3"/>
    <x v="10"/>
    <x v="49"/>
  </r>
  <r>
    <n v="0"/>
    <n v="0"/>
    <n v="0"/>
    <n v="0"/>
    <n v="0"/>
    <x v="6"/>
    <x v="3"/>
    <x v="11"/>
    <x v="50"/>
  </r>
  <r>
    <n v="0"/>
    <n v="0"/>
    <n v="0"/>
    <n v="0"/>
    <n v="0"/>
    <x v="6"/>
    <x v="3"/>
    <x v="12"/>
    <x v="51"/>
  </r>
  <r>
    <n v="0"/>
    <n v="0"/>
    <n v="0"/>
    <n v="0"/>
    <n v="0"/>
    <x v="7"/>
    <x v="0"/>
    <x v="0"/>
    <x v="0"/>
  </r>
  <r>
    <n v="0"/>
    <n v="0"/>
    <n v="0"/>
    <n v="0"/>
    <n v="0"/>
    <x v="7"/>
    <x v="0"/>
    <x v="1"/>
    <x v="1"/>
  </r>
  <r>
    <n v="0"/>
    <n v="1"/>
    <n v="0"/>
    <n v="0"/>
    <n v="1"/>
    <x v="7"/>
    <x v="0"/>
    <x v="2"/>
    <x v="2"/>
  </r>
  <r>
    <n v="0"/>
    <n v="1"/>
    <n v="1"/>
    <n v="0"/>
    <n v="2"/>
    <x v="7"/>
    <x v="0"/>
    <x v="3"/>
    <x v="3"/>
  </r>
  <r>
    <n v="-1"/>
    <n v="0"/>
    <n v="0"/>
    <n v="0"/>
    <n v="-1"/>
    <x v="7"/>
    <x v="0"/>
    <x v="4"/>
    <x v="4"/>
  </r>
  <r>
    <n v="0"/>
    <n v="0"/>
    <n v="0"/>
    <n v="0"/>
    <n v="0"/>
    <x v="7"/>
    <x v="0"/>
    <x v="5"/>
    <x v="5"/>
  </r>
  <r>
    <n v="0"/>
    <n v="0"/>
    <n v="0"/>
    <n v="0"/>
    <n v="0"/>
    <x v="7"/>
    <x v="0"/>
    <x v="6"/>
    <x v="6"/>
  </r>
  <r>
    <n v="-1"/>
    <n v="0"/>
    <n v="0"/>
    <n v="0"/>
    <n v="-1"/>
    <x v="7"/>
    <x v="0"/>
    <x v="7"/>
    <x v="7"/>
  </r>
  <r>
    <n v="0"/>
    <n v="0"/>
    <n v="0"/>
    <n v="0"/>
    <n v="0"/>
    <x v="7"/>
    <x v="0"/>
    <x v="8"/>
    <x v="8"/>
  </r>
  <r>
    <n v="0"/>
    <n v="1"/>
    <n v="0"/>
    <n v="0"/>
    <n v="1"/>
    <x v="7"/>
    <x v="0"/>
    <x v="9"/>
    <x v="9"/>
  </r>
  <r>
    <n v="-1"/>
    <n v="0"/>
    <n v="0"/>
    <n v="0"/>
    <n v="-1"/>
    <x v="7"/>
    <x v="0"/>
    <x v="10"/>
    <x v="10"/>
  </r>
  <r>
    <n v="-1"/>
    <n v="0"/>
    <n v="0"/>
    <n v="0"/>
    <n v="-1"/>
    <x v="7"/>
    <x v="0"/>
    <x v="11"/>
    <x v="11"/>
  </r>
  <r>
    <n v="0"/>
    <n v="0"/>
    <n v="0"/>
    <n v="0"/>
    <n v="0"/>
    <x v="7"/>
    <x v="0"/>
    <x v="12"/>
    <x v="12"/>
  </r>
  <r>
    <n v="0"/>
    <n v="0"/>
    <n v="0"/>
    <n v="0"/>
    <n v="0"/>
    <x v="7"/>
    <x v="1"/>
    <x v="0"/>
    <x v="13"/>
  </r>
  <r>
    <n v="0"/>
    <n v="1"/>
    <n v="0"/>
    <n v="0"/>
    <n v="1"/>
    <x v="7"/>
    <x v="1"/>
    <x v="1"/>
    <x v="14"/>
  </r>
  <r>
    <n v="0"/>
    <n v="1"/>
    <n v="1"/>
    <n v="0"/>
    <n v="2"/>
    <x v="7"/>
    <x v="1"/>
    <x v="2"/>
    <x v="15"/>
  </r>
  <r>
    <n v="0"/>
    <n v="1"/>
    <n v="1"/>
    <n v="0"/>
    <n v="2"/>
    <x v="7"/>
    <x v="1"/>
    <x v="3"/>
    <x v="16"/>
  </r>
  <r>
    <n v="-1"/>
    <n v="0"/>
    <n v="0"/>
    <n v="0"/>
    <n v="-1"/>
    <x v="7"/>
    <x v="1"/>
    <x v="4"/>
    <x v="17"/>
  </r>
  <r>
    <n v="0"/>
    <n v="0"/>
    <n v="0"/>
    <n v="0"/>
    <n v="0"/>
    <x v="7"/>
    <x v="1"/>
    <x v="5"/>
    <x v="18"/>
  </r>
  <r>
    <n v="0"/>
    <n v="1"/>
    <n v="0"/>
    <n v="0"/>
    <n v="1"/>
    <x v="7"/>
    <x v="1"/>
    <x v="6"/>
    <x v="19"/>
  </r>
  <r>
    <n v="0"/>
    <n v="0"/>
    <n v="0"/>
    <n v="0"/>
    <n v="0"/>
    <x v="7"/>
    <x v="1"/>
    <x v="7"/>
    <x v="20"/>
  </r>
  <r>
    <n v="0"/>
    <n v="0"/>
    <n v="0"/>
    <n v="0"/>
    <n v="0"/>
    <x v="7"/>
    <x v="1"/>
    <x v="8"/>
    <x v="21"/>
  </r>
  <r>
    <n v="0"/>
    <n v="1"/>
    <n v="0"/>
    <n v="0"/>
    <n v="1"/>
    <x v="7"/>
    <x v="1"/>
    <x v="9"/>
    <x v="22"/>
  </r>
  <r>
    <n v="-1"/>
    <n v="0"/>
    <n v="0"/>
    <n v="0"/>
    <n v="-1"/>
    <x v="7"/>
    <x v="1"/>
    <x v="10"/>
    <x v="23"/>
  </r>
  <r>
    <n v="0"/>
    <n v="0"/>
    <n v="0"/>
    <n v="0"/>
    <n v="0"/>
    <x v="7"/>
    <x v="1"/>
    <x v="11"/>
    <x v="24"/>
  </r>
  <r>
    <n v="0"/>
    <n v="0"/>
    <n v="0"/>
    <n v="0"/>
    <n v="0"/>
    <x v="7"/>
    <x v="1"/>
    <x v="12"/>
    <x v="25"/>
  </r>
  <r>
    <n v="0"/>
    <n v="0"/>
    <n v="0"/>
    <n v="0"/>
    <n v="0"/>
    <x v="7"/>
    <x v="2"/>
    <x v="0"/>
    <x v="26"/>
  </r>
  <r>
    <n v="0"/>
    <n v="1"/>
    <n v="0"/>
    <n v="0"/>
    <n v="1"/>
    <x v="7"/>
    <x v="2"/>
    <x v="1"/>
    <x v="27"/>
  </r>
  <r>
    <n v="0"/>
    <n v="1"/>
    <n v="1"/>
    <n v="0"/>
    <n v="2"/>
    <x v="7"/>
    <x v="2"/>
    <x v="2"/>
    <x v="28"/>
  </r>
  <r>
    <n v="0"/>
    <n v="1"/>
    <n v="1"/>
    <n v="0"/>
    <n v="2"/>
    <x v="7"/>
    <x v="2"/>
    <x v="3"/>
    <x v="29"/>
  </r>
  <r>
    <n v="-1"/>
    <n v="0"/>
    <n v="0"/>
    <n v="0"/>
    <n v="-1"/>
    <x v="7"/>
    <x v="2"/>
    <x v="4"/>
    <x v="30"/>
  </r>
  <r>
    <n v="0"/>
    <n v="0"/>
    <n v="0"/>
    <n v="0"/>
    <n v="0"/>
    <x v="7"/>
    <x v="2"/>
    <x v="5"/>
    <x v="31"/>
  </r>
  <r>
    <n v="0"/>
    <n v="1"/>
    <n v="0"/>
    <n v="0"/>
    <n v="1"/>
    <x v="7"/>
    <x v="2"/>
    <x v="6"/>
    <x v="32"/>
  </r>
  <r>
    <n v="0"/>
    <n v="0"/>
    <n v="0"/>
    <n v="0"/>
    <n v="0"/>
    <x v="7"/>
    <x v="2"/>
    <x v="7"/>
    <x v="33"/>
  </r>
  <r>
    <n v="0"/>
    <n v="0"/>
    <n v="0"/>
    <n v="0"/>
    <n v="0"/>
    <x v="7"/>
    <x v="2"/>
    <x v="8"/>
    <x v="34"/>
  </r>
  <r>
    <n v="0"/>
    <n v="1"/>
    <n v="0"/>
    <n v="0"/>
    <n v="1"/>
    <x v="7"/>
    <x v="2"/>
    <x v="9"/>
    <x v="35"/>
  </r>
  <r>
    <n v="-1"/>
    <n v="0"/>
    <n v="0"/>
    <n v="0"/>
    <n v="-1"/>
    <x v="7"/>
    <x v="2"/>
    <x v="10"/>
    <x v="36"/>
  </r>
  <r>
    <n v="0"/>
    <n v="0"/>
    <n v="0"/>
    <n v="0"/>
    <n v="0"/>
    <x v="7"/>
    <x v="2"/>
    <x v="11"/>
    <x v="37"/>
  </r>
  <r>
    <n v="0"/>
    <n v="0"/>
    <n v="0"/>
    <n v="0"/>
    <n v="0"/>
    <x v="7"/>
    <x v="2"/>
    <x v="12"/>
    <x v="38"/>
  </r>
  <r>
    <n v="0"/>
    <n v="0"/>
    <n v="0"/>
    <n v="0"/>
    <n v="0"/>
    <x v="7"/>
    <x v="3"/>
    <x v="0"/>
    <x v="39"/>
  </r>
  <r>
    <n v="0"/>
    <n v="1"/>
    <n v="0"/>
    <n v="0"/>
    <n v="1"/>
    <x v="7"/>
    <x v="3"/>
    <x v="1"/>
    <x v="40"/>
  </r>
  <r>
    <n v="0"/>
    <n v="1"/>
    <n v="0"/>
    <n v="0"/>
    <n v="1"/>
    <x v="7"/>
    <x v="3"/>
    <x v="2"/>
    <x v="41"/>
  </r>
  <r>
    <n v="0"/>
    <n v="1"/>
    <n v="1"/>
    <n v="0"/>
    <n v="2"/>
    <x v="7"/>
    <x v="3"/>
    <x v="3"/>
    <x v="42"/>
  </r>
  <r>
    <n v="-1"/>
    <n v="0"/>
    <n v="0"/>
    <n v="0"/>
    <n v="-1"/>
    <x v="7"/>
    <x v="3"/>
    <x v="4"/>
    <x v="43"/>
  </r>
  <r>
    <n v="0"/>
    <n v="0"/>
    <n v="0"/>
    <n v="0"/>
    <n v="0"/>
    <x v="7"/>
    <x v="3"/>
    <x v="5"/>
    <x v="44"/>
  </r>
  <r>
    <n v="0"/>
    <n v="0"/>
    <n v="0"/>
    <n v="0"/>
    <n v="0"/>
    <x v="7"/>
    <x v="3"/>
    <x v="6"/>
    <x v="45"/>
  </r>
  <r>
    <n v="0"/>
    <n v="0"/>
    <n v="0"/>
    <n v="0"/>
    <n v="0"/>
    <x v="7"/>
    <x v="3"/>
    <x v="7"/>
    <x v="46"/>
  </r>
  <r>
    <n v="0"/>
    <n v="0"/>
    <n v="0"/>
    <n v="0"/>
    <n v="0"/>
    <x v="7"/>
    <x v="3"/>
    <x v="8"/>
    <x v="47"/>
  </r>
  <r>
    <n v="0"/>
    <n v="1"/>
    <n v="0"/>
    <n v="0"/>
    <n v="1"/>
    <x v="7"/>
    <x v="3"/>
    <x v="9"/>
    <x v="48"/>
  </r>
  <r>
    <n v="-1"/>
    <n v="0"/>
    <n v="0"/>
    <n v="0"/>
    <n v="-1"/>
    <x v="7"/>
    <x v="3"/>
    <x v="10"/>
    <x v="49"/>
  </r>
  <r>
    <n v="0"/>
    <n v="0"/>
    <n v="0"/>
    <n v="0"/>
    <n v="0"/>
    <x v="7"/>
    <x v="3"/>
    <x v="11"/>
    <x v="50"/>
  </r>
  <r>
    <n v="0"/>
    <n v="0"/>
    <n v="0"/>
    <n v="0"/>
    <n v="0"/>
    <x v="7"/>
    <x v="3"/>
    <x v="12"/>
    <x v="51"/>
  </r>
  <r>
    <n v="0"/>
    <n v="0"/>
    <n v="0"/>
    <n v="0"/>
    <n v="0"/>
    <x v="8"/>
    <x v="0"/>
    <x v="0"/>
    <x v="0"/>
  </r>
  <r>
    <n v="0"/>
    <n v="0"/>
    <n v="0"/>
    <n v="0"/>
    <n v="0"/>
    <x v="8"/>
    <x v="0"/>
    <x v="1"/>
    <x v="1"/>
  </r>
  <r>
    <n v="0"/>
    <n v="1"/>
    <n v="0"/>
    <n v="0"/>
    <n v="1"/>
    <x v="8"/>
    <x v="0"/>
    <x v="2"/>
    <x v="2"/>
  </r>
  <r>
    <n v="0"/>
    <n v="1"/>
    <n v="1"/>
    <n v="0"/>
    <n v="2"/>
    <x v="8"/>
    <x v="0"/>
    <x v="3"/>
    <x v="3"/>
  </r>
  <r>
    <n v="-1"/>
    <n v="0"/>
    <n v="0"/>
    <n v="0"/>
    <n v="-1"/>
    <x v="8"/>
    <x v="0"/>
    <x v="4"/>
    <x v="4"/>
  </r>
  <r>
    <n v="0"/>
    <n v="0"/>
    <n v="0"/>
    <n v="0"/>
    <n v="0"/>
    <x v="8"/>
    <x v="0"/>
    <x v="5"/>
    <x v="5"/>
  </r>
  <r>
    <n v="0"/>
    <n v="0"/>
    <n v="0"/>
    <n v="0"/>
    <n v="0"/>
    <x v="8"/>
    <x v="0"/>
    <x v="6"/>
    <x v="6"/>
  </r>
  <r>
    <n v="-1"/>
    <n v="0"/>
    <n v="0"/>
    <n v="0"/>
    <n v="-1"/>
    <x v="8"/>
    <x v="0"/>
    <x v="7"/>
    <x v="7"/>
  </r>
  <r>
    <n v="0"/>
    <n v="0"/>
    <n v="0"/>
    <n v="0"/>
    <n v="0"/>
    <x v="8"/>
    <x v="0"/>
    <x v="8"/>
    <x v="8"/>
  </r>
  <r>
    <n v="0"/>
    <n v="1"/>
    <n v="0"/>
    <n v="0"/>
    <n v="1"/>
    <x v="8"/>
    <x v="0"/>
    <x v="9"/>
    <x v="9"/>
  </r>
  <r>
    <n v="-1"/>
    <n v="0"/>
    <n v="0"/>
    <n v="0"/>
    <n v="-1"/>
    <x v="8"/>
    <x v="0"/>
    <x v="10"/>
    <x v="10"/>
  </r>
  <r>
    <n v="-1"/>
    <n v="0"/>
    <n v="0"/>
    <n v="0"/>
    <n v="-1"/>
    <x v="8"/>
    <x v="0"/>
    <x v="11"/>
    <x v="11"/>
  </r>
  <r>
    <n v="0"/>
    <n v="0"/>
    <n v="0"/>
    <n v="0"/>
    <n v="0"/>
    <x v="8"/>
    <x v="0"/>
    <x v="12"/>
    <x v="12"/>
  </r>
  <r>
    <n v="0"/>
    <n v="0"/>
    <n v="0"/>
    <n v="0"/>
    <n v="0"/>
    <x v="8"/>
    <x v="1"/>
    <x v="0"/>
    <x v="13"/>
  </r>
  <r>
    <n v="0"/>
    <n v="1"/>
    <n v="0"/>
    <n v="0"/>
    <n v="1"/>
    <x v="8"/>
    <x v="1"/>
    <x v="1"/>
    <x v="14"/>
  </r>
  <r>
    <n v="0"/>
    <n v="1"/>
    <n v="0"/>
    <n v="0"/>
    <n v="1"/>
    <x v="8"/>
    <x v="1"/>
    <x v="2"/>
    <x v="15"/>
  </r>
  <r>
    <n v="0"/>
    <n v="1"/>
    <n v="1"/>
    <n v="0"/>
    <n v="2"/>
    <x v="8"/>
    <x v="1"/>
    <x v="3"/>
    <x v="16"/>
  </r>
  <r>
    <n v="-1"/>
    <n v="0"/>
    <n v="0"/>
    <n v="0"/>
    <n v="-1"/>
    <x v="8"/>
    <x v="1"/>
    <x v="4"/>
    <x v="17"/>
  </r>
  <r>
    <n v="0"/>
    <n v="0"/>
    <n v="0"/>
    <n v="0"/>
    <n v="0"/>
    <x v="8"/>
    <x v="1"/>
    <x v="5"/>
    <x v="18"/>
  </r>
  <r>
    <n v="0"/>
    <n v="0"/>
    <n v="0"/>
    <n v="0"/>
    <n v="0"/>
    <x v="8"/>
    <x v="1"/>
    <x v="6"/>
    <x v="19"/>
  </r>
  <r>
    <n v="0"/>
    <n v="0"/>
    <n v="0"/>
    <n v="0"/>
    <n v="0"/>
    <x v="8"/>
    <x v="1"/>
    <x v="7"/>
    <x v="20"/>
  </r>
  <r>
    <n v="0"/>
    <n v="0"/>
    <n v="0"/>
    <n v="0"/>
    <n v="0"/>
    <x v="8"/>
    <x v="1"/>
    <x v="8"/>
    <x v="21"/>
  </r>
  <r>
    <n v="0"/>
    <n v="1"/>
    <n v="0"/>
    <n v="0"/>
    <n v="1"/>
    <x v="8"/>
    <x v="1"/>
    <x v="9"/>
    <x v="22"/>
  </r>
  <r>
    <n v="-1"/>
    <n v="0"/>
    <n v="0"/>
    <n v="0"/>
    <n v="-1"/>
    <x v="8"/>
    <x v="1"/>
    <x v="10"/>
    <x v="23"/>
  </r>
  <r>
    <n v="0"/>
    <n v="0"/>
    <n v="0"/>
    <n v="0"/>
    <n v="0"/>
    <x v="8"/>
    <x v="1"/>
    <x v="11"/>
    <x v="24"/>
  </r>
  <r>
    <n v="0"/>
    <n v="0"/>
    <n v="0"/>
    <n v="0"/>
    <n v="0"/>
    <x v="8"/>
    <x v="1"/>
    <x v="12"/>
    <x v="25"/>
  </r>
  <r>
    <n v="0"/>
    <n v="0"/>
    <n v="0"/>
    <n v="0"/>
    <n v="0"/>
    <x v="8"/>
    <x v="2"/>
    <x v="0"/>
    <x v="26"/>
  </r>
  <r>
    <n v="0"/>
    <n v="1"/>
    <n v="0"/>
    <n v="0"/>
    <n v="1"/>
    <x v="8"/>
    <x v="2"/>
    <x v="1"/>
    <x v="27"/>
  </r>
  <r>
    <n v="0"/>
    <n v="1"/>
    <n v="0"/>
    <n v="0"/>
    <n v="1"/>
    <x v="8"/>
    <x v="2"/>
    <x v="2"/>
    <x v="28"/>
  </r>
  <r>
    <n v="0"/>
    <n v="1"/>
    <n v="1"/>
    <n v="0"/>
    <n v="2"/>
    <x v="8"/>
    <x v="2"/>
    <x v="3"/>
    <x v="29"/>
  </r>
  <r>
    <n v="-1"/>
    <n v="0"/>
    <n v="0"/>
    <n v="0"/>
    <n v="-1"/>
    <x v="8"/>
    <x v="2"/>
    <x v="4"/>
    <x v="30"/>
  </r>
  <r>
    <n v="0"/>
    <n v="0"/>
    <n v="0"/>
    <n v="0"/>
    <n v="0"/>
    <x v="8"/>
    <x v="2"/>
    <x v="5"/>
    <x v="31"/>
  </r>
  <r>
    <n v="0"/>
    <n v="1"/>
    <n v="0"/>
    <n v="0"/>
    <n v="1"/>
    <x v="8"/>
    <x v="2"/>
    <x v="6"/>
    <x v="32"/>
  </r>
  <r>
    <n v="0"/>
    <n v="0"/>
    <n v="0"/>
    <n v="0"/>
    <n v="0"/>
    <x v="8"/>
    <x v="2"/>
    <x v="7"/>
    <x v="33"/>
  </r>
  <r>
    <n v="0"/>
    <n v="0"/>
    <n v="0"/>
    <n v="0"/>
    <n v="0"/>
    <x v="8"/>
    <x v="2"/>
    <x v="8"/>
    <x v="34"/>
  </r>
  <r>
    <n v="0"/>
    <n v="1"/>
    <n v="0"/>
    <n v="0"/>
    <n v="1"/>
    <x v="8"/>
    <x v="2"/>
    <x v="9"/>
    <x v="35"/>
  </r>
  <r>
    <n v="-1"/>
    <n v="0"/>
    <n v="0"/>
    <n v="0"/>
    <n v="-1"/>
    <x v="8"/>
    <x v="2"/>
    <x v="10"/>
    <x v="36"/>
  </r>
  <r>
    <n v="0"/>
    <n v="0"/>
    <n v="0"/>
    <n v="0"/>
    <n v="0"/>
    <x v="8"/>
    <x v="2"/>
    <x v="11"/>
    <x v="37"/>
  </r>
  <r>
    <n v="0"/>
    <n v="0"/>
    <n v="0"/>
    <n v="0"/>
    <n v="0"/>
    <x v="8"/>
    <x v="2"/>
    <x v="12"/>
    <x v="38"/>
  </r>
  <r>
    <n v="0"/>
    <n v="0"/>
    <n v="0"/>
    <n v="0"/>
    <n v="0"/>
    <x v="8"/>
    <x v="3"/>
    <x v="0"/>
    <x v="39"/>
  </r>
  <r>
    <n v="0"/>
    <n v="0"/>
    <n v="0"/>
    <n v="0"/>
    <n v="0"/>
    <x v="8"/>
    <x v="3"/>
    <x v="1"/>
    <x v="40"/>
  </r>
  <r>
    <n v="0"/>
    <n v="1"/>
    <n v="0"/>
    <n v="0"/>
    <n v="1"/>
    <x v="8"/>
    <x v="3"/>
    <x v="2"/>
    <x v="41"/>
  </r>
  <r>
    <n v="0"/>
    <n v="1"/>
    <n v="1"/>
    <n v="0"/>
    <n v="2"/>
    <x v="8"/>
    <x v="3"/>
    <x v="3"/>
    <x v="42"/>
  </r>
  <r>
    <n v="-1"/>
    <n v="0"/>
    <n v="0"/>
    <n v="0"/>
    <n v="-1"/>
    <x v="8"/>
    <x v="3"/>
    <x v="4"/>
    <x v="43"/>
  </r>
  <r>
    <n v="0"/>
    <n v="0"/>
    <n v="0"/>
    <n v="0"/>
    <n v="0"/>
    <x v="8"/>
    <x v="3"/>
    <x v="5"/>
    <x v="44"/>
  </r>
  <r>
    <n v="0"/>
    <n v="0"/>
    <n v="0"/>
    <n v="0"/>
    <n v="0"/>
    <x v="8"/>
    <x v="3"/>
    <x v="6"/>
    <x v="45"/>
  </r>
  <r>
    <n v="-1"/>
    <n v="0"/>
    <n v="0"/>
    <n v="0"/>
    <n v="-1"/>
    <x v="8"/>
    <x v="3"/>
    <x v="7"/>
    <x v="46"/>
  </r>
  <r>
    <n v="0"/>
    <n v="0"/>
    <n v="0"/>
    <n v="0"/>
    <n v="0"/>
    <x v="8"/>
    <x v="3"/>
    <x v="8"/>
    <x v="47"/>
  </r>
  <r>
    <n v="0"/>
    <n v="1"/>
    <n v="0"/>
    <n v="0"/>
    <n v="1"/>
    <x v="8"/>
    <x v="3"/>
    <x v="9"/>
    <x v="48"/>
  </r>
  <r>
    <n v="-1"/>
    <n v="0"/>
    <n v="0"/>
    <n v="0"/>
    <n v="-1"/>
    <x v="8"/>
    <x v="3"/>
    <x v="10"/>
    <x v="49"/>
  </r>
  <r>
    <n v="-1"/>
    <n v="0"/>
    <n v="0"/>
    <n v="0"/>
    <n v="-1"/>
    <x v="8"/>
    <x v="3"/>
    <x v="11"/>
    <x v="50"/>
  </r>
  <r>
    <n v="0"/>
    <n v="0"/>
    <n v="0"/>
    <n v="0"/>
    <n v="0"/>
    <x v="8"/>
    <x v="3"/>
    <x v="12"/>
    <x v="51"/>
  </r>
  <r>
    <n v="0"/>
    <n v="0"/>
    <n v="0"/>
    <n v="0"/>
    <n v="0"/>
    <x v="9"/>
    <x v="0"/>
    <x v="0"/>
    <x v="0"/>
  </r>
  <r>
    <n v="0"/>
    <n v="0"/>
    <n v="0"/>
    <n v="0"/>
    <n v="0"/>
    <x v="9"/>
    <x v="0"/>
    <x v="1"/>
    <x v="1"/>
  </r>
  <r>
    <n v="0"/>
    <n v="1"/>
    <n v="0"/>
    <n v="0"/>
    <n v="1"/>
    <x v="9"/>
    <x v="0"/>
    <x v="2"/>
    <x v="2"/>
  </r>
  <r>
    <n v="0"/>
    <n v="1"/>
    <n v="1"/>
    <n v="0"/>
    <n v="2"/>
    <x v="9"/>
    <x v="0"/>
    <x v="3"/>
    <x v="3"/>
  </r>
  <r>
    <n v="-1"/>
    <n v="0"/>
    <n v="0"/>
    <n v="0"/>
    <n v="-1"/>
    <x v="9"/>
    <x v="0"/>
    <x v="4"/>
    <x v="4"/>
  </r>
  <r>
    <n v="0"/>
    <n v="0"/>
    <n v="0"/>
    <n v="0"/>
    <n v="0"/>
    <x v="9"/>
    <x v="0"/>
    <x v="5"/>
    <x v="5"/>
  </r>
  <r>
    <n v="0"/>
    <n v="0"/>
    <n v="0"/>
    <n v="0"/>
    <n v="0"/>
    <x v="9"/>
    <x v="0"/>
    <x v="6"/>
    <x v="6"/>
  </r>
  <r>
    <n v="-1"/>
    <n v="0"/>
    <n v="0"/>
    <n v="0"/>
    <n v="-1"/>
    <x v="9"/>
    <x v="0"/>
    <x v="7"/>
    <x v="7"/>
  </r>
  <r>
    <n v="0"/>
    <n v="0"/>
    <n v="0"/>
    <n v="0"/>
    <n v="0"/>
    <x v="9"/>
    <x v="0"/>
    <x v="8"/>
    <x v="8"/>
  </r>
  <r>
    <n v="0"/>
    <n v="1"/>
    <n v="0"/>
    <n v="0"/>
    <n v="1"/>
    <x v="9"/>
    <x v="0"/>
    <x v="9"/>
    <x v="9"/>
  </r>
  <r>
    <n v="-1"/>
    <n v="0"/>
    <n v="0"/>
    <n v="0"/>
    <n v="-1"/>
    <x v="9"/>
    <x v="0"/>
    <x v="10"/>
    <x v="10"/>
  </r>
  <r>
    <n v="-1"/>
    <n v="0"/>
    <n v="0"/>
    <n v="0"/>
    <n v="-1"/>
    <x v="9"/>
    <x v="0"/>
    <x v="11"/>
    <x v="11"/>
  </r>
  <r>
    <n v="0"/>
    <n v="0"/>
    <n v="0"/>
    <n v="0"/>
    <n v="0"/>
    <x v="9"/>
    <x v="0"/>
    <x v="12"/>
    <x v="12"/>
  </r>
  <r>
    <n v="0"/>
    <n v="0"/>
    <n v="0"/>
    <n v="0"/>
    <n v="0"/>
    <x v="9"/>
    <x v="1"/>
    <x v="0"/>
    <x v="13"/>
  </r>
  <r>
    <n v="0"/>
    <n v="1"/>
    <n v="0"/>
    <n v="0"/>
    <n v="1"/>
    <x v="9"/>
    <x v="1"/>
    <x v="1"/>
    <x v="14"/>
  </r>
  <r>
    <n v="0"/>
    <n v="1"/>
    <n v="0"/>
    <n v="0"/>
    <n v="1"/>
    <x v="9"/>
    <x v="1"/>
    <x v="2"/>
    <x v="15"/>
  </r>
  <r>
    <n v="0"/>
    <n v="1"/>
    <n v="1"/>
    <n v="0"/>
    <n v="2"/>
    <x v="9"/>
    <x v="1"/>
    <x v="3"/>
    <x v="16"/>
  </r>
  <r>
    <n v="-1"/>
    <n v="0"/>
    <n v="0"/>
    <n v="0"/>
    <n v="-1"/>
    <x v="9"/>
    <x v="1"/>
    <x v="4"/>
    <x v="17"/>
  </r>
  <r>
    <n v="0"/>
    <n v="0"/>
    <n v="0"/>
    <n v="0"/>
    <n v="0"/>
    <x v="9"/>
    <x v="1"/>
    <x v="5"/>
    <x v="18"/>
  </r>
  <r>
    <n v="0"/>
    <n v="0"/>
    <n v="0"/>
    <n v="0"/>
    <n v="0"/>
    <x v="9"/>
    <x v="1"/>
    <x v="6"/>
    <x v="19"/>
  </r>
  <r>
    <n v="0"/>
    <n v="0"/>
    <n v="0"/>
    <n v="0"/>
    <n v="0"/>
    <x v="9"/>
    <x v="1"/>
    <x v="7"/>
    <x v="20"/>
  </r>
  <r>
    <n v="0"/>
    <n v="0"/>
    <n v="0"/>
    <n v="0"/>
    <n v="0"/>
    <x v="9"/>
    <x v="1"/>
    <x v="8"/>
    <x v="21"/>
  </r>
  <r>
    <n v="0"/>
    <n v="1"/>
    <n v="0"/>
    <n v="0"/>
    <n v="1"/>
    <x v="9"/>
    <x v="1"/>
    <x v="9"/>
    <x v="22"/>
  </r>
  <r>
    <n v="-1"/>
    <n v="0"/>
    <n v="0"/>
    <n v="0"/>
    <n v="-1"/>
    <x v="9"/>
    <x v="1"/>
    <x v="10"/>
    <x v="23"/>
  </r>
  <r>
    <n v="0"/>
    <n v="0"/>
    <n v="0"/>
    <n v="0"/>
    <n v="0"/>
    <x v="9"/>
    <x v="1"/>
    <x v="11"/>
    <x v="24"/>
  </r>
  <r>
    <n v="0"/>
    <n v="0"/>
    <n v="0"/>
    <n v="0"/>
    <n v="0"/>
    <x v="9"/>
    <x v="1"/>
    <x v="12"/>
    <x v="25"/>
  </r>
  <r>
    <n v="0"/>
    <n v="0"/>
    <n v="0"/>
    <n v="0"/>
    <n v="0"/>
    <x v="9"/>
    <x v="2"/>
    <x v="0"/>
    <x v="26"/>
  </r>
  <r>
    <n v="0"/>
    <n v="1"/>
    <n v="0"/>
    <n v="0"/>
    <n v="1"/>
    <x v="9"/>
    <x v="2"/>
    <x v="1"/>
    <x v="27"/>
  </r>
  <r>
    <n v="0"/>
    <n v="1"/>
    <n v="0"/>
    <n v="0"/>
    <n v="1"/>
    <x v="9"/>
    <x v="2"/>
    <x v="2"/>
    <x v="28"/>
  </r>
  <r>
    <n v="0"/>
    <n v="1"/>
    <n v="1"/>
    <n v="0"/>
    <n v="2"/>
    <x v="9"/>
    <x v="2"/>
    <x v="3"/>
    <x v="29"/>
  </r>
  <r>
    <n v="-1"/>
    <n v="0"/>
    <n v="0"/>
    <n v="0"/>
    <n v="-1"/>
    <x v="9"/>
    <x v="2"/>
    <x v="4"/>
    <x v="30"/>
  </r>
  <r>
    <n v="0"/>
    <n v="0"/>
    <n v="0"/>
    <n v="0"/>
    <n v="0"/>
    <x v="9"/>
    <x v="2"/>
    <x v="5"/>
    <x v="31"/>
  </r>
  <r>
    <n v="0"/>
    <n v="1"/>
    <n v="0"/>
    <n v="0"/>
    <n v="1"/>
    <x v="9"/>
    <x v="2"/>
    <x v="6"/>
    <x v="32"/>
  </r>
  <r>
    <n v="0"/>
    <n v="0"/>
    <n v="0"/>
    <n v="0"/>
    <n v="0"/>
    <x v="9"/>
    <x v="2"/>
    <x v="7"/>
    <x v="33"/>
  </r>
  <r>
    <n v="0"/>
    <n v="0"/>
    <n v="0"/>
    <n v="0"/>
    <n v="0"/>
    <x v="9"/>
    <x v="2"/>
    <x v="8"/>
    <x v="34"/>
  </r>
  <r>
    <n v="0"/>
    <n v="1"/>
    <n v="0"/>
    <n v="0"/>
    <n v="1"/>
    <x v="9"/>
    <x v="2"/>
    <x v="9"/>
    <x v="35"/>
  </r>
  <r>
    <n v="-1"/>
    <n v="0"/>
    <n v="0"/>
    <n v="0"/>
    <n v="-1"/>
    <x v="9"/>
    <x v="2"/>
    <x v="10"/>
    <x v="36"/>
  </r>
  <r>
    <n v="0"/>
    <n v="0"/>
    <n v="0"/>
    <n v="0"/>
    <n v="0"/>
    <x v="9"/>
    <x v="2"/>
    <x v="11"/>
    <x v="37"/>
  </r>
  <r>
    <n v="0"/>
    <n v="0"/>
    <n v="0"/>
    <n v="0"/>
    <n v="0"/>
    <x v="9"/>
    <x v="2"/>
    <x v="12"/>
    <x v="38"/>
  </r>
  <r>
    <n v="0"/>
    <n v="0"/>
    <n v="0"/>
    <n v="0"/>
    <n v="0"/>
    <x v="9"/>
    <x v="3"/>
    <x v="0"/>
    <x v="39"/>
  </r>
  <r>
    <n v="0"/>
    <n v="0"/>
    <n v="0"/>
    <n v="0"/>
    <n v="0"/>
    <x v="9"/>
    <x v="3"/>
    <x v="1"/>
    <x v="40"/>
  </r>
  <r>
    <n v="0"/>
    <n v="1"/>
    <n v="0"/>
    <n v="0"/>
    <n v="1"/>
    <x v="9"/>
    <x v="3"/>
    <x v="2"/>
    <x v="41"/>
  </r>
  <r>
    <n v="0"/>
    <n v="1"/>
    <n v="1"/>
    <n v="0"/>
    <n v="2"/>
    <x v="9"/>
    <x v="3"/>
    <x v="3"/>
    <x v="42"/>
  </r>
  <r>
    <n v="-1"/>
    <n v="0"/>
    <n v="0"/>
    <n v="0"/>
    <n v="-1"/>
    <x v="9"/>
    <x v="3"/>
    <x v="4"/>
    <x v="43"/>
  </r>
  <r>
    <n v="0"/>
    <n v="0"/>
    <n v="0"/>
    <n v="0"/>
    <n v="0"/>
    <x v="9"/>
    <x v="3"/>
    <x v="5"/>
    <x v="44"/>
  </r>
  <r>
    <n v="0"/>
    <n v="0"/>
    <n v="0"/>
    <n v="0"/>
    <n v="0"/>
    <x v="9"/>
    <x v="3"/>
    <x v="6"/>
    <x v="45"/>
  </r>
  <r>
    <n v="0"/>
    <n v="0"/>
    <n v="0"/>
    <n v="0"/>
    <n v="0"/>
    <x v="9"/>
    <x v="3"/>
    <x v="7"/>
    <x v="46"/>
  </r>
  <r>
    <n v="0"/>
    <n v="0"/>
    <n v="0"/>
    <n v="0"/>
    <n v="0"/>
    <x v="9"/>
    <x v="3"/>
    <x v="8"/>
    <x v="47"/>
  </r>
  <r>
    <n v="0"/>
    <n v="1"/>
    <n v="0"/>
    <n v="0"/>
    <n v="1"/>
    <x v="9"/>
    <x v="3"/>
    <x v="9"/>
    <x v="48"/>
  </r>
  <r>
    <n v="-1"/>
    <n v="0"/>
    <n v="0"/>
    <n v="0"/>
    <n v="-1"/>
    <x v="9"/>
    <x v="3"/>
    <x v="10"/>
    <x v="49"/>
  </r>
  <r>
    <n v="-1"/>
    <n v="0"/>
    <n v="0"/>
    <n v="0"/>
    <n v="-1"/>
    <x v="9"/>
    <x v="3"/>
    <x v="11"/>
    <x v="50"/>
  </r>
  <r>
    <n v="0"/>
    <n v="0"/>
    <n v="0"/>
    <n v="0"/>
    <n v="0"/>
    <x v="9"/>
    <x v="3"/>
    <x v="12"/>
    <x v="51"/>
  </r>
  <r>
    <n v="0"/>
    <n v="0"/>
    <n v="0"/>
    <n v="0"/>
    <n v="0"/>
    <x v="10"/>
    <x v="0"/>
    <x v="0"/>
    <x v="0"/>
  </r>
  <r>
    <n v="0"/>
    <n v="0"/>
    <n v="0"/>
    <n v="0"/>
    <n v="0"/>
    <x v="10"/>
    <x v="0"/>
    <x v="1"/>
    <x v="1"/>
  </r>
  <r>
    <n v="0"/>
    <n v="1"/>
    <n v="0"/>
    <n v="0"/>
    <n v="1"/>
    <x v="10"/>
    <x v="0"/>
    <x v="2"/>
    <x v="2"/>
  </r>
  <r>
    <n v="0"/>
    <n v="1"/>
    <n v="1"/>
    <n v="0"/>
    <n v="2"/>
    <x v="10"/>
    <x v="0"/>
    <x v="3"/>
    <x v="3"/>
  </r>
  <r>
    <n v="-1"/>
    <n v="0"/>
    <n v="0"/>
    <n v="0"/>
    <n v="-1"/>
    <x v="10"/>
    <x v="0"/>
    <x v="4"/>
    <x v="4"/>
  </r>
  <r>
    <n v="0"/>
    <n v="0"/>
    <n v="0"/>
    <n v="0"/>
    <n v="0"/>
    <x v="10"/>
    <x v="0"/>
    <x v="5"/>
    <x v="5"/>
  </r>
  <r>
    <n v="0"/>
    <n v="0"/>
    <n v="0"/>
    <n v="0"/>
    <n v="0"/>
    <x v="10"/>
    <x v="0"/>
    <x v="6"/>
    <x v="6"/>
  </r>
  <r>
    <n v="-1"/>
    <n v="0"/>
    <n v="0"/>
    <n v="0"/>
    <n v="-1"/>
    <x v="10"/>
    <x v="0"/>
    <x v="7"/>
    <x v="7"/>
  </r>
  <r>
    <n v="0"/>
    <n v="0"/>
    <n v="0"/>
    <n v="0"/>
    <n v="0"/>
    <x v="10"/>
    <x v="0"/>
    <x v="8"/>
    <x v="8"/>
  </r>
  <r>
    <n v="0"/>
    <n v="1"/>
    <n v="0"/>
    <n v="0"/>
    <n v="1"/>
    <x v="10"/>
    <x v="0"/>
    <x v="9"/>
    <x v="9"/>
  </r>
  <r>
    <n v="-1"/>
    <n v="0"/>
    <n v="0"/>
    <n v="0"/>
    <n v="-1"/>
    <x v="10"/>
    <x v="0"/>
    <x v="10"/>
    <x v="10"/>
  </r>
  <r>
    <n v="-1"/>
    <n v="0"/>
    <n v="0"/>
    <n v="0"/>
    <n v="-1"/>
    <x v="10"/>
    <x v="0"/>
    <x v="11"/>
    <x v="11"/>
  </r>
  <r>
    <n v="0"/>
    <n v="0"/>
    <n v="0"/>
    <n v="0"/>
    <n v="0"/>
    <x v="10"/>
    <x v="0"/>
    <x v="12"/>
    <x v="12"/>
  </r>
  <r>
    <n v="0"/>
    <n v="0"/>
    <n v="0"/>
    <n v="0"/>
    <n v="0"/>
    <x v="10"/>
    <x v="1"/>
    <x v="0"/>
    <x v="13"/>
  </r>
  <r>
    <n v="0"/>
    <n v="1"/>
    <n v="0"/>
    <n v="0"/>
    <n v="1"/>
    <x v="10"/>
    <x v="1"/>
    <x v="1"/>
    <x v="14"/>
  </r>
  <r>
    <n v="0"/>
    <n v="1"/>
    <n v="0"/>
    <n v="0"/>
    <n v="1"/>
    <x v="10"/>
    <x v="1"/>
    <x v="2"/>
    <x v="15"/>
  </r>
  <r>
    <n v="0"/>
    <n v="1"/>
    <n v="1"/>
    <n v="0"/>
    <n v="2"/>
    <x v="10"/>
    <x v="1"/>
    <x v="3"/>
    <x v="16"/>
  </r>
  <r>
    <n v="-1"/>
    <n v="0"/>
    <n v="0"/>
    <n v="0"/>
    <n v="-1"/>
    <x v="10"/>
    <x v="1"/>
    <x v="4"/>
    <x v="17"/>
  </r>
  <r>
    <n v="0"/>
    <n v="0"/>
    <n v="0"/>
    <n v="0"/>
    <n v="0"/>
    <x v="10"/>
    <x v="1"/>
    <x v="5"/>
    <x v="18"/>
  </r>
  <r>
    <n v="0"/>
    <n v="1"/>
    <n v="0"/>
    <n v="0"/>
    <n v="1"/>
    <x v="10"/>
    <x v="1"/>
    <x v="6"/>
    <x v="19"/>
  </r>
  <r>
    <n v="0"/>
    <n v="0"/>
    <n v="0"/>
    <n v="0"/>
    <n v="0"/>
    <x v="10"/>
    <x v="1"/>
    <x v="7"/>
    <x v="20"/>
  </r>
  <r>
    <n v="0"/>
    <n v="0"/>
    <n v="0"/>
    <n v="0"/>
    <n v="0"/>
    <x v="10"/>
    <x v="1"/>
    <x v="8"/>
    <x v="21"/>
  </r>
  <r>
    <n v="0"/>
    <n v="1"/>
    <n v="0"/>
    <n v="0"/>
    <n v="1"/>
    <x v="10"/>
    <x v="1"/>
    <x v="9"/>
    <x v="22"/>
  </r>
  <r>
    <n v="-1"/>
    <n v="0"/>
    <n v="0"/>
    <n v="0"/>
    <n v="-1"/>
    <x v="10"/>
    <x v="1"/>
    <x v="10"/>
    <x v="23"/>
  </r>
  <r>
    <n v="0"/>
    <n v="0"/>
    <n v="0"/>
    <n v="0"/>
    <n v="0"/>
    <x v="10"/>
    <x v="1"/>
    <x v="11"/>
    <x v="24"/>
  </r>
  <r>
    <n v="0"/>
    <n v="0"/>
    <n v="0"/>
    <n v="0"/>
    <n v="0"/>
    <x v="10"/>
    <x v="1"/>
    <x v="12"/>
    <x v="25"/>
  </r>
  <r>
    <n v="0"/>
    <n v="0"/>
    <n v="0"/>
    <n v="0"/>
    <n v="0"/>
    <x v="10"/>
    <x v="2"/>
    <x v="0"/>
    <x v="26"/>
  </r>
  <r>
    <n v="0"/>
    <n v="1"/>
    <n v="0"/>
    <n v="0"/>
    <n v="1"/>
    <x v="10"/>
    <x v="2"/>
    <x v="1"/>
    <x v="27"/>
  </r>
  <r>
    <n v="0"/>
    <n v="1"/>
    <n v="0"/>
    <n v="0"/>
    <n v="1"/>
    <x v="10"/>
    <x v="2"/>
    <x v="2"/>
    <x v="28"/>
  </r>
  <r>
    <n v="0"/>
    <n v="1"/>
    <n v="1"/>
    <n v="0"/>
    <n v="2"/>
    <x v="10"/>
    <x v="2"/>
    <x v="3"/>
    <x v="29"/>
  </r>
  <r>
    <n v="-1"/>
    <n v="0"/>
    <n v="0"/>
    <n v="0"/>
    <n v="-1"/>
    <x v="10"/>
    <x v="2"/>
    <x v="4"/>
    <x v="30"/>
  </r>
  <r>
    <n v="0"/>
    <n v="0"/>
    <n v="0"/>
    <n v="0"/>
    <n v="0"/>
    <x v="10"/>
    <x v="2"/>
    <x v="5"/>
    <x v="31"/>
  </r>
  <r>
    <n v="0"/>
    <n v="1"/>
    <n v="0"/>
    <n v="0"/>
    <n v="1"/>
    <x v="10"/>
    <x v="2"/>
    <x v="6"/>
    <x v="32"/>
  </r>
  <r>
    <n v="0"/>
    <n v="0"/>
    <n v="0"/>
    <n v="0"/>
    <n v="0"/>
    <x v="10"/>
    <x v="2"/>
    <x v="7"/>
    <x v="33"/>
  </r>
  <r>
    <n v="0"/>
    <n v="0"/>
    <n v="0"/>
    <n v="0"/>
    <n v="0"/>
    <x v="10"/>
    <x v="2"/>
    <x v="8"/>
    <x v="34"/>
  </r>
  <r>
    <n v="0"/>
    <n v="1"/>
    <n v="0"/>
    <n v="0"/>
    <n v="1"/>
    <x v="10"/>
    <x v="2"/>
    <x v="9"/>
    <x v="35"/>
  </r>
  <r>
    <n v="-1"/>
    <n v="0"/>
    <n v="0"/>
    <n v="0"/>
    <n v="-1"/>
    <x v="10"/>
    <x v="2"/>
    <x v="10"/>
    <x v="36"/>
  </r>
  <r>
    <n v="0"/>
    <n v="0"/>
    <n v="0"/>
    <n v="0"/>
    <n v="0"/>
    <x v="10"/>
    <x v="2"/>
    <x v="11"/>
    <x v="37"/>
  </r>
  <r>
    <n v="0"/>
    <n v="0"/>
    <n v="0"/>
    <n v="0"/>
    <n v="0"/>
    <x v="10"/>
    <x v="2"/>
    <x v="12"/>
    <x v="38"/>
  </r>
  <r>
    <n v="0"/>
    <n v="0"/>
    <n v="0"/>
    <n v="0"/>
    <n v="0"/>
    <x v="10"/>
    <x v="3"/>
    <x v="0"/>
    <x v="39"/>
  </r>
  <r>
    <n v="0"/>
    <n v="1"/>
    <n v="0"/>
    <n v="0"/>
    <n v="1"/>
    <x v="10"/>
    <x v="3"/>
    <x v="1"/>
    <x v="40"/>
  </r>
  <r>
    <n v="0"/>
    <n v="1"/>
    <n v="0"/>
    <n v="0"/>
    <n v="1"/>
    <x v="10"/>
    <x v="3"/>
    <x v="2"/>
    <x v="41"/>
  </r>
  <r>
    <n v="0"/>
    <n v="1"/>
    <n v="1"/>
    <n v="0"/>
    <n v="2"/>
    <x v="10"/>
    <x v="3"/>
    <x v="3"/>
    <x v="42"/>
  </r>
  <r>
    <n v="-1"/>
    <n v="0"/>
    <n v="0"/>
    <n v="0"/>
    <n v="-1"/>
    <x v="10"/>
    <x v="3"/>
    <x v="4"/>
    <x v="43"/>
  </r>
  <r>
    <n v="0"/>
    <n v="0"/>
    <n v="0"/>
    <n v="0"/>
    <n v="0"/>
    <x v="10"/>
    <x v="3"/>
    <x v="5"/>
    <x v="44"/>
  </r>
  <r>
    <n v="0"/>
    <n v="0"/>
    <n v="0"/>
    <n v="0"/>
    <n v="0"/>
    <x v="10"/>
    <x v="3"/>
    <x v="6"/>
    <x v="45"/>
  </r>
  <r>
    <n v="0"/>
    <n v="0"/>
    <n v="0"/>
    <n v="0"/>
    <n v="0"/>
    <x v="10"/>
    <x v="3"/>
    <x v="7"/>
    <x v="46"/>
  </r>
  <r>
    <n v="0"/>
    <n v="0"/>
    <n v="0"/>
    <n v="0"/>
    <n v="0"/>
    <x v="10"/>
    <x v="3"/>
    <x v="8"/>
    <x v="47"/>
  </r>
  <r>
    <n v="0"/>
    <n v="1"/>
    <n v="0"/>
    <n v="0"/>
    <n v="1"/>
    <x v="10"/>
    <x v="3"/>
    <x v="9"/>
    <x v="48"/>
  </r>
  <r>
    <n v="-1"/>
    <n v="0"/>
    <n v="0"/>
    <n v="0"/>
    <n v="-1"/>
    <x v="10"/>
    <x v="3"/>
    <x v="10"/>
    <x v="49"/>
  </r>
  <r>
    <n v="0"/>
    <n v="0"/>
    <n v="0"/>
    <n v="0"/>
    <n v="0"/>
    <x v="10"/>
    <x v="3"/>
    <x v="11"/>
    <x v="50"/>
  </r>
  <r>
    <n v="0"/>
    <n v="0"/>
    <n v="0"/>
    <n v="0"/>
    <n v="0"/>
    <x v="10"/>
    <x v="3"/>
    <x v="12"/>
    <x v="51"/>
  </r>
  <r>
    <n v="0"/>
    <n v="0"/>
    <n v="0"/>
    <n v="0"/>
    <n v="0"/>
    <x v="11"/>
    <x v="0"/>
    <x v="0"/>
    <x v="0"/>
  </r>
  <r>
    <n v="0"/>
    <n v="0"/>
    <n v="0"/>
    <n v="0"/>
    <n v="0"/>
    <x v="11"/>
    <x v="0"/>
    <x v="1"/>
    <x v="1"/>
  </r>
  <r>
    <n v="0"/>
    <n v="1"/>
    <n v="0"/>
    <n v="0"/>
    <n v="1"/>
    <x v="11"/>
    <x v="0"/>
    <x v="2"/>
    <x v="2"/>
  </r>
  <r>
    <n v="0"/>
    <n v="1"/>
    <n v="1"/>
    <n v="0"/>
    <n v="2"/>
    <x v="11"/>
    <x v="0"/>
    <x v="3"/>
    <x v="3"/>
  </r>
  <r>
    <n v="-1"/>
    <n v="0"/>
    <n v="0"/>
    <n v="0"/>
    <n v="-1"/>
    <x v="11"/>
    <x v="0"/>
    <x v="4"/>
    <x v="4"/>
  </r>
  <r>
    <n v="0"/>
    <n v="0"/>
    <n v="0"/>
    <n v="0"/>
    <n v="0"/>
    <x v="11"/>
    <x v="0"/>
    <x v="5"/>
    <x v="5"/>
  </r>
  <r>
    <n v="0"/>
    <n v="0"/>
    <n v="0"/>
    <n v="0"/>
    <n v="0"/>
    <x v="11"/>
    <x v="0"/>
    <x v="6"/>
    <x v="6"/>
  </r>
  <r>
    <n v="-1"/>
    <n v="0"/>
    <n v="0"/>
    <n v="0"/>
    <n v="-1"/>
    <x v="11"/>
    <x v="0"/>
    <x v="7"/>
    <x v="7"/>
  </r>
  <r>
    <n v="0"/>
    <n v="0"/>
    <n v="0"/>
    <n v="0"/>
    <n v="0"/>
    <x v="11"/>
    <x v="0"/>
    <x v="8"/>
    <x v="8"/>
  </r>
  <r>
    <n v="0"/>
    <n v="1"/>
    <n v="0"/>
    <n v="0"/>
    <n v="1"/>
    <x v="11"/>
    <x v="0"/>
    <x v="9"/>
    <x v="9"/>
  </r>
  <r>
    <n v="-1"/>
    <n v="0"/>
    <n v="0"/>
    <n v="0"/>
    <n v="-1"/>
    <x v="11"/>
    <x v="0"/>
    <x v="10"/>
    <x v="10"/>
  </r>
  <r>
    <n v="-1"/>
    <n v="0"/>
    <n v="0"/>
    <n v="0"/>
    <n v="-1"/>
    <x v="11"/>
    <x v="0"/>
    <x v="11"/>
    <x v="11"/>
  </r>
  <r>
    <n v="0"/>
    <n v="0"/>
    <n v="0"/>
    <n v="0"/>
    <n v="0"/>
    <x v="11"/>
    <x v="0"/>
    <x v="12"/>
    <x v="12"/>
  </r>
  <r>
    <n v="0"/>
    <n v="0"/>
    <n v="0"/>
    <n v="0"/>
    <n v="0"/>
    <x v="11"/>
    <x v="1"/>
    <x v="0"/>
    <x v="13"/>
  </r>
  <r>
    <n v="0"/>
    <n v="1"/>
    <n v="0"/>
    <n v="0"/>
    <n v="1"/>
    <x v="11"/>
    <x v="1"/>
    <x v="1"/>
    <x v="14"/>
  </r>
  <r>
    <n v="0"/>
    <n v="1"/>
    <n v="1"/>
    <n v="0"/>
    <n v="2"/>
    <x v="11"/>
    <x v="1"/>
    <x v="2"/>
    <x v="15"/>
  </r>
  <r>
    <n v="0"/>
    <n v="1"/>
    <n v="1"/>
    <n v="0"/>
    <n v="2"/>
    <x v="11"/>
    <x v="1"/>
    <x v="3"/>
    <x v="16"/>
  </r>
  <r>
    <n v="-1"/>
    <n v="0"/>
    <n v="0"/>
    <n v="0"/>
    <n v="-1"/>
    <x v="11"/>
    <x v="1"/>
    <x v="4"/>
    <x v="17"/>
  </r>
  <r>
    <n v="0"/>
    <n v="0"/>
    <n v="0"/>
    <n v="0"/>
    <n v="0"/>
    <x v="11"/>
    <x v="1"/>
    <x v="5"/>
    <x v="18"/>
  </r>
  <r>
    <n v="0"/>
    <n v="1"/>
    <n v="0"/>
    <n v="0"/>
    <n v="1"/>
    <x v="11"/>
    <x v="1"/>
    <x v="6"/>
    <x v="19"/>
  </r>
  <r>
    <n v="0"/>
    <n v="0"/>
    <n v="0"/>
    <n v="0"/>
    <n v="0"/>
    <x v="11"/>
    <x v="1"/>
    <x v="7"/>
    <x v="20"/>
  </r>
  <r>
    <n v="0"/>
    <n v="0"/>
    <n v="0"/>
    <n v="0"/>
    <n v="0"/>
    <x v="11"/>
    <x v="1"/>
    <x v="8"/>
    <x v="21"/>
  </r>
  <r>
    <n v="0"/>
    <n v="1"/>
    <n v="0"/>
    <n v="0"/>
    <n v="1"/>
    <x v="11"/>
    <x v="1"/>
    <x v="9"/>
    <x v="22"/>
  </r>
  <r>
    <n v="-1"/>
    <n v="0"/>
    <n v="0"/>
    <n v="0"/>
    <n v="-1"/>
    <x v="11"/>
    <x v="1"/>
    <x v="10"/>
    <x v="23"/>
  </r>
  <r>
    <n v="0"/>
    <n v="0"/>
    <n v="0"/>
    <n v="0"/>
    <n v="0"/>
    <x v="11"/>
    <x v="1"/>
    <x v="11"/>
    <x v="24"/>
  </r>
  <r>
    <n v="0"/>
    <n v="0"/>
    <n v="0"/>
    <n v="0"/>
    <n v="0"/>
    <x v="11"/>
    <x v="1"/>
    <x v="12"/>
    <x v="25"/>
  </r>
  <r>
    <n v="0"/>
    <n v="0"/>
    <n v="0"/>
    <n v="0"/>
    <n v="0"/>
    <x v="11"/>
    <x v="2"/>
    <x v="0"/>
    <x v="26"/>
  </r>
  <r>
    <n v="0"/>
    <n v="1"/>
    <n v="0"/>
    <n v="0"/>
    <n v="1"/>
    <x v="11"/>
    <x v="2"/>
    <x v="1"/>
    <x v="27"/>
  </r>
  <r>
    <n v="0"/>
    <n v="1"/>
    <n v="1"/>
    <n v="0"/>
    <n v="2"/>
    <x v="11"/>
    <x v="2"/>
    <x v="2"/>
    <x v="28"/>
  </r>
  <r>
    <n v="0"/>
    <n v="1"/>
    <n v="1"/>
    <n v="0"/>
    <n v="2"/>
    <x v="11"/>
    <x v="2"/>
    <x v="3"/>
    <x v="29"/>
  </r>
  <r>
    <n v="-1"/>
    <n v="0"/>
    <n v="0"/>
    <n v="0"/>
    <n v="-1"/>
    <x v="11"/>
    <x v="2"/>
    <x v="4"/>
    <x v="30"/>
  </r>
  <r>
    <n v="0"/>
    <n v="0"/>
    <n v="0"/>
    <n v="0"/>
    <n v="0"/>
    <x v="11"/>
    <x v="2"/>
    <x v="5"/>
    <x v="31"/>
  </r>
  <r>
    <n v="0"/>
    <n v="1"/>
    <n v="0"/>
    <n v="0"/>
    <n v="1"/>
    <x v="11"/>
    <x v="2"/>
    <x v="6"/>
    <x v="32"/>
  </r>
  <r>
    <n v="0"/>
    <n v="0"/>
    <n v="0"/>
    <n v="0"/>
    <n v="0"/>
    <x v="11"/>
    <x v="2"/>
    <x v="7"/>
    <x v="33"/>
  </r>
  <r>
    <n v="0"/>
    <n v="0"/>
    <n v="0"/>
    <n v="0"/>
    <n v="0"/>
    <x v="11"/>
    <x v="2"/>
    <x v="8"/>
    <x v="34"/>
  </r>
  <r>
    <n v="0"/>
    <n v="1"/>
    <n v="0"/>
    <n v="0"/>
    <n v="1"/>
    <x v="11"/>
    <x v="2"/>
    <x v="9"/>
    <x v="35"/>
  </r>
  <r>
    <n v="-1"/>
    <n v="0"/>
    <n v="0"/>
    <n v="0"/>
    <n v="-1"/>
    <x v="11"/>
    <x v="2"/>
    <x v="10"/>
    <x v="36"/>
  </r>
  <r>
    <n v="0"/>
    <n v="0"/>
    <n v="0"/>
    <n v="0"/>
    <n v="0"/>
    <x v="11"/>
    <x v="2"/>
    <x v="11"/>
    <x v="37"/>
  </r>
  <r>
    <n v="0"/>
    <n v="0"/>
    <n v="0"/>
    <n v="0"/>
    <n v="0"/>
    <x v="11"/>
    <x v="2"/>
    <x v="12"/>
    <x v="38"/>
  </r>
  <r>
    <n v="0"/>
    <n v="0"/>
    <n v="0"/>
    <n v="0"/>
    <n v="0"/>
    <x v="11"/>
    <x v="3"/>
    <x v="0"/>
    <x v="39"/>
  </r>
  <r>
    <n v="0"/>
    <n v="1"/>
    <n v="0"/>
    <n v="0"/>
    <n v="1"/>
    <x v="11"/>
    <x v="3"/>
    <x v="1"/>
    <x v="40"/>
  </r>
  <r>
    <n v="0"/>
    <n v="1"/>
    <n v="1"/>
    <n v="0"/>
    <n v="2"/>
    <x v="11"/>
    <x v="3"/>
    <x v="2"/>
    <x v="41"/>
  </r>
  <r>
    <n v="0"/>
    <n v="1"/>
    <n v="1"/>
    <n v="0"/>
    <n v="2"/>
    <x v="11"/>
    <x v="3"/>
    <x v="3"/>
    <x v="42"/>
  </r>
  <r>
    <n v="-1"/>
    <n v="0"/>
    <n v="0"/>
    <n v="0"/>
    <n v="-1"/>
    <x v="11"/>
    <x v="3"/>
    <x v="4"/>
    <x v="43"/>
  </r>
  <r>
    <n v="0"/>
    <n v="0"/>
    <n v="0"/>
    <n v="0"/>
    <n v="0"/>
    <x v="11"/>
    <x v="3"/>
    <x v="5"/>
    <x v="44"/>
  </r>
  <r>
    <n v="0"/>
    <n v="0"/>
    <n v="0"/>
    <n v="0"/>
    <n v="0"/>
    <x v="11"/>
    <x v="3"/>
    <x v="6"/>
    <x v="45"/>
  </r>
  <r>
    <n v="0"/>
    <n v="0"/>
    <n v="0"/>
    <n v="0"/>
    <n v="0"/>
    <x v="11"/>
    <x v="3"/>
    <x v="7"/>
    <x v="46"/>
  </r>
  <r>
    <n v="0"/>
    <n v="0"/>
    <n v="0"/>
    <n v="0"/>
    <n v="0"/>
    <x v="11"/>
    <x v="3"/>
    <x v="8"/>
    <x v="47"/>
  </r>
  <r>
    <n v="0"/>
    <n v="1"/>
    <n v="0"/>
    <n v="0"/>
    <n v="1"/>
    <x v="11"/>
    <x v="3"/>
    <x v="9"/>
    <x v="48"/>
  </r>
  <r>
    <n v="-1"/>
    <n v="0"/>
    <n v="0"/>
    <n v="0"/>
    <n v="-1"/>
    <x v="11"/>
    <x v="3"/>
    <x v="10"/>
    <x v="49"/>
  </r>
  <r>
    <n v="0"/>
    <n v="0"/>
    <n v="0"/>
    <n v="0"/>
    <n v="0"/>
    <x v="11"/>
    <x v="3"/>
    <x v="11"/>
    <x v="50"/>
  </r>
  <r>
    <n v="0"/>
    <n v="0"/>
    <n v="0"/>
    <n v="0"/>
    <n v="0"/>
    <x v="11"/>
    <x v="3"/>
    <x v="12"/>
    <x v="51"/>
  </r>
  <r>
    <n v="0"/>
    <n v="0"/>
    <n v="0"/>
    <n v="0"/>
    <n v="0"/>
    <x v="12"/>
    <x v="0"/>
    <x v="0"/>
    <x v="0"/>
  </r>
  <r>
    <n v="0"/>
    <n v="0"/>
    <n v="0"/>
    <n v="0"/>
    <n v="0"/>
    <x v="12"/>
    <x v="0"/>
    <x v="1"/>
    <x v="1"/>
  </r>
  <r>
    <n v="0"/>
    <n v="1"/>
    <n v="0"/>
    <n v="0"/>
    <n v="1"/>
    <x v="12"/>
    <x v="0"/>
    <x v="2"/>
    <x v="2"/>
  </r>
  <r>
    <n v="0"/>
    <n v="1"/>
    <n v="1"/>
    <n v="0"/>
    <n v="2"/>
    <x v="12"/>
    <x v="0"/>
    <x v="3"/>
    <x v="3"/>
  </r>
  <r>
    <n v="-1"/>
    <n v="0"/>
    <n v="0"/>
    <n v="0"/>
    <n v="-1"/>
    <x v="12"/>
    <x v="0"/>
    <x v="4"/>
    <x v="4"/>
  </r>
  <r>
    <n v="0"/>
    <n v="0"/>
    <n v="0"/>
    <n v="0"/>
    <n v="0"/>
    <x v="12"/>
    <x v="0"/>
    <x v="5"/>
    <x v="5"/>
  </r>
  <r>
    <n v="0"/>
    <n v="0"/>
    <n v="0"/>
    <n v="0"/>
    <n v="0"/>
    <x v="12"/>
    <x v="0"/>
    <x v="6"/>
    <x v="6"/>
  </r>
  <r>
    <n v="-1"/>
    <n v="0"/>
    <n v="0"/>
    <n v="0"/>
    <n v="-1"/>
    <x v="12"/>
    <x v="0"/>
    <x v="7"/>
    <x v="7"/>
  </r>
  <r>
    <n v="0"/>
    <n v="0"/>
    <n v="0"/>
    <n v="0"/>
    <n v="0"/>
    <x v="12"/>
    <x v="0"/>
    <x v="8"/>
    <x v="8"/>
  </r>
  <r>
    <n v="0"/>
    <n v="1"/>
    <n v="0"/>
    <n v="0"/>
    <n v="1"/>
    <x v="12"/>
    <x v="0"/>
    <x v="9"/>
    <x v="9"/>
  </r>
  <r>
    <n v="-1"/>
    <n v="0"/>
    <n v="0"/>
    <n v="0"/>
    <n v="-1"/>
    <x v="12"/>
    <x v="0"/>
    <x v="10"/>
    <x v="10"/>
  </r>
  <r>
    <n v="-1"/>
    <n v="0"/>
    <n v="0"/>
    <n v="0"/>
    <n v="-1"/>
    <x v="12"/>
    <x v="0"/>
    <x v="11"/>
    <x v="11"/>
  </r>
  <r>
    <n v="0"/>
    <n v="0"/>
    <n v="0"/>
    <n v="0"/>
    <n v="0"/>
    <x v="12"/>
    <x v="0"/>
    <x v="12"/>
    <x v="12"/>
  </r>
  <r>
    <n v="0"/>
    <n v="0"/>
    <n v="0"/>
    <n v="0"/>
    <n v="0"/>
    <x v="12"/>
    <x v="1"/>
    <x v="0"/>
    <x v="13"/>
  </r>
  <r>
    <n v="0"/>
    <n v="1"/>
    <n v="0"/>
    <n v="0"/>
    <n v="1"/>
    <x v="12"/>
    <x v="1"/>
    <x v="1"/>
    <x v="14"/>
  </r>
  <r>
    <n v="0"/>
    <n v="1"/>
    <n v="1"/>
    <n v="0"/>
    <n v="2"/>
    <x v="12"/>
    <x v="1"/>
    <x v="2"/>
    <x v="15"/>
  </r>
  <r>
    <n v="0"/>
    <n v="1"/>
    <n v="1"/>
    <n v="0"/>
    <n v="2"/>
    <x v="12"/>
    <x v="1"/>
    <x v="3"/>
    <x v="16"/>
  </r>
  <r>
    <n v="-1"/>
    <n v="0"/>
    <n v="0"/>
    <n v="0"/>
    <n v="-1"/>
    <x v="12"/>
    <x v="1"/>
    <x v="4"/>
    <x v="17"/>
  </r>
  <r>
    <n v="0"/>
    <n v="0"/>
    <n v="0"/>
    <n v="0"/>
    <n v="0"/>
    <x v="12"/>
    <x v="1"/>
    <x v="5"/>
    <x v="18"/>
  </r>
  <r>
    <n v="0"/>
    <n v="1"/>
    <n v="0"/>
    <n v="0"/>
    <n v="1"/>
    <x v="12"/>
    <x v="1"/>
    <x v="6"/>
    <x v="19"/>
  </r>
  <r>
    <n v="0"/>
    <n v="0"/>
    <n v="0"/>
    <n v="0"/>
    <n v="0"/>
    <x v="12"/>
    <x v="1"/>
    <x v="7"/>
    <x v="20"/>
  </r>
  <r>
    <n v="0"/>
    <n v="0"/>
    <n v="0"/>
    <n v="0"/>
    <n v="0"/>
    <x v="12"/>
    <x v="1"/>
    <x v="8"/>
    <x v="21"/>
  </r>
  <r>
    <n v="0"/>
    <n v="1"/>
    <n v="0"/>
    <n v="0"/>
    <n v="1"/>
    <x v="12"/>
    <x v="1"/>
    <x v="9"/>
    <x v="22"/>
  </r>
  <r>
    <n v="-1"/>
    <n v="0"/>
    <n v="0"/>
    <n v="0"/>
    <n v="-1"/>
    <x v="12"/>
    <x v="1"/>
    <x v="10"/>
    <x v="23"/>
  </r>
  <r>
    <n v="0"/>
    <n v="0"/>
    <n v="0"/>
    <n v="0"/>
    <n v="0"/>
    <x v="12"/>
    <x v="1"/>
    <x v="11"/>
    <x v="24"/>
  </r>
  <r>
    <n v="0"/>
    <n v="0"/>
    <n v="0"/>
    <n v="0"/>
    <n v="0"/>
    <x v="12"/>
    <x v="1"/>
    <x v="12"/>
    <x v="25"/>
  </r>
  <r>
    <n v="0"/>
    <n v="0"/>
    <n v="0"/>
    <n v="0"/>
    <n v="0"/>
    <x v="12"/>
    <x v="2"/>
    <x v="0"/>
    <x v="26"/>
  </r>
  <r>
    <n v="0"/>
    <n v="1"/>
    <n v="0"/>
    <n v="0"/>
    <n v="1"/>
    <x v="12"/>
    <x v="2"/>
    <x v="1"/>
    <x v="27"/>
  </r>
  <r>
    <n v="0"/>
    <n v="1"/>
    <n v="1"/>
    <n v="0"/>
    <n v="2"/>
    <x v="12"/>
    <x v="2"/>
    <x v="2"/>
    <x v="28"/>
  </r>
  <r>
    <n v="0"/>
    <n v="1"/>
    <n v="1"/>
    <n v="0"/>
    <n v="2"/>
    <x v="12"/>
    <x v="2"/>
    <x v="3"/>
    <x v="29"/>
  </r>
  <r>
    <n v="-1"/>
    <n v="0"/>
    <n v="0"/>
    <n v="0"/>
    <n v="-1"/>
    <x v="12"/>
    <x v="2"/>
    <x v="4"/>
    <x v="30"/>
  </r>
  <r>
    <n v="0"/>
    <n v="0"/>
    <n v="0"/>
    <n v="0"/>
    <n v="0"/>
    <x v="12"/>
    <x v="2"/>
    <x v="5"/>
    <x v="31"/>
  </r>
  <r>
    <n v="0"/>
    <n v="1"/>
    <n v="0"/>
    <n v="0"/>
    <n v="1"/>
    <x v="12"/>
    <x v="2"/>
    <x v="6"/>
    <x v="32"/>
  </r>
  <r>
    <n v="0"/>
    <n v="0"/>
    <n v="0"/>
    <n v="0"/>
    <n v="0"/>
    <x v="12"/>
    <x v="2"/>
    <x v="7"/>
    <x v="33"/>
  </r>
  <r>
    <n v="0"/>
    <n v="0"/>
    <n v="0"/>
    <n v="0"/>
    <n v="0"/>
    <x v="12"/>
    <x v="2"/>
    <x v="8"/>
    <x v="34"/>
  </r>
  <r>
    <n v="0"/>
    <n v="1"/>
    <n v="1"/>
    <n v="0"/>
    <n v="2"/>
    <x v="12"/>
    <x v="2"/>
    <x v="9"/>
    <x v="35"/>
  </r>
  <r>
    <n v="-1"/>
    <n v="0"/>
    <n v="0"/>
    <n v="0"/>
    <n v="-1"/>
    <x v="12"/>
    <x v="2"/>
    <x v="10"/>
    <x v="36"/>
  </r>
  <r>
    <n v="0"/>
    <n v="0"/>
    <n v="0"/>
    <n v="0"/>
    <n v="0"/>
    <x v="12"/>
    <x v="2"/>
    <x v="11"/>
    <x v="37"/>
  </r>
  <r>
    <n v="0"/>
    <n v="0"/>
    <n v="0"/>
    <n v="0"/>
    <n v="0"/>
    <x v="12"/>
    <x v="2"/>
    <x v="12"/>
    <x v="38"/>
  </r>
  <r>
    <n v="0"/>
    <n v="0"/>
    <n v="0"/>
    <n v="0"/>
    <n v="0"/>
    <x v="12"/>
    <x v="3"/>
    <x v="0"/>
    <x v="39"/>
  </r>
  <r>
    <n v="0"/>
    <n v="1"/>
    <n v="0"/>
    <n v="0"/>
    <n v="1"/>
    <x v="12"/>
    <x v="3"/>
    <x v="1"/>
    <x v="40"/>
  </r>
  <r>
    <n v="0"/>
    <n v="1"/>
    <n v="1"/>
    <n v="0"/>
    <n v="2"/>
    <x v="12"/>
    <x v="3"/>
    <x v="2"/>
    <x v="41"/>
  </r>
  <r>
    <n v="0"/>
    <n v="1"/>
    <n v="1"/>
    <n v="0"/>
    <n v="2"/>
    <x v="12"/>
    <x v="3"/>
    <x v="3"/>
    <x v="42"/>
  </r>
  <r>
    <n v="-1"/>
    <n v="0"/>
    <n v="0"/>
    <n v="0"/>
    <n v="-1"/>
    <x v="12"/>
    <x v="3"/>
    <x v="4"/>
    <x v="43"/>
  </r>
  <r>
    <n v="0"/>
    <n v="0"/>
    <n v="0"/>
    <n v="0"/>
    <n v="0"/>
    <x v="12"/>
    <x v="3"/>
    <x v="5"/>
    <x v="44"/>
  </r>
  <r>
    <n v="0"/>
    <n v="1"/>
    <n v="0"/>
    <n v="0"/>
    <n v="1"/>
    <x v="12"/>
    <x v="3"/>
    <x v="6"/>
    <x v="45"/>
  </r>
  <r>
    <n v="0"/>
    <n v="0"/>
    <n v="0"/>
    <n v="0"/>
    <n v="0"/>
    <x v="12"/>
    <x v="3"/>
    <x v="7"/>
    <x v="46"/>
  </r>
  <r>
    <n v="0"/>
    <n v="0"/>
    <n v="0"/>
    <n v="0"/>
    <n v="0"/>
    <x v="12"/>
    <x v="3"/>
    <x v="8"/>
    <x v="47"/>
  </r>
  <r>
    <n v="0"/>
    <n v="1"/>
    <n v="0"/>
    <n v="0"/>
    <n v="1"/>
    <x v="12"/>
    <x v="3"/>
    <x v="9"/>
    <x v="48"/>
  </r>
  <r>
    <n v="-1"/>
    <n v="0"/>
    <n v="0"/>
    <n v="0"/>
    <n v="-1"/>
    <x v="12"/>
    <x v="3"/>
    <x v="10"/>
    <x v="49"/>
  </r>
  <r>
    <n v="0"/>
    <n v="0"/>
    <n v="0"/>
    <n v="0"/>
    <n v="0"/>
    <x v="12"/>
    <x v="3"/>
    <x v="11"/>
    <x v="50"/>
  </r>
  <r>
    <n v="0"/>
    <n v="0"/>
    <n v="0"/>
    <n v="0"/>
    <n v="0"/>
    <x v="12"/>
    <x v="3"/>
    <x v="12"/>
    <x v="51"/>
  </r>
  <r>
    <n v="0"/>
    <n v="0"/>
    <n v="0"/>
    <n v="0"/>
    <n v="0"/>
    <x v="13"/>
    <x v="0"/>
    <x v="0"/>
    <x v="0"/>
  </r>
  <r>
    <n v="0"/>
    <n v="0"/>
    <n v="0"/>
    <n v="0"/>
    <n v="0"/>
    <x v="13"/>
    <x v="0"/>
    <x v="1"/>
    <x v="1"/>
  </r>
  <r>
    <n v="0"/>
    <n v="1"/>
    <n v="0"/>
    <n v="0"/>
    <n v="1"/>
    <x v="13"/>
    <x v="0"/>
    <x v="2"/>
    <x v="2"/>
  </r>
  <r>
    <n v="0"/>
    <n v="1"/>
    <n v="1"/>
    <n v="0"/>
    <n v="2"/>
    <x v="13"/>
    <x v="0"/>
    <x v="3"/>
    <x v="3"/>
  </r>
  <r>
    <n v="-1"/>
    <n v="0"/>
    <n v="0"/>
    <n v="0"/>
    <n v="-1"/>
    <x v="13"/>
    <x v="0"/>
    <x v="4"/>
    <x v="4"/>
  </r>
  <r>
    <n v="0"/>
    <n v="0"/>
    <n v="0"/>
    <n v="0"/>
    <n v="0"/>
    <x v="13"/>
    <x v="0"/>
    <x v="5"/>
    <x v="5"/>
  </r>
  <r>
    <n v="0"/>
    <n v="0"/>
    <n v="0"/>
    <n v="0"/>
    <n v="0"/>
    <x v="13"/>
    <x v="0"/>
    <x v="6"/>
    <x v="6"/>
  </r>
  <r>
    <n v="-1"/>
    <n v="0"/>
    <n v="0"/>
    <n v="0"/>
    <n v="-1"/>
    <x v="13"/>
    <x v="0"/>
    <x v="7"/>
    <x v="7"/>
  </r>
  <r>
    <n v="0"/>
    <n v="0"/>
    <n v="0"/>
    <n v="0"/>
    <n v="0"/>
    <x v="13"/>
    <x v="0"/>
    <x v="8"/>
    <x v="8"/>
  </r>
  <r>
    <n v="0"/>
    <n v="1"/>
    <n v="0"/>
    <n v="0"/>
    <n v="1"/>
    <x v="13"/>
    <x v="0"/>
    <x v="9"/>
    <x v="9"/>
  </r>
  <r>
    <n v="-1"/>
    <n v="0"/>
    <n v="0"/>
    <n v="0"/>
    <n v="-1"/>
    <x v="13"/>
    <x v="0"/>
    <x v="10"/>
    <x v="10"/>
  </r>
  <r>
    <n v="-1"/>
    <n v="0"/>
    <n v="0"/>
    <n v="0"/>
    <n v="-1"/>
    <x v="13"/>
    <x v="0"/>
    <x v="11"/>
    <x v="11"/>
  </r>
  <r>
    <n v="0"/>
    <n v="0"/>
    <n v="0"/>
    <n v="0"/>
    <n v="0"/>
    <x v="13"/>
    <x v="0"/>
    <x v="12"/>
    <x v="12"/>
  </r>
  <r>
    <n v="0"/>
    <n v="0"/>
    <n v="0"/>
    <n v="0"/>
    <n v="0"/>
    <x v="13"/>
    <x v="1"/>
    <x v="0"/>
    <x v="13"/>
  </r>
  <r>
    <n v="0"/>
    <n v="1"/>
    <n v="0"/>
    <n v="0"/>
    <n v="1"/>
    <x v="13"/>
    <x v="1"/>
    <x v="1"/>
    <x v="14"/>
  </r>
  <r>
    <n v="0"/>
    <n v="1"/>
    <n v="1"/>
    <n v="0"/>
    <n v="2"/>
    <x v="13"/>
    <x v="1"/>
    <x v="2"/>
    <x v="15"/>
  </r>
  <r>
    <n v="0"/>
    <n v="1"/>
    <n v="1"/>
    <n v="0"/>
    <n v="2"/>
    <x v="13"/>
    <x v="1"/>
    <x v="3"/>
    <x v="16"/>
  </r>
  <r>
    <n v="-1"/>
    <n v="0"/>
    <n v="0"/>
    <n v="0"/>
    <n v="-1"/>
    <x v="13"/>
    <x v="1"/>
    <x v="4"/>
    <x v="17"/>
  </r>
  <r>
    <n v="0"/>
    <n v="0"/>
    <n v="0"/>
    <n v="0"/>
    <n v="0"/>
    <x v="13"/>
    <x v="1"/>
    <x v="5"/>
    <x v="18"/>
  </r>
  <r>
    <n v="0"/>
    <n v="1"/>
    <n v="0"/>
    <n v="0"/>
    <n v="1"/>
    <x v="13"/>
    <x v="1"/>
    <x v="6"/>
    <x v="19"/>
  </r>
  <r>
    <n v="0"/>
    <n v="0"/>
    <n v="0"/>
    <n v="0"/>
    <n v="0"/>
    <x v="13"/>
    <x v="1"/>
    <x v="7"/>
    <x v="20"/>
  </r>
  <r>
    <n v="0"/>
    <n v="0"/>
    <n v="0"/>
    <n v="0"/>
    <n v="0"/>
    <x v="13"/>
    <x v="1"/>
    <x v="8"/>
    <x v="21"/>
  </r>
  <r>
    <n v="0"/>
    <n v="1"/>
    <n v="0"/>
    <n v="0"/>
    <n v="1"/>
    <x v="13"/>
    <x v="1"/>
    <x v="9"/>
    <x v="22"/>
  </r>
  <r>
    <n v="-1"/>
    <n v="0"/>
    <n v="0"/>
    <n v="0"/>
    <n v="-1"/>
    <x v="13"/>
    <x v="1"/>
    <x v="10"/>
    <x v="23"/>
  </r>
  <r>
    <n v="0"/>
    <n v="0"/>
    <n v="0"/>
    <n v="0"/>
    <n v="0"/>
    <x v="13"/>
    <x v="1"/>
    <x v="11"/>
    <x v="24"/>
  </r>
  <r>
    <n v="0"/>
    <n v="0"/>
    <n v="0"/>
    <n v="0"/>
    <n v="0"/>
    <x v="13"/>
    <x v="1"/>
    <x v="12"/>
    <x v="25"/>
  </r>
  <r>
    <n v="0"/>
    <n v="0"/>
    <n v="0"/>
    <n v="0"/>
    <n v="0"/>
    <x v="13"/>
    <x v="2"/>
    <x v="0"/>
    <x v="26"/>
  </r>
  <r>
    <n v="0"/>
    <n v="1"/>
    <n v="0"/>
    <n v="0"/>
    <n v="1"/>
    <x v="13"/>
    <x v="2"/>
    <x v="1"/>
    <x v="27"/>
  </r>
  <r>
    <n v="0"/>
    <n v="1"/>
    <n v="1"/>
    <n v="0"/>
    <n v="2"/>
    <x v="13"/>
    <x v="2"/>
    <x v="2"/>
    <x v="28"/>
  </r>
  <r>
    <n v="0"/>
    <n v="1"/>
    <n v="1"/>
    <n v="0"/>
    <n v="2"/>
    <x v="13"/>
    <x v="2"/>
    <x v="3"/>
    <x v="29"/>
  </r>
  <r>
    <n v="-1"/>
    <n v="0"/>
    <n v="0"/>
    <n v="0"/>
    <n v="-1"/>
    <x v="13"/>
    <x v="2"/>
    <x v="4"/>
    <x v="30"/>
  </r>
  <r>
    <n v="0"/>
    <n v="0"/>
    <n v="0"/>
    <n v="0"/>
    <n v="0"/>
    <x v="13"/>
    <x v="2"/>
    <x v="5"/>
    <x v="31"/>
  </r>
  <r>
    <n v="0"/>
    <n v="1"/>
    <n v="0"/>
    <n v="0"/>
    <n v="1"/>
    <x v="13"/>
    <x v="2"/>
    <x v="6"/>
    <x v="32"/>
  </r>
  <r>
    <n v="0"/>
    <n v="0"/>
    <n v="0"/>
    <n v="0"/>
    <n v="0"/>
    <x v="13"/>
    <x v="2"/>
    <x v="7"/>
    <x v="33"/>
  </r>
  <r>
    <n v="0"/>
    <n v="0"/>
    <n v="0"/>
    <n v="0"/>
    <n v="0"/>
    <x v="13"/>
    <x v="2"/>
    <x v="8"/>
    <x v="34"/>
  </r>
  <r>
    <n v="0"/>
    <n v="1"/>
    <n v="1"/>
    <n v="0"/>
    <n v="2"/>
    <x v="13"/>
    <x v="2"/>
    <x v="9"/>
    <x v="35"/>
  </r>
  <r>
    <n v="-1"/>
    <n v="0"/>
    <n v="0"/>
    <n v="0"/>
    <n v="-1"/>
    <x v="13"/>
    <x v="2"/>
    <x v="10"/>
    <x v="36"/>
  </r>
  <r>
    <n v="0"/>
    <n v="0"/>
    <n v="0"/>
    <n v="0"/>
    <n v="0"/>
    <x v="13"/>
    <x v="2"/>
    <x v="11"/>
    <x v="37"/>
  </r>
  <r>
    <n v="0"/>
    <n v="0"/>
    <n v="0"/>
    <n v="0"/>
    <n v="0"/>
    <x v="13"/>
    <x v="2"/>
    <x v="12"/>
    <x v="38"/>
  </r>
  <r>
    <n v="0"/>
    <n v="0"/>
    <n v="0"/>
    <n v="0"/>
    <n v="0"/>
    <x v="13"/>
    <x v="3"/>
    <x v="0"/>
    <x v="39"/>
  </r>
  <r>
    <n v="0"/>
    <n v="1"/>
    <n v="0"/>
    <n v="0"/>
    <n v="1"/>
    <x v="13"/>
    <x v="3"/>
    <x v="1"/>
    <x v="40"/>
  </r>
  <r>
    <n v="0"/>
    <n v="1"/>
    <n v="1"/>
    <n v="0"/>
    <n v="2"/>
    <x v="13"/>
    <x v="3"/>
    <x v="2"/>
    <x v="41"/>
  </r>
  <r>
    <n v="0"/>
    <n v="1"/>
    <n v="1"/>
    <n v="0"/>
    <n v="2"/>
    <x v="13"/>
    <x v="3"/>
    <x v="3"/>
    <x v="42"/>
  </r>
  <r>
    <n v="-1"/>
    <n v="0"/>
    <n v="0"/>
    <n v="0"/>
    <n v="-1"/>
    <x v="13"/>
    <x v="3"/>
    <x v="4"/>
    <x v="43"/>
  </r>
  <r>
    <n v="0"/>
    <n v="0"/>
    <n v="0"/>
    <n v="0"/>
    <n v="0"/>
    <x v="13"/>
    <x v="3"/>
    <x v="5"/>
    <x v="44"/>
  </r>
  <r>
    <n v="0"/>
    <n v="1"/>
    <n v="0"/>
    <n v="0"/>
    <n v="1"/>
    <x v="13"/>
    <x v="3"/>
    <x v="6"/>
    <x v="45"/>
  </r>
  <r>
    <n v="0"/>
    <n v="0"/>
    <n v="0"/>
    <n v="0"/>
    <n v="0"/>
    <x v="13"/>
    <x v="3"/>
    <x v="7"/>
    <x v="46"/>
  </r>
  <r>
    <n v="0"/>
    <n v="0"/>
    <n v="0"/>
    <n v="0"/>
    <n v="0"/>
    <x v="13"/>
    <x v="3"/>
    <x v="8"/>
    <x v="47"/>
  </r>
  <r>
    <n v="0"/>
    <n v="1"/>
    <n v="0"/>
    <n v="0"/>
    <n v="1"/>
    <x v="13"/>
    <x v="3"/>
    <x v="9"/>
    <x v="48"/>
  </r>
  <r>
    <n v="-1"/>
    <n v="0"/>
    <n v="0"/>
    <n v="0"/>
    <n v="-1"/>
    <x v="13"/>
    <x v="3"/>
    <x v="10"/>
    <x v="49"/>
  </r>
  <r>
    <n v="0"/>
    <n v="0"/>
    <n v="0"/>
    <n v="0"/>
    <n v="0"/>
    <x v="13"/>
    <x v="3"/>
    <x v="11"/>
    <x v="50"/>
  </r>
  <r>
    <n v="0"/>
    <n v="0"/>
    <n v="0"/>
    <n v="0"/>
    <n v="0"/>
    <x v="13"/>
    <x v="3"/>
    <x v="12"/>
    <x v="51"/>
  </r>
  <r>
    <n v="0"/>
    <n v="0"/>
    <n v="0"/>
    <n v="0"/>
    <n v="0"/>
    <x v="14"/>
    <x v="0"/>
    <x v="0"/>
    <x v="0"/>
  </r>
  <r>
    <n v="0"/>
    <n v="0"/>
    <n v="0"/>
    <n v="0"/>
    <n v="0"/>
    <x v="14"/>
    <x v="0"/>
    <x v="1"/>
    <x v="1"/>
  </r>
  <r>
    <n v="0"/>
    <n v="1"/>
    <n v="0"/>
    <n v="0"/>
    <n v="1"/>
    <x v="14"/>
    <x v="0"/>
    <x v="2"/>
    <x v="2"/>
  </r>
  <r>
    <n v="0"/>
    <n v="1"/>
    <n v="1"/>
    <n v="0"/>
    <n v="2"/>
    <x v="14"/>
    <x v="0"/>
    <x v="3"/>
    <x v="3"/>
  </r>
  <r>
    <n v="-1"/>
    <n v="0"/>
    <n v="0"/>
    <n v="0"/>
    <n v="-1"/>
    <x v="14"/>
    <x v="0"/>
    <x v="4"/>
    <x v="4"/>
  </r>
  <r>
    <n v="0"/>
    <n v="0"/>
    <n v="0"/>
    <n v="0"/>
    <n v="0"/>
    <x v="14"/>
    <x v="0"/>
    <x v="5"/>
    <x v="5"/>
  </r>
  <r>
    <n v="0"/>
    <n v="0"/>
    <n v="0"/>
    <n v="0"/>
    <n v="0"/>
    <x v="14"/>
    <x v="0"/>
    <x v="6"/>
    <x v="6"/>
  </r>
  <r>
    <n v="-1"/>
    <n v="0"/>
    <n v="0"/>
    <n v="0"/>
    <n v="-1"/>
    <x v="14"/>
    <x v="0"/>
    <x v="7"/>
    <x v="7"/>
  </r>
  <r>
    <n v="0"/>
    <n v="0"/>
    <n v="0"/>
    <n v="0"/>
    <n v="0"/>
    <x v="14"/>
    <x v="0"/>
    <x v="8"/>
    <x v="8"/>
  </r>
  <r>
    <n v="0"/>
    <n v="1"/>
    <n v="0"/>
    <n v="0"/>
    <n v="1"/>
    <x v="14"/>
    <x v="0"/>
    <x v="9"/>
    <x v="9"/>
  </r>
  <r>
    <n v="-1"/>
    <n v="0"/>
    <n v="0"/>
    <n v="0"/>
    <n v="-1"/>
    <x v="14"/>
    <x v="0"/>
    <x v="10"/>
    <x v="10"/>
  </r>
  <r>
    <n v="-1"/>
    <n v="0"/>
    <n v="0"/>
    <n v="0"/>
    <n v="-1"/>
    <x v="14"/>
    <x v="0"/>
    <x v="11"/>
    <x v="11"/>
  </r>
  <r>
    <n v="0"/>
    <n v="0"/>
    <n v="0"/>
    <n v="0"/>
    <n v="0"/>
    <x v="14"/>
    <x v="0"/>
    <x v="12"/>
    <x v="12"/>
  </r>
  <r>
    <n v="0"/>
    <n v="0"/>
    <n v="0"/>
    <n v="0"/>
    <n v="0"/>
    <x v="14"/>
    <x v="1"/>
    <x v="0"/>
    <x v="13"/>
  </r>
  <r>
    <n v="0"/>
    <n v="1"/>
    <n v="0"/>
    <n v="0"/>
    <n v="1"/>
    <x v="14"/>
    <x v="1"/>
    <x v="1"/>
    <x v="14"/>
  </r>
  <r>
    <n v="0"/>
    <n v="1"/>
    <n v="1"/>
    <n v="0"/>
    <n v="2"/>
    <x v="14"/>
    <x v="1"/>
    <x v="2"/>
    <x v="15"/>
  </r>
  <r>
    <n v="0"/>
    <n v="1"/>
    <n v="1"/>
    <n v="0"/>
    <n v="2"/>
    <x v="14"/>
    <x v="1"/>
    <x v="3"/>
    <x v="16"/>
  </r>
  <r>
    <n v="-1"/>
    <n v="0"/>
    <n v="0"/>
    <n v="0"/>
    <n v="-1"/>
    <x v="14"/>
    <x v="1"/>
    <x v="4"/>
    <x v="17"/>
  </r>
  <r>
    <n v="0"/>
    <n v="0"/>
    <n v="0"/>
    <n v="0"/>
    <n v="0"/>
    <x v="14"/>
    <x v="1"/>
    <x v="5"/>
    <x v="18"/>
  </r>
  <r>
    <n v="0"/>
    <n v="1"/>
    <n v="0"/>
    <n v="0"/>
    <n v="1"/>
    <x v="14"/>
    <x v="1"/>
    <x v="6"/>
    <x v="19"/>
  </r>
  <r>
    <n v="0"/>
    <n v="0"/>
    <n v="0"/>
    <n v="0"/>
    <n v="0"/>
    <x v="14"/>
    <x v="1"/>
    <x v="7"/>
    <x v="20"/>
  </r>
  <r>
    <n v="0"/>
    <n v="0"/>
    <n v="0"/>
    <n v="0"/>
    <n v="0"/>
    <x v="14"/>
    <x v="1"/>
    <x v="8"/>
    <x v="21"/>
  </r>
  <r>
    <n v="0"/>
    <n v="1"/>
    <n v="0"/>
    <n v="0"/>
    <n v="1"/>
    <x v="14"/>
    <x v="1"/>
    <x v="9"/>
    <x v="22"/>
  </r>
  <r>
    <n v="-1"/>
    <n v="0"/>
    <n v="0"/>
    <n v="0"/>
    <n v="-1"/>
    <x v="14"/>
    <x v="1"/>
    <x v="10"/>
    <x v="23"/>
  </r>
  <r>
    <n v="0"/>
    <n v="0"/>
    <n v="0"/>
    <n v="0"/>
    <n v="0"/>
    <x v="14"/>
    <x v="1"/>
    <x v="11"/>
    <x v="24"/>
  </r>
  <r>
    <n v="0"/>
    <n v="0"/>
    <n v="0"/>
    <n v="0"/>
    <n v="0"/>
    <x v="14"/>
    <x v="1"/>
    <x v="12"/>
    <x v="25"/>
  </r>
  <r>
    <n v="0"/>
    <n v="0"/>
    <n v="0"/>
    <n v="0"/>
    <n v="0"/>
    <x v="14"/>
    <x v="2"/>
    <x v="0"/>
    <x v="26"/>
  </r>
  <r>
    <n v="0"/>
    <n v="1"/>
    <n v="0"/>
    <n v="0"/>
    <n v="1"/>
    <x v="14"/>
    <x v="2"/>
    <x v="1"/>
    <x v="27"/>
  </r>
  <r>
    <n v="0"/>
    <n v="1"/>
    <n v="1"/>
    <n v="0"/>
    <n v="2"/>
    <x v="14"/>
    <x v="2"/>
    <x v="2"/>
    <x v="28"/>
  </r>
  <r>
    <n v="0"/>
    <n v="1"/>
    <n v="1"/>
    <n v="0"/>
    <n v="2"/>
    <x v="14"/>
    <x v="2"/>
    <x v="3"/>
    <x v="29"/>
  </r>
  <r>
    <n v="-1"/>
    <n v="0"/>
    <n v="0"/>
    <n v="0"/>
    <n v="-1"/>
    <x v="14"/>
    <x v="2"/>
    <x v="4"/>
    <x v="30"/>
  </r>
  <r>
    <n v="0"/>
    <n v="0"/>
    <n v="0"/>
    <n v="0"/>
    <n v="0"/>
    <x v="14"/>
    <x v="2"/>
    <x v="5"/>
    <x v="31"/>
  </r>
  <r>
    <n v="0"/>
    <n v="1"/>
    <n v="0"/>
    <n v="0"/>
    <n v="1"/>
    <x v="14"/>
    <x v="2"/>
    <x v="6"/>
    <x v="32"/>
  </r>
  <r>
    <n v="0"/>
    <n v="0"/>
    <n v="0"/>
    <n v="0"/>
    <n v="0"/>
    <x v="14"/>
    <x v="2"/>
    <x v="7"/>
    <x v="33"/>
  </r>
  <r>
    <n v="0"/>
    <n v="0"/>
    <n v="0"/>
    <n v="0"/>
    <n v="0"/>
    <x v="14"/>
    <x v="2"/>
    <x v="8"/>
    <x v="34"/>
  </r>
  <r>
    <n v="0"/>
    <n v="1"/>
    <n v="1"/>
    <n v="0"/>
    <n v="2"/>
    <x v="14"/>
    <x v="2"/>
    <x v="9"/>
    <x v="35"/>
  </r>
  <r>
    <n v="-1"/>
    <n v="0"/>
    <n v="0"/>
    <n v="0"/>
    <n v="-1"/>
    <x v="14"/>
    <x v="2"/>
    <x v="10"/>
    <x v="36"/>
  </r>
  <r>
    <n v="0"/>
    <n v="0"/>
    <n v="0"/>
    <n v="0"/>
    <n v="0"/>
    <x v="14"/>
    <x v="2"/>
    <x v="11"/>
    <x v="37"/>
  </r>
  <r>
    <n v="0"/>
    <n v="0"/>
    <n v="0"/>
    <n v="0"/>
    <n v="0"/>
    <x v="14"/>
    <x v="2"/>
    <x v="12"/>
    <x v="38"/>
  </r>
  <r>
    <n v="0"/>
    <n v="0"/>
    <n v="0"/>
    <n v="0"/>
    <n v="0"/>
    <x v="14"/>
    <x v="3"/>
    <x v="0"/>
    <x v="39"/>
  </r>
  <r>
    <n v="0"/>
    <n v="1"/>
    <n v="0"/>
    <n v="0"/>
    <n v="1"/>
    <x v="14"/>
    <x v="3"/>
    <x v="1"/>
    <x v="40"/>
  </r>
  <r>
    <n v="0"/>
    <n v="1"/>
    <n v="1"/>
    <n v="0"/>
    <n v="2"/>
    <x v="14"/>
    <x v="3"/>
    <x v="2"/>
    <x v="41"/>
  </r>
  <r>
    <n v="0"/>
    <n v="1"/>
    <n v="1"/>
    <n v="0"/>
    <n v="2"/>
    <x v="14"/>
    <x v="3"/>
    <x v="3"/>
    <x v="42"/>
  </r>
  <r>
    <n v="-1"/>
    <n v="0"/>
    <n v="0"/>
    <n v="0"/>
    <n v="-1"/>
    <x v="14"/>
    <x v="3"/>
    <x v="4"/>
    <x v="43"/>
  </r>
  <r>
    <n v="0"/>
    <n v="0"/>
    <n v="0"/>
    <n v="0"/>
    <n v="0"/>
    <x v="14"/>
    <x v="3"/>
    <x v="5"/>
    <x v="44"/>
  </r>
  <r>
    <n v="0"/>
    <n v="1"/>
    <n v="0"/>
    <n v="0"/>
    <n v="1"/>
    <x v="14"/>
    <x v="3"/>
    <x v="6"/>
    <x v="45"/>
  </r>
  <r>
    <n v="0"/>
    <n v="0"/>
    <n v="0"/>
    <n v="0"/>
    <n v="0"/>
    <x v="14"/>
    <x v="3"/>
    <x v="7"/>
    <x v="46"/>
  </r>
  <r>
    <n v="0"/>
    <n v="0"/>
    <n v="0"/>
    <n v="0"/>
    <n v="0"/>
    <x v="14"/>
    <x v="3"/>
    <x v="8"/>
    <x v="47"/>
  </r>
  <r>
    <n v="0"/>
    <n v="1"/>
    <n v="0"/>
    <n v="0"/>
    <n v="1"/>
    <x v="14"/>
    <x v="3"/>
    <x v="9"/>
    <x v="48"/>
  </r>
  <r>
    <n v="-1"/>
    <n v="0"/>
    <n v="0"/>
    <n v="0"/>
    <n v="-1"/>
    <x v="14"/>
    <x v="3"/>
    <x v="10"/>
    <x v="49"/>
  </r>
  <r>
    <n v="0"/>
    <n v="0"/>
    <n v="0"/>
    <n v="0"/>
    <n v="0"/>
    <x v="14"/>
    <x v="3"/>
    <x v="11"/>
    <x v="50"/>
  </r>
  <r>
    <n v="0"/>
    <n v="0"/>
    <n v="0"/>
    <n v="0"/>
    <n v="0"/>
    <x v="14"/>
    <x v="3"/>
    <x v="12"/>
    <x v="51"/>
  </r>
  <r>
    <n v="0"/>
    <n v="0"/>
    <n v="0"/>
    <n v="0"/>
    <n v="0"/>
    <x v="15"/>
    <x v="0"/>
    <x v="0"/>
    <x v="0"/>
  </r>
  <r>
    <n v="0"/>
    <n v="0"/>
    <n v="0"/>
    <n v="0"/>
    <n v="0"/>
    <x v="15"/>
    <x v="0"/>
    <x v="1"/>
    <x v="1"/>
  </r>
  <r>
    <n v="0"/>
    <n v="1"/>
    <n v="0"/>
    <n v="0"/>
    <n v="1"/>
    <x v="15"/>
    <x v="0"/>
    <x v="2"/>
    <x v="2"/>
  </r>
  <r>
    <n v="0"/>
    <n v="1"/>
    <n v="1"/>
    <n v="0"/>
    <n v="2"/>
    <x v="15"/>
    <x v="0"/>
    <x v="3"/>
    <x v="3"/>
  </r>
  <r>
    <n v="-1"/>
    <n v="0"/>
    <n v="0"/>
    <n v="0"/>
    <n v="-1"/>
    <x v="15"/>
    <x v="0"/>
    <x v="4"/>
    <x v="4"/>
  </r>
  <r>
    <n v="0"/>
    <n v="0"/>
    <n v="0"/>
    <n v="0"/>
    <n v="0"/>
    <x v="15"/>
    <x v="0"/>
    <x v="5"/>
    <x v="5"/>
  </r>
  <r>
    <n v="0"/>
    <n v="0"/>
    <n v="0"/>
    <n v="0"/>
    <n v="0"/>
    <x v="15"/>
    <x v="0"/>
    <x v="6"/>
    <x v="6"/>
  </r>
  <r>
    <n v="-1"/>
    <n v="0"/>
    <n v="0"/>
    <n v="0"/>
    <n v="-1"/>
    <x v="15"/>
    <x v="0"/>
    <x v="7"/>
    <x v="7"/>
  </r>
  <r>
    <n v="0"/>
    <n v="0"/>
    <n v="0"/>
    <n v="0"/>
    <n v="0"/>
    <x v="15"/>
    <x v="0"/>
    <x v="8"/>
    <x v="8"/>
  </r>
  <r>
    <n v="0"/>
    <n v="1"/>
    <n v="0"/>
    <n v="0"/>
    <n v="1"/>
    <x v="15"/>
    <x v="0"/>
    <x v="9"/>
    <x v="9"/>
  </r>
  <r>
    <n v="-1"/>
    <n v="0"/>
    <n v="0"/>
    <n v="0"/>
    <n v="-1"/>
    <x v="15"/>
    <x v="0"/>
    <x v="10"/>
    <x v="10"/>
  </r>
  <r>
    <n v="-1"/>
    <n v="0"/>
    <n v="0"/>
    <n v="0"/>
    <n v="-1"/>
    <x v="15"/>
    <x v="0"/>
    <x v="11"/>
    <x v="11"/>
  </r>
  <r>
    <n v="0"/>
    <n v="0"/>
    <n v="0"/>
    <n v="0"/>
    <n v="0"/>
    <x v="15"/>
    <x v="0"/>
    <x v="12"/>
    <x v="12"/>
  </r>
  <r>
    <n v="0"/>
    <n v="0"/>
    <n v="0"/>
    <n v="0"/>
    <n v="0"/>
    <x v="15"/>
    <x v="1"/>
    <x v="0"/>
    <x v="13"/>
  </r>
  <r>
    <n v="0"/>
    <n v="1"/>
    <n v="0"/>
    <n v="0"/>
    <n v="1"/>
    <x v="15"/>
    <x v="1"/>
    <x v="1"/>
    <x v="14"/>
  </r>
  <r>
    <n v="0"/>
    <n v="1"/>
    <n v="1"/>
    <n v="0"/>
    <n v="2"/>
    <x v="15"/>
    <x v="1"/>
    <x v="2"/>
    <x v="15"/>
  </r>
  <r>
    <n v="0"/>
    <n v="1"/>
    <n v="1"/>
    <n v="0"/>
    <n v="2"/>
    <x v="15"/>
    <x v="1"/>
    <x v="3"/>
    <x v="16"/>
  </r>
  <r>
    <n v="-1"/>
    <n v="0"/>
    <n v="0"/>
    <n v="0"/>
    <n v="-1"/>
    <x v="15"/>
    <x v="1"/>
    <x v="4"/>
    <x v="17"/>
  </r>
  <r>
    <n v="0"/>
    <n v="0"/>
    <n v="0"/>
    <n v="0"/>
    <n v="0"/>
    <x v="15"/>
    <x v="1"/>
    <x v="5"/>
    <x v="18"/>
  </r>
  <r>
    <n v="0"/>
    <n v="1"/>
    <n v="0"/>
    <n v="0"/>
    <n v="1"/>
    <x v="15"/>
    <x v="1"/>
    <x v="6"/>
    <x v="19"/>
  </r>
  <r>
    <n v="0"/>
    <n v="0"/>
    <n v="0"/>
    <n v="0"/>
    <n v="0"/>
    <x v="15"/>
    <x v="1"/>
    <x v="7"/>
    <x v="20"/>
  </r>
  <r>
    <n v="0"/>
    <n v="0"/>
    <n v="0"/>
    <n v="0"/>
    <n v="0"/>
    <x v="15"/>
    <x v="1"/>
    <x v="8"/>
    <x v="21"/>
  </r>
  <r>
    <n v="0"/>
    <n v="1"/>
    <n v="1"/>
    <n v="0"/>
    <n v="2"/>
    <x v="15"/>
    <x v="1"/>
    <x v="9"/>
    <x v="22"/>
  </r>
  <r>
    <n v="-1"/>
    <n v="0"/>
    <n v="0"/>
    <n v="0"/>
    <n v="-1"/>
    <x v="15"/>
    <x v="1"/>
    <x v="10"/>
    <x v="23"/>
  </r>
  <r>
    <n v="0"/>
    <n v="0"/>
    <n v="0"/>
    <n v="0"/>
    <n v="0"/>
    <x v="15"/>
    <x v="1"/>
    <x v="11"/>
    <x v="24"/>
  </r>
  <r>
    <n v="0"/>
    <n v="0"/>
    <n v="0"/>
    <n v="0"/>
    <n v="0"/>
    <x v="15"/>
    <x v="1"/>
    <x v="12"/>
    <x v="25"/>
  </r>
  <r>
    <n v="0"/>
    <n v="0"/>
    <n v="0"/>
    <n v="0"/>
    <n v="0"/>
    <x v="15"/>
    <x v="2"/>
    <x v="0"/>
    <x v="26"/>
  </r>
  <r>
    <n v="0"/>
    <n v="1"/>
    <n v="0"/>
    <n v="0"/>
    <n v="1"/>
    <x v="15"/>
    <x v="2"/>
    <x v="1"/>
    <x v="27"/>
  </r>
  <r>
    <n v="0"/>
    <n v="1"/>
    <n v="1"/>
    <n v="0"/>
    <n v="2"/>
    <x v="15"/>
    <x v="2"/>
    <x v="2"/>
    <x v="28"/>
  </r>
  <r>
    <n v="0"/>
    <n v="1"/>
    <n v="1"/>
    <n v="0"/>
    <n v="2"/>
    <x v="15"/>
    <x v="2"/>
    <x v="3"/>
    <x v="29"/>
  </r>
  <r>
    <n v="-1"/>
    <n v="0"/>
    <n v="0"/>
    <n v="0"/>
    <n v="-1"/>
    <x v="15"/>
    <x v="2"/>
    <x v="4"/>
    <x v="30"/>
  </r>
  <r>
    <n v="0"/>
    <n v="0"/>
    <n v="0"/>
    <n v="0"/>
    <n v="0"/>
    <x v="15"/>
    <x v="2"/>
    <x v="5"/>
    <x v="31"/>
  </r>
  <r>
    <n v="0"/>
    <n v="1"/>
    <n v="0"/>
    <n v="0"/>
    <n v="1"/>
    <x v="15"/>
    <x v="2"/>
    <x v="6"/>
    <x v="32"/>
  </r>
  <r>
    <n v="0"/>
    <n v="0"/>
    <n v="0"/>
    <n v="0"/>
    <n v="0"/>
    <x v="15"/>
    <x v="2"/>
    <x v="7"/>
    <x v="33"/>
  </r>
  <r>
    <n v="0"/>
    <n v="1"/>
    <n v="0"/>
    <n v="0"/>
    <n v="1"/>
    <x v="15"/>
    <x v="2"/>
    <x v="8"/>
    <x v="34"/>
  </r>
  <r>
    <n v="0"/>
    <n v="1"/>
    <n v="1"/>
    <n v="0"/>
    <n v="2"/>
    <x v="15"/>
    <x v="2"/>
    <x v="9"/>
    <x v="35"/>
  </r>
  <r>
    <n v="-1"/>
    <n v="0"/>
    <n v="0"/>
    <n v="0"/>
    <n v="-1"/>
    <x v="15"/>
    <x v="2"/>
    <x v="10"/>
    <x v="36"/>
  </r>
  <r>
    <n v="0"/>
    <n v="0"/>
    <n v="0"/>
    <n v="0"/>
    <n v="0"/>
    <x v="15"/>
    <x v="2"/>
    <x v="11"/>
    <x v="37"/>
  </r>
  <r>
    <n v="0"/>
    <n v="0"/>
    <n v="0"/>
    <n v="0"/>
    <n v="0"/>
    <x v="15"/>
    <x v="2"/>
    <x v="12"/>
    <x v="38"/>
  </r>
  <r>
    <n v="0"/>
    <n v="0"/>
    <n v="0"/>
    <n v="0"/>
    <n v="0"/>
    <x v="15"/>
    <x v="3"/>
    <x v="0"/>
    <x v="39"/>
  </r>
  <r>
    <n v="0"/>
    <n v="1"/>
    <n v="0"/>
    <n v="0"/>
    <n v="1"/>
    <x v="15"/>
    <x v="3"/>
    <x v="1"/>
    <x v="40"/>
  </r>
  <r>
    <n v="0"/>
    <n v="1"/>
    <n v="1"/>
    <n v="0"/>
    <n v="2"/>
    <x v="15"/>
    <x v="3"/>
    <x v="2"/>
    <x v="41"/>
  </r>
  <r>
    <n v="0"/>
    <n v="1"/>
    <n v="1"/>
    <n v="0"/>
    <n v="2"/>
    <x v="15"/>
    <x v="3"/>
    <x v="3"/>
    <x v="42"/>
  </r>
  <r>
    <n v="-1"/>
    <n v="0"/>
    <n v="0"/>
    <n v="0"/>
    <n v="-1"/>
    <x v="15"/>
    <x v="3"/>
    <x v="4"/>
    <x v="43"/>
  </r>
  <r>
    <n v="0"/>
    <n v="0"/>
    <n v="0"/>
    <n v="0"/>
    <n v="0"/>
    <x v="15"/>
    <x v="3"/>
    <x v="5"/>
    <x v="44"/>
  </r>
  <r>
    <n v="0"/>
    <n v="1"/>
    <n v="0"/>
    <n v="0"/>
    <n v="1"/>
    <x v="15"/>
    <x v="3"/>
    <x v="6"/>
    <x v="45"/>
  </r>
  <r>
    <n v="0"/>
    <n v="0"/>
    <n v="0"/>
    <n v="0"/>
    <n v="0"/>
    <x v="15"/>
    <x v="3"/>
    <x v="7"/>
    <x v="46"/>
  </r>
  <r>
    <n v="0"/>
    <n v="0"/>
    <n v="0"/>
    <n v="0"/>
    <n v="0"/>
    <x v="15"/>
    <x v="3"/>
    <x v="8"/>
    <x v="47"/>
  </r>
  <r>
    <n v="0"/>
    <n v="1"/>
    <n v="0"/>
    <n v="0"/>
    <n v="1"/>
    <x v="15"/>
    <x v="3"/>
    <x v="9"/>
    <x v="48"/>
  </r>
  <r>
    <n v="-1"/>
    <n v="0"/>
    <n v="0"/>
    <n v="0"/>
    <n v="-1"/>
    <x v="15"/>
    <x v="3"/>
    <x v="10"/>
    <x v="49"/>
  </r>
  <r>
    <n v="0"/>
    <n v="0"/>
    <n v="0"/>
    <n v="0"/>
    <n v="0"/>
    <x v="15"/>
    <x v="3"/>
    <x v="11"/>
    <x v="50"/>
  </r>
  <r>
    <n v="0"/>
    <n v="0"/>
    <n v="0"/>
    <n v="0"/>
    <n v="0"/>
    <x v="15"/>
    <x v="3"/>
    <x v="12"/>
    <x v="51"/>
  </r>
  <r>
    <n v="0"/>
    <n v="0"/>
    <n v="0"/>
    <n v="0"/>
    <n v="0"/>
    <x v="16"/>
    <x v="0"/>
    <x v="0"/>
    <x v="0"/>
  </r>
  <r>
    <n v="0"/>
    <n v="0"/>
    <n v="0"/>
    <n v="0"/>
    <n v="0"/>
    <x v="16"/>
    <x v="0"/>
    <x v="1"/>
    <x v="1"/>
  </r>
  <r>
    <n v="0"/>
    <n v="1"/>
    <n v="0"/>
    <n v="0"/>
    <n v="1"/>
    <x v="16"/>
    <x v="0"/>
    <x v="2"/>
    <x v="2"/>
  </r>
  <r>
    <n v="0"/>
    <n v="1"/>
    <n v="1"/>
    <n v="0"/>
    <n v="2"/>
    <x v="16"/>
    <x v="0"/>
    <x v="3"/>
    <x v="3"/>
  </r>
  <r>
    <n v="-1"/>
    <n v="0"/>
    <n v="0"/>
    <n v="0"/>
    <n v="-1"/>
    <x v="16"/>
    <x v="0"/>
    <x v="4"/>
    <x v="4"/>
  </r>
  <r>
    <n v="0"/>
    <n v="0"/>
    <n v="0"/>
    <n v="0"/>
    <n v="0"/>
    <x v="16"/>
    <x v="0"/>
    <x v="5"/>
    <x v="5"/>
  </r>
  <r>
    <n v="0"/>
    <n v="0"/>
    <n v="0"/>
    <n v="0"/>
    <n v="0"/>
    <x v="16"/>
    <x v="0"/>
    <x v="6"/>
    <x v="6"/>
  </r>
  <r>
    <n v="-1"/>
    <n v="0"/>
    <n v="0"/>
    <n v="0"/>
    <n v="-1"/>
    <x v="16"/>
    <x v="0"/>
    <x v="7"/>
    <x v="7"/>
  </r>
  <r>
    <n v="0"/>
    <n v="0"/>
    <n v="0"/>
    <n v="0"/>
    <n v="0"/>
    <x v="16"/>
    <x v="0"/>
    <x v="8"/>
    <x v="8"/>
  </r>
  <r>
    <n v="0"/>
    <n v="1"/>
    <n v="0"/>
    <n v="0"/>
    <n v="1"/>
    <x v="16"/>
    <x v="0"/>
    <x v="9"/>
    <x v="9"/>
  </r>
  <r>
    <n v="-1"/>
    <n v="0"/>
    <n v="0"/>
    <n v="0"/>
    <n v="-1"/>
    <x v="16"/>
    <x v="0"/>
    <x v="10"/>
    <x v="10"/>
  </r>
  <r>
    <n v="-1"/>
    <n v="0"/>
    <n v="0"/>
    <n v="0"/>
    <n v="-1"/>
    <x v="16"/>
    <x v="0"/>
    <x v="11"/>
    <x v="11"/>
  </r>
  <r>
    <n v="0"/>
    <n v="0"/>
    <n v="0"/>
    <n v="0"/>
    <n v="0"/>
    <x v="16"/>
    <x v="0"/>
    <x v="12"/>
    <x v="12"/>
  </r>
  <r>
    <n v="0"/>
    <n v="0"/>
    <n v="0"/>
    <n v="0"/>
    <n v="0"/>
    <x v="16"/>
    <x v="1"/>
    <x v="0"/>
    <x v="13"/>
  </r>
  <r>
    <n v="0"/>
    <n v="1"/>
    <n v="0"/>
    <n v="0"/>
    <n v="1"/>
    <x v="16"/>
    <x v="1"/>
    <x v="1"/>
    <x v="14"/>
  </r>
  <r>
    <n v="0"/>
    <n v="1"/>
    <n v="1"/>
    <n v="0"/>
    <n v="2"/>
    <x v="16"/>
    <x v="1"/>
    <x v="2"/>
    <x v="15"/>
  </r>
  <r>
    <n v="0"/>
    <n v="1"/>
    <n v="1"/>
    <n v="0"/>
    <n v="2"/>
    <x v="16"/>
    <x v="1"/>
    <x v="3"/>
    <x v="16"/>
  </r>
  <r>
    <n v="-1"/>
    <n v="0"/>
    <n v="0"/>
    <n v="0"/>
    <n v="-1"/>
    <x v="16"/>
    <x v="1"/>
    <x v="4"/>
    <x v="17"/>
  </r>
  <r>
    <n v="0"/>
    <n v="0"/>
    <n v="0"/>
    <n v="0"/>
    <n v="0"/>
    <x v="16"/>
    <x v="1"/>
    <x v="5"/>
    <x v="18"/>
  </r>
  <r>
    <n v="0"/>
    <n v="1"/>
    <n v="0"/>
    <n v="0"/>
    <n v="1"/>
    <x v="16"/>
    <x v="1"/>
    <x v="6"/>
    <x v="19"/>
  </r>
  <r>
    <n v="0"/>
    <n v="0"/>
    <n v="0"/>
    <n v="0"/>
    <n v="0"/>
    <x v="16"/>
    <x v="1"/>
    <x v="7"/>
    <x v="20"/>
  </r>
  <r>
    <n v="0"/>
    <n v="0"/>
    <n v="0"/>
    <n v="0"/>
    <n v="0"/>
    <x v="16"/>
    <x v="1"/>
    <x v="8"/>
    <x v="21"/>
  </r>
  <r>
    <n v="0"/>
    <n v="1"/>
    <n v="1"/>
    <n v="0"/>
    <n v="2"/>
    <x v="16"/>
    <x v="1"/>
    <x v="9"/>
    <x v="22"/>
  </r>
  <r>
    <n v="-1"/>
    <n v="0"/>
    <n v="0"/>
    <n v="0"/>
    <n v="-1"/>
    <x v="16"/>
    <x v="1"/>
    <x v="10"/>
    <x v="23"/>
  </r>
  <r>
    <n v="0"/>
    <n v="0"/>
    <n v="0"/>
    <n v="0"/>
    <n v="0"/>
    <x v="16"/>
    <x v="1"/>
    <x v="11"/>
    <x v="24"/>
  </r>
  <r>
    <n v="0"/>
    <n v="0"/>
    <n v="0"/>
    <n v="0"/>
    <n v="0"/>
    <x v="16"/>
    <x v="1"/>
    <x v="12"/>
    <x v="25"/>
  </r>
  <r>
    <n v="0"/>
    <n v="0"/>
    <n v="0"/>
    <n v="0"/>
    <n v="0"/>
    <x v="16"/>
    <x v="2"/>
    <x v="0"/>
    <x v="26"/>
  </r>
  <r>
    <n v="0"/>
    <n v="1"/>
    <n v="0"/>
    <n v="0"/>
    <n v="1"/>
    <x v="16"/>
    <x v="2"/>
    <x v="1"/>
    <x v="27"/>
  </r>
  <r>
    <n v="0"/>
    <n v="1"/>
    <n v="1"/>
    <n v="0"/>
    <n v="2"/>
    <x v="16"/>
    <x v="2"/>
    <x v="2"/>
    <x v="28"/>
  </r>
  <r>
    <n v="0"/>
    <n v="1"/>
    <n v="1"/>
    <n v="0"/>
    <n v="2"/>
    <x v="16"/>
    <x v="2"/>
    <x v="3"/>
    <x v="29"/>
  </r>
  <r>
    <n v="-1"/>
    <n v="0"/>
    <n v="0"/>
    <n v="0"/>
    <n v="-1"/>
    <x v="16"/>
    <x v="2"/>
    <x v="4"/>
    <x v="30"/>
  </r>
  <r>
    <n v="0"/>
    <n v="0"/>
    <n v="0"/>
    <n v="0"/>
    <n v="0"/>
    <x v="16"/>
    <x v="2"/>
    <x v="5"/>
    <x v="31"/>
  </r>
  <r>
    <n v="0"/>
    <n v="1"/>
    <n v="0"/>
    <n v="0"/>
    <n v="1"/>
    <x v="16"/>
    <x v="2"/>
    <x v="6"/>
    <x v="32"/>
  </r>
  <r>
    <n v="0"/>
    <n v="0"/>
    <n v="0"/>
    <n v="0"/>
    <n v="0"/>
    <x v="16"/>
    <x v="2"/>
    <x v="7"/>
    <x v="33"/>
  </r>
  <r>
    <n v="0"/>
    <n v="1"/>
    <n v="0"/>
    <n v="0"/>
    <n v="1"/>
    <x v="16"/>
    <x v="2"/>
    <x v="8"/>
    <x v="34"/>
  </r>
  <r>
    <n v="0"/>
    <n v="1"/>
    <n v="1"/>
    <n v="0"/>
    <n v="2"/>
    <x v="16"/>
    <x v="2"/>
    <x v="9"/>
    <x v="35"/>
  </r>
  <r>
    <n v="-1"/>
    <n v="0"/>
    <n v="0"/>
    <n v="0"/>
    <n v="-1"/>
    <x v="16"/>
    <x v="2"/>
    <x v="10"/>
    <x v="36"/>
  </r>
  <r>
    <n v="0"/>
    <n v="0"/>
    <n v="0"/>
    <n v="0"/>
    <n v="0"/>
    <x v="16"/>
    <x v="2"/>
    <x v="11"/>
    <x v="37"/>
  </r>
  <r>
    <n v="0"/>
    <n v="0"/>
    <n v="0"/>
    <n v="0"/>
    <n v="0"/>
    <x v="16"/>
    <x v="2"/>
    <x v="12"/>
    <x v="38"/>
  </r>
  <r>
    <n v="0"/>
    <n v="0"/>
    <n v="0"/>
    <n v="0"/>
    <n v="0"/>
    <x v="16"/>
    <x v="3"/>
    <x v="0"/>
    <x v="39"/>
  </r>
  <r>
    <n v="0"/>
    <n v="1"/>
    <n v="0"/>
    <n v="0"/>
    <n v="1"/>
    <x v="16"/>
    <x v="3"/>
    <x v="1"/>
    <x v="40"/>
  </r>
  <r>
    <n v="0"/>
    <n v="1"/>
    <n v="1"/>
    <n v="0"/>
    <n v="2"/>
    <x v="16"/>
    <x v="3"/>
    <x v="2"/>
    <x v="41"/>
  </r>
  <r>
    <n v="0"/>
    <n v="1"/>
    <n v="1"/>
    <n v="0"/>
    <n v="2"/>
    <x v="16"/>
    <x v="3"/>
    <x v="3"/>
    <x v="42"/>
  </r>
  <r>
    <n v="-1"/>
    <n v="0"/>
    <n v="0"/>
    <n v="0"/>
    <n v="-1"/>
    <x v="16"/>
    <x v="3"/>
    <x v="4"/>
    <x v="43"/>
  </r>
  <r>
    <n v="0"/>
    <n v="0"/>
    <n v="0"/>
    <n v="0"/>
    <n v="0"/>
    <x v="16"/>
    <x v="3"/>
    <x v="5"/>
    <x v="44"/>
  </r>
  <r>
    <n v="0"/>
    <n v="1"/>
    <n v="0"/>
    <n v="0"/>
    <n v="1"/>
    <x v="16"/>
    <x v="3"/>
    <x v="6"/>
    <x v="45"/>
  </r>
  <r>
    <n v="0"/>
    <n v="0"/>
    <n v="0"/>
    <n v="0"/>
    <n v="0"/>
    <x v="16"/>
    <x v="3"/>
    <x v="7"/>
    <x v="46"/>
  </r>
  <r>
    <n v="0"/>
    <n v="0"/>
    <n v="0"/>
    <n v="0"/>
    <n v="0"/>
    <x v="16"/>
    <x v="3"/>
    <x v="8"/>
    <x v="47"/>
  </r>
  <r>
    <n v="0"/>
    <n v="1"/>
    <n v="0"/>
    <n v="0"/>
    <n v="1"/>
    <x v="16"/>
    <x v="3"/>
    <x v="9"/>
    <x v="48"/>
  </r>
  <r>
    <n v="-1"/>
    <n v="0"/>
    <n v="0"/>
    <n v="0"/>
    <n v="-1"/>
    <x v="16"/>
    <x v="3"/>
    <x v="10"/>
    <x v="49"/>
  </r>
  <r>
    <n v="0"/>
    <n v="0"/>
    <n v="0"/>
    <n v="0"/>
    <n v="0"/>
    <x v="16"/>
    <x v="3"/>
    <x v="11"/>
    <x v="50"/>
  </r>
  <r>
    <n v="0"/>
    <n v="0"/>
    <n v="0"/>
    <n v="0"/>
    <n v="0"/>
    <x v="16"/>
    <x v="3"/>
    <x v="12"/>
    <x v="51"/>
  </r>
  <r>
    <n v="0"/>
    <n v="0"/>
    <n v="0"/>
    <n v="0"/>
    <n v="0"/>
    <x v="17"/>
    <x v="0"/>
    <x v="0"/>
    <x v="0"/>
  </r>
  <r>
    <n v="0"/>
    <n v="0"/>
    <n v="0"/>
    <n v="0"/>
    <n v="0"/>
    <x v="17"/>
    <x v="0"/>
    <x v="1"/>
    <x v="1"/>
  </r>
  <r>
    <n v="0"/>
    <n v="1"/>
    <n v="0"/>
    <n v="0"/>
    <n v="1"/>
    <x v="17"/>
    <x v="0"/>
    <x v="2"/>
    <x v="2"/>
  </r>
  <r>
    <n v="0"/>
    <n v="1"/>
    <n v="1"/>
    <n v="0"/>
    <n v="2"/>
    <x v="17"/>
    <x v="0"/>
    <x v="3"/>
    <x v="3"/>
  </r>
  <r>
    <n v="-1"/>
    <n v="0"/>
    <n v="0"/>
    <n v="0"/>
    <n v="-1"/>
    <x v="17"/>
    <x v="0"/>
    <x v="4"/>
    <x v="4"/>
  </r>
  <r>
    <n v="0"/>
    <n v="0"/>
    <n v="0"/>
    <n v="0"/>
    <n v="0"/>
    <x v="17"/>
    <x v="0"/>
    <x v="5"/>
    <x v="5"/>
  </r>
  <r>
    <n v="0"/>
    <n v="0"/>
    <n v="0"/>
    <n v="0"/>
    <n v="0"/>
    <x v="17"/>
    <x v="0"/>
    <x v="6"/>
    <x v="6"/>
  </r>
  <r>
    <n v="-1"/>
    <n v="0"/>
    <n v="0"/>
    <n v="0"/>
    <n v="-1"/>
    <x v="17"/>
    <x v="0"/>
    <x v="7"/>
    <x v="7"/>
  </r>
  <r>
    <n v="0"/>
    <n v="0"/>
    <n v="0"/>
    <n v="0"/>
    <n v="0"/>
    <x v="17"/>
    <x v="0"/>
    <x v="8"/>
    <x v="8"/>
  </r>
  <r>
    <n v="0"/>
    <n v="1"/>
    <n v="0"/>
    <n v="0"/>
    <n v="1"/>
    <x v="17"/>
    <x v="0"/>
    <x v="9"/>
    <x v="9"/>
  </r>
  <r>
    <n v="-1"/>
    <n v="0"/>
    <n v="0"/>
    <n v="0"/>
    <n v="-1"/>
    <x v="17"/>
    <x v="0"/>
    <x v="10"/>
    <x v="10"/>
  </r>
  <r>
    <n v="-1"/>
    <n v="0"/>
    <n v="0"/>
    <n v="0"/>
    <n v="-1"/>
    <x v="17"/>
    <x v="0"/>
    <x v="11"/>
    <x v="11"/>
  </r>
  <r>
    <n v="0"/>
    <n v="0"/>
    <n v="0"/>
    <n v="0"/>
    <n v="0"/>
    <x v="17"/>
    <x v="0"/>
    <x v="12"/>
    <x v="12"/>
  </r>
  <r>
    <n v="0"/>
    <n v="0"/>
    <n v="0"/>
    <n v="0"/>
    <n v="0"/>
    <x v="17"/>
    <x v="1"/>
    <x v="0"/>
    <x v="13"/>
  </r>
  <r>
    <n v="0"/>
    <n v="1"/>
    <n v="0"/>
    <n v="0"/>
    <n v="1"/>
    <x v="17"/>
    <x v="1"/>
    <x v="1"/>
    <x v="14"/>
  </r>
  <r>
    <n v="0"/>
    <n v="1"/>
    <n v="1"/>
    <n v="0"/>
    <n v="2"/>
    <x v="17"/>
    <x v="1"/>
    <x v="2"/>
    <x v="15"/>
  </r>
  <r>
    <n v="0"/>
    <n v="1"/>
    <n v="1"/>
    <n v="0"/>
    <n v="2"/>
    <x v="17"/>
    <x v="1"/>
    <x v="3"/>
    <x v="16"/>
  </r>
  <r>
    <n v="-1"/>
    <n v="0"/>
    <n v="0"/>
    <n v="0"/>
    <n v="-1"/>
    <x v="17"/>
    <x v="1"/>
    <x v="4"/>
    <x v="17"/>
  </r>
  <r>
    <n v="0"/>
    <n v="0"/>
    <n v="0"/>
    <n v="0"/>
    <n v="0"/>
    <x v="17"/>
    <x v="1"/>
    <x v="5"/>
    <x v="18"/>
  </r>
  <r>
    <n v="0"/>
    <n v="1"/>
    <n v="0"/>
    <n v="0"/>
    <n v="1"/>
    <x v="17"/>
    <x v="1"/>
    <x v="6"/>
    <x v="19"/>
  </r>
  <r>
    <n v="0"/>
    <n v="0"/>
    <n v="0"/>
    <n v="0"/>
    <n v="0"/>
    <x v="17"/>
    <x v="1"/>
    <x v="7"/>
    <x v="20"/>
  </r>
  <r>
    <n v="0"/>
    <n v="0"/>
    <n v="0"/>
    <n v="0"/>
    <n v="0"/>
    <x v="17"/>
    <x v="1"/>
    <x v="8"/>
    <x v="21"/>
  </r>
  <r>
    <n v="0"/>
    <n v="1"/>
    <n v="0"/>
    <n v="0"/>
    <n v="1"/>
    <x v="17"/>
    <x v="1"/>
    <x v="9"/>
    <x v="22"/>
  </r>
  <r>
    <n v="-1"/>
    <n v="0"/>
    <n v="0"/>
    <n v="0"/>
    <n v="-1"/>
    <x v="17"/>
    <x v="1"/>
    <x v="10"/>
    <x v="23"/>
  </r>
  <r>
    <n v="0"/>
    <n v="0"/>
    <n v="0"/>
    <n v="0"/>
    <n v="0"/>
    <x v="17"/>
    <x v="1"/>
    <x v="11"/>
    <x v="24"/>
  </r>
  <r>
    <n v="0"/>
    <n v="0"/>
    <n v="0"/>
    <n v="0"/>
    <n v="0"/>
    <x v="17"/>
    <x v="1"/>
    <x v="12"/>
    <x v="25"/>
  </r>
  <r>
    <n v="0"/>
    <n v="0"/>
    <n v="0"/>
    <n v="0"/>
    <n v="0"/>
    <x v="17"/>
    <x v="2"/>
    <x v="0"/>
    <x v="26"/>
  </r>
  <r>
    <n v="0"/>
    <n v="1"/>
    <n v="0"/>
    <n v="0"/>
    <n v="1"/>
    <x v="17"/>
    <x v="2"/>
    <x v="1"/>
    <x v="27"/>
  </r>
  <r>
    <n v="0"/>
    <n v="1"/>
    <n v="1"/>
    <n v="0"/>
    <n v="2"/>
    <x v="17"/>
    <x v="2"/>
    <x v="2"/>
    <x v="28"/>
  </r>
  <r>
    <n v="0"/>
    <n v="1"/>
    <n v="1"/>
    <n v="0"/>
    <n v="2"/>
    <x v="17"/>
    <x v="2"/>
    <x v="3"/>
    <x v="29"/>
  </r>
  <r>
    <n v="-1"/>
    <n v="0"/>
    <n v="0"/>
    <n v="0"/>
    <n v="-1"/>
    <x v="17"/>
    <x v="2"/>
    <x v="4"/>
    <x v="30"/>
  </r>
  <r>
    <n v="0"/>
    <n v="0"/>
    <n v="0"/>
    <n v="0"/>
    <n v="0"/>
    <x v="17"/>
    <x v="2"/>
    <x v="5"/>
    <x v="31"/>
  </r>
  <r>
    <n v="0"/>
    <n v="1"/>
    <n v="0"/>
    <n v="0"/>
    <n v="1"/>
    <x v="17"/>
    <x v="2"/>
    <x v="6"/>
    <x v="32"/>
  </r>
  <r>
    <n v="0"/>
    <n v="0"/>
    <n v="0"/>
    <n v="0"/>
    <n v="0"/>
    <x v="17"/>
    <x v="2"/>
    <x v="7"/>
    <x v="33"/>
  </r>
  <r>
    <n v="0"/>
    <n v="1"/>
    <n v="0"/>
    <n v="0"/>
    <n v="1"/>
    <x v="17"/>
    <x v="2"/>
    <x v="8"/>
    <x v="34"/>
  </r>
  <r>
    <n v="0"/>
    <n v="1"/>
    <n v="1"/>
    <n v="0"/>
    <n v="2"/>
    <x v="17"/>
    <x v="2"/>
    <x v="9"/>
    <x v="35"/>
  </r>
  <r>
    <n v="-1"/>
    <n v="0"/>
    <n v="0"/>
    <n v="0"/>
    <n v="-1"/>
    <x v="17"/>
    <x v="2"/>
    <x v="10"/>
    <x v="36"/>
  </r>
  <r>
    <n v="0"/>
    <n v="0"/>
    <n v="0"/>
    <n v="0"/>
    <n v="0"/>
    <x v="17"/>
    <x v="2"/>
    <x v="11"/>
    <x v="37"/>
  </r>
  <r>
    <n v="0"/>
    <n v="0"/>
    <n v="0"/>
    <n v="0"/>
    <n v="0"/>
    <x v="17"/>
    <x v="2"/>
    <x v="12"/>
    <x v="38"/>
  </r>
  <r>
    <n v="0"/>
    <n v="0"/>
    <n v="0"/>
    <n v="0"/>
    <n v="0"/>
    <x v="17"/>
    <x v="3"/>
    <x v="0"/>
    <x v="39"/>
  </r>
  <r>
    <n v="0"/>
    <n v="1"/>
    <n v="0"/>
    <n v="0"/>
    <n v="1"/>
    <x v="17"/>
    <x v="3"/>
    <x v="1"/>
    <x v="40"/>
  </r>
  <r>
    <n v="0"/>
    <n v="1"/>
    <n v="1"/>
    <n v="0"/>
    <n v="2"/>
    <x v="17"/>
    <x v="3"/>
    <x v="2"/>
    <x v="41"/>
  </r>
  <r>
    <n v="0"/>
    <n v="1"/>
    <n v="1"/>
    <n v="0"/>
    <n v="2"/>
    <x v="17"/>
    <x v="3"/>
    <x v="3"/>
    <x v="42"/>
  </r>
  <r>
    <n v="-1"/>
    <n v="0"/>
    <n v="0"/>
    <n v="0"/>
    <n v="-1"/>
    <x v="17"/>
    <x v="3"/>
    <x v="4"/>
    <x v="43"/>
  </r>
  <r>
    <n v="0"/>
    <n v="0"/>
    <n v="0"/>
    <n v="0"/>
    <n v="0"/>
    <x v="17"/>
    <x v="3"/>
    <x v="5"/>
    <x v="44"/>
  </r>
  <r>
    <n v="0"/>
    <n v="1"/>
    <n v="0"/>
    <n v="0"/>
    <n v="1"/>
    <x v="17"/>
    <x v="3"/>
    <x v="6"/>
    <x v="45"/>
  </r>
  <r>
    <n v="0"/>
    <n v="0"/>
    <n v="0"/>
    <n v="0"/>
    <n v="0"/>
    <x v="17"/>
    <x v="3"/>
    <x v="7"/>
    <x v="46"/>
  </r>
  <r>
    <n v="0"/>
    <n v="0"/>
    <n v="0"/>
    <n v="0"/>
    <n v="0"/>
    <x v="17"/>
    <x v="3"/>
    <x v="8"/>
    <x v="47"/>
  </r>
  <r>
    <n v="0"/>
    <n v="1"/>
    <n v="0"/>
    <n v="0"/>
    <n v="1"/>
    <x v="17"/>
    <x v="3"/>
    <x v="9"/>
    <x v="48"/>
  </r>
  <r>
    <n v="-1"/>
    <n v="0"/>
    <n v="0"/>
    <n v="0"/>
    <n v="-1"/>
    <x v="17"/>
    <x v="3"/>
    <x v="10"/>
    <x v="49"/>
  </r>
  <r>
    <n v="0"/>
    <n v="0"/>
    <n v="0"/>
    <n v="0"/>
    <n v="0"/>
    <x v="17"/>
    <x v="3"/>
    <x v="11"/>
    <x v="50"/>
  </r>
  <r>
    <n v="0"/>
    <n v="0"/>
    <n v="0"/>
    <n v="0"/>
    <n v="0"/>
    <x v="17"/>
    <x v="3"/>
    <x v="12"/>
    <x v="51"/>
  </r>
  <r>
    <n v="0"/>
    <n v="0"/>
    <n v="0"/>
    <n v="0"/>
    <n v="0"/>
    <x v="18"/>
    <x v="0"/>
    <x v="0"/>
    <x v="0"/>
  </r>
  <r>
    <n v="0"/>
    <n v="0"/>
    <n v="0"/>
    <n v="0"/>
    <n v="0"/>
    <x v="18"/>
    <x v="0"/>
    <x v="1"/>
    <x v="1"/>
  </r>
  <r>
    <n v="0"/>
    <n v="1"/>
    <n v="0"/>
    <n v="0"/>
    <n v="1"/>
    <x v="18"/>
    <x v="0"/>
    <x v="2"/>
    <x v="2"/>
  </r>
  <r>
    <n v="0"/>
    <n v="1"/>
    <n v="1"/>
    <n v="0"/>
    <n v="2"/>
    <x v="18"/>
    <x v="0"/>
    <x v="3"/>
    <x v="3"/>
  </r>
  <r>
    <n v="-1"/>
    <n v="0"/>
    <n v="0"/>
    <n v="0"/>
    <n v="-1"/>
    <x v="18"/>
    <x v="0"/>
    <x v="4"/>
    <x v="4"/>
  </r>
  <r>
    <n v="0"/>
    <n v="0"/>
    <n v="0"/>
    <n v="0"/>
    <n v="0"/>
    <x v="18"/>
    <x v="0"/>
    <x v="5"/>
    <x v="5"/>
  </r>
  <r>
    <n v="0"/>
    <n v="0"/>
    <n v="0"/>
    <n v="0"/>
    <n v="0"/>
    <x v="18"/>
    <x v="0"/>
    <x v="6"/>
    <x v="6"/>
  </r>
  <r>
    <n v="-1"/>
    <n v="0"/>
    <n v="0"/>
    <n v="0"/>
    <n v="-1"/>
    <x v="18"/>
    <x v="0"/>
    <x v="7"/>
    <x v="7"/>
  </r>
  <r>
    <n v="0"/>
    <n v="0"/>
    <n v="0"/>
    <n v="0"/>
    <n v="0"/>
    <x v="18"/>
    <x v="0"/>
    <x v="8"/>
    <x v="8"/>
  </r>
  <r>
    <n v="0"/>
    <n v="1"/>
    <n v="0"/>
    <n v="0"/>
    <n v="1"/>
    <x v="18"/>
    <x v="0"/>
    <x v="9"/>
    <x v="9"/>
  </r>
  <r>
    <n v="-1"/>
    <n v="0"/>
    <n v="0"/>
    <n v="0"/>
    <n v="-1"/>
    <x v="18"/>
    <x v="0"/>
    <x v="10"/>
    <x v="10"/>
  </r>
  <r>
    <n v="-1"/>
    <n v="0"/>
    <n v="0"/>
    <n v="0"/>
    <n v="-1"/>
    <x v="18"/>
    <x v="0"/>
    <x v="11"/>
    <x v="11"/>
  </r>
  <r>
    <n v="0"/>
    <n v="0"/>
    <n v="0"/>
    <n v="0"/>
    <n v="0"/>
    <x v="18"/>
    <x v="0"/>
    <x v="12"/>
    <x v="12"/>
  </r>
  <r>
    <n v="0"/>
    <n v="0"/>
    <n v="0"/>
    <n v="0"/>
    <n v="0"/>
    <x v="18"/>
    <x v="1"/>
    <x v="0"/>
    <x v="13"/>
  </r>
  <r>
    <n v="0"/>
    <n v="1"/>
    <n v="0"/>
    <n v="0"/>
    <n v="1"/>
    <x v="18"/>
    <x v="1"/>
    <x v="1"/>
    <x v="14"/>
  </r>
  <r>
    <n v="0"/>
    <n v="1"/>
    <n v="1"/>
    <n v="0"/>
    <n v="2"/>
    <x v="18"/>
    <x v="1"/>
    <x v="2"/>
    <x v="15"/>
  </r>
  <r>
    <n v="0"/>
    <n v="1"/>
    <n v="1"/>
    <n v="0"/>
    <n v="2"/>
    <x v="18"/>
    <x v="1"/>
    <x v="3"/>
    <x v="16"/>
  </r>
  <r>
    <n v="-1"/>
    <n v="0"/>
    <n v="0"/>
    <n v="0"/>
    <n v="-1"/>
    <x v="18"/>
    <x v="1"/>
    <x v="4"/>
    <x v="17"/>
  </r>
  <r>
    <n v="0"/>
    <n v="0"/>
    <n v="0"/>
    <n v="0"/>
    <n v="0"/>
    <x v="18"/>
    <x v="1"/>
    <x v="5"/>
    <x v="18"/>
  </r>
  <r>
    <n v="0"/>
    <n v="1"/>
    <n v="0"/>
    <n v="0"/>
    <n v="1"/>
    <x v="18"/>
    <x v="1"/>
    <x v="6"/>
    <x v="19"/>
  </r>
  <r>
    <n v="0"/>
    <n v="0"/>
    <n v="0"/>
    <n v="0"/>
    <n v="0"/>
    <x v="18"/>
    <x v="1"/>
    <x v="7"/>
    <x v="20"/>
  </r>
  <r>
    <n v="0"/>
    <n v="0"/>
    <n v="0"/>
    <n v="0"/>
    <n v="0"/>
    <x v="18"/>
    <x v="1"/>
    <x v="8"/>
    <x v="21"/>
  </r>
  <r>
    <n v="0"/>
    <n v="1"/>
    <n v="0"/>
    <n v="0"/>
    <n v="1"/>
    <x v="18"/>
    <x v="1"/>
    <x v="9"/>
    <x v="22"/>
  </r>
  <r>
    <n v="-1"/>
    <n v="0"/>
    <n v="0"/>
    <n v="0"/>
    <n v="-1"/>
    <x v="18"/>
    <x v="1"/>
    <x v="10"/>
    <x v="23"/>
  </r>
  <r>
    <n v="0"/>
    <n v="0"/>
    <n v="0"/>
    <n v="0"/>
    <n v="0"/>
    <x v="18"/>
    <x v="1"/>
    <x v="11"/>
    <x v="24"/>
  </r>
  <r>
    <n v="0"/>
    <n v="0"/>
    <n v="0"/>
    <n v="0"/>
    <n v="0"/>
    <x v="18"/>
    <x v="1"/>
    <x v="12"/>
    <x v="25"/>
  </r>
  <r>
    <n v="0"/>
    <n v="0"/>
    <n v="0"/>
    <n v="0"/>
    <n v="0"/>
    <x v="18"/>
    <x v="2"/>
    <x v="0"/>
    <x v="26"/>
  </r>
  <r>
    <n v="0"/>
    <n v="1"/>
    <n v="0"/>
    <n v="0"/>
    <n v="1"/>
    <x v="18"/>
    <x v="2"/>
    <x v="1"/>
    <x v="27"/>
  </r>
  <r>
    <n v="0"/>
    <n v="1"/>
    <n v="1"/>
    <n v="0"/>
    <n v="2"/>
    <x v="18"/>
    <x v="2"/>
    <x v="2"/>
    <x v="28"/>
  </r>
  <r>
    <n v="0"/>
    <n v="1"/>
    <n v="1"/>
    <n v="0"/>
    <n v="2"/>
    <x v="18"/>
    <x v="2"/>
    <x v="3"/>
    <x v="29"/>
  </r>
  <r>
    <n v="-1"/>
    <n v="0"/>
    <n v="0"/>
    <n v="0"/>
    <n v="-1"/>
    <x v="18"/>
    <x v="2"/>
    <x v="4"/>
    <x v="30"/>
  </r>
  <r>
    <n v="0"/>
    <n v="0"/>
    <n v="0"/>
    <n v="0"/>
    <n v="0"/>
    <x v="18"/>
    <x v="2"/>
    <x v="5"/>
    <x v="31"/>
  </r>
  <r>
    <n v="0"/>
    <n v="1"/>
    <n v="0"/>
    <n v="0"/>
    <n v="1"/>
    <x v="18"/>
    <x v="2"/>
    <x v="6"/>
    <x v="32"/>
  </r>
  <r>
    <n v="0"/>
    <n v="0"/>
    <n v="0"/>
    <n v="0"/>
    <n v="0"/>
    <x v="18"/>
    <x v="2"/>
    <x v="7"/>
    <x v="33"/>
  </r>
  <r>
    <n v="0"/>
    <n v="1"/>
    <n v="0"/>
    <n v="0"/>
    <n v="1"/>
    <x v="18"/>
    <x v="2"/>
    <x v="8"/>
    <x v="34"/>
  </r>
  <r>
    <n v="0"/>
    <n v="1"/>
    <n v="1"/>
    <n v="0"/>
    <n v="2"/>
    <x v="18"/>
    <x v="2"/>
    <x v="9"/>
    <x v="35"/>
  </r>
  <r>
    <n v="-1"/>
    <n v="0"/>
    <n v="0"/>
    <n v="0"/>
    <n v="-1"/>
    <x v="18"/>
    <x v="2"/>
    <x v="10"/>
    <x v="36"/>
  </r>
  <r>
    <n v="0"/>
    <n v="0"/>
    <n v="0"/>
    <n v="0"/>
    <n v="0"/>
    <x v="18"/>
    <x v="2"/>
    <x v="11"/>
    <x v="37"/>
  </r>
  <r>
    <n v="0"/>
    <n v="0"/>
    <n v="0"/>
    <n v="0"/>
    <n v="0"/>
    <x v="18"/>
    <x v="2"/>
    <x v="12"/>
    <x v="38"/>
  </r>
  <r>
    <n v="0"/>
    <n v="0"/>
    <n v="0"/>
    <n v="0"/>
    <n v="0"/>
    <x v="18"/>
    <x v="3"/>
    <x v="0"/>
    <x v="39"/>
  </r>
  <r>
    <n v="0"/>
    <n v="1"/>
    <n v="0"/>
    <n v="0"/>
    <n v="1"/>
    <x v="18"/>
    <x v="3"/>
    <x v="1"/>
    <x v="40"/>
  </r>
  <r>
    <n v="0"/>
    <n v="1"/>
    <n v="1"/>
    <n v="0"/>
    <n v="2"/>
    <x v="18"/>
    <x v="3"/>
    <x v="2"/>
    <x v="41"/>
  </r>
  <r>
    <n v="0"/>
    <n v="1"/>
    <n v="1"/>
    <n v="0"/>
    <n v="2"/>
    <x v="18"/>
    <x v="3"/>
    <x v="3"/>
    <x v="42"/>
  </r>
  <r>
    <n v="-1"/>
    <n v="0"/>
    <n v="0"/>
    <n v="0"/>
    <n v="-1"/>
    <x v="18"/>
    <x v="3"/>
    <x v="4"/>
    <x v="43"/>
  </r>
  <r>
    <n v="0"/>
    <n v="0"/>
    <n v="0"/>
    <n v="0"/>
    <n v="0"/>
    <x v="18"/>
    <x v="3"/>
    <x v="5"/>
    <x v="44"/>
  </r>
  <r>
    <n v="0"/>
    <n v="1"/>
    <n v="0"/>
    <n v="0"/>
    <n v="1"/>
    <x v="18"/>
    <x v="3"/>
    <x v="6"/>
    <x v="45"/>
  </r>
  <r>
    <n v="0"/>
    <n v="0"/>
    <n v="0"/>
    <n v="0"/>
    <n v="0"/>
    <x v="18"/>
    <x v="3"/>
    <x v="7"/>
    <x v="46"/>
  </r>
  <r>
    <n v="0"/>
    <n v="0"/>
    <n v="0"/>
    <n v="0"/>
    <n v="0"/>
    <x v="18"/>
    <x v="3"/>
    <x v="8"/>
    <x v="47"/>
  </r>
  <r>
    <n v="0"/>
    <n v="1"/>
    <n v="0"/>
    <n v="0"/>
    <n v="1"/>
    <x v="18"/>
    <x v="3"/>
    <x v="9"/>
    <x v="48"/>
  </r>
  <r>
    <n v="-1"/>
    <n v="0"/>
    <n v="0"/>
    <n v="0"/>
    <n v="-1"/>
    <x v="18"/>
    <x v="3"/>
    <x v="10"/>
    <x v="49"/>
  </r>
  <r>
    <n v="0"/>
    <n v="0"/>
    <n v="0"/>
    <n v="0"/>
    <n v="0"/>
    <x v="18"/>
    <x v="3"/>
    <x v="11"/>
    <x v="50"/>
  </r>
  <r>
    <n v="0"/>
    <n v="0"/>
    <n v="0"/>
    <n v="0"/>
    <n v="0"/>
    <x v="18"/>
    <x v="3"/>
    <x v="12"/>
    <x v="51"/>
  </r>
  <r>
    <n v="0"/>
    <n v="0"/>
    <n v="0"/>
    <n v="0"/>
    <n v="0"/>
    <x v="19"/>
    <x v="0"/>
    <x v="0"/>
    <x v="0"/>
  </r>
  <r>
    <n v="0"/>
    <n v="0"/>
    <n v="0"/>
    <n v="0"/>
    <n v="0"/>
    <x v="19"/>
    <x v="0"/>
    <x v="1"/>
    <x v="1"/>
  </r>
  <r>
    <n v="0"/>
    <n v="1"/>
    <n v="0"/>
    <n v="0"/>
    <n v="1"/>
    <x v="19"/>
    <x v="0"/>
    <x v="2"/>
    <x v="2"/>
  </r>
  <r>
    <n v="0"/>
    <n v="1"/>
    <n v="1"/>
    <n v="0"/>
    <n v="2"/>
    <x v="19"/>
    <x v="0"/>
    <x v="3"/>
    <x v="3"/>
  </r>
  <r>
    <n v="-1"/>
    <n v="0"/>
    <n v="0"/>
    <n v="0"/>
    <n v="-1"/>
    <x v="19"/>
    <x v="0"/>
    <x v="4"/>
    <x v="4"/>
  </r>
  <r>
    <n v="0"/>
    <n v="0"/>
    <n v="0"/>
    <n v="0"/>
    <n v="0"/>
    <x v="19"/>
    <x v="0"/>
    <x v="5"/>
    <x v="5"/>
  </r>
  <r>
    <n v="0"/>
    <n v="0"/>
    <n v="0"/>
    <n v="0"/>
    <n v="0"/>
    <x v="19"/>
    <x v="0"/>
    <x v="6"/>
    <x v="6"/>
  </r>
  <r>
    <n v="-1"/>
    <n v="0"/>
    <n v="0"/>
    <n v="0"/>
    <n v="-1"/>
    <x v="19"/>
    <x v="0"/>
    <x v="7"/>
    <x v="7"/>
  </r>
  <r>
    <n v="0"/>
    <n v="0"/>
    <n v="0"/>
    <n v="0"/>
    <n v="0"/>
    <x v="19"/>
    <x v="0"/>
    <x v="8"/>
    <x v="8"/>
  </r>
  <r>
    <n v="0"/>
    <n v="1"/>
    <n v="0"/>
    <n v="0"/>
    <n v="1"/>
    <x v="19"/>
    <x v="0"/>
    <x v="9"/>
    <x v="9"/>
  </r>
  <r>
    <n v="-1"/>
    <n v="0"/>
    <n v="0"/>
    <n v="0"/>
    <n v="-1"/>
    <x v="19"/>
    <x v="0"/>
    <x v="10"/>
    <x v="10"/>
  </r>
  <r>
    <n v="-1"/>
    <n v="0"/>
    <n v="0"/>
    <n v="0"/>
    <n v="-1"/>
    <x v="19"/>
    <x v="0"/>
    <x v="11"/>
    <x v="11"/>
  </r>
  <r>
    <n v="0"/>
    <n v="0"/>
    <n v="0"/>
    <n v="0"/>
    <n v="0"/>
    <x v="19"/>
    <x v="0"/>
    <x v="12"/>
    <x v="12"/>
  </r>
  <r>
    <n v="0"/>
    <n v="0"/>
    <n v="0"/>
    <n v="0"/>
    <n v="0"/>
    <x v="19"/>
    <x v="1"/>
    <x v="0"/>
    <x v="13"/>
  </r>
  <r>
    <n v="0"/>
    <n v="1"/>
    <n v="0"/>
    <n v="0"/>
    <n v="1"/>
    <x v="19"/>
    <x v="1"/>
    <x v="1"/>
    <x v="14"/>
  </r>
  <r>
    <n v="0"/>
    <n v="1"/>
    <n v="1"/>
    <n v="0"/>
    <n v="2"/>
    <x v="19"/>
    <x v="1"/>
    <x v="2"/>
    <x v="15"/>
  </r>
  <r>
    <n v="0"/>
    <n v="1"/>
    <n v="1"/>
    <n v="0"/>
    <n v="2"/>
    <x v="19"/>
    <x v="1"/>
    <x v="3"/>
    <x v="16"/>
  </r>
  <r>
    <n v="-1"/>
    <n v="0"/>
    <n v="0"/>
    <n v="0"/>
    <n v="-1"/>
    <x v="19"/>
    <x v="1"/>
    <x v="4"/>
    <x v="17"/>
  </r>
  <r>
    <n v="0"/>
    <n v="0"/>
    <n v="0"/>
    <n v="0"/>
    <n v="0"/>
    <x v="19"/>
    <x v="1"/>
    <x v="5"/>
    <x v="18"/>
  </r>
  <r>
    <n v="0"/>
    <n v="1"/>
    <n v="0"/>
    <n v="0"/>
    <n v="1"/>
    <x v="19"/>
    <x v="1"/>
    <x v="6"/>
    <x v="19"/>
  </r>
  <r>
    <n v="0"/>
    <n v="0"/>
    <n v="0"/>
    <n v="0"/>
    <n v="0"/>
    <x v="19"/>
    <x v="1"/>
    <x v="7"/>
    <x v="20"/>
  </r>
  <r>
    <n v="0"/>
    <n v="0"/>
    <n v="0"/>
    <n v="0"/>
    <n v="0"/>
    <x v="19"/>
    <x v="1"/>
    <x v="8"/>
    <x v="21"/>
  </r>
  <r>
    <n v="0"/>
    <n v="1"/>
    <n v="0"/>
    <n v="0"/>
    <n v="1"/>
    <x v="19"/>
    <x v="1"/>
    <x v="9"/>
    <x v="22"/>
  </r>
  <r>
    <n v="-1"/>
    <n v="0"/>
    <n v="0"/>
    <n v="0"/>
    <n v="-1"/>
    <x v="19"/>
    <x v="1"/>
    <x v="10"/>
    <x v="23"/>
  </r>
  <r>
    <n v="0"/>
    <n v="0"/>
    <n v="0"/>
    <n v="0"/>
    <n v="0"/>
    <x v="19"/>
    <x v="1"/>
    <x v="11"/>
    <x v="24"/>
  </r>
  <r>
    <n v="0"/>
    <n v="0"/>
    <n v="0"/>
    <n v="0"/>
    <n v="0"/>
    <x v="19"/>
    <x v="1"/>
    <x v="12"/>
    <x v="25"/>
  </r>
  <r>
    <n v="0"/>
    <n v="0"/>
    <n v="0"/>
    <n v="0"/>
    <n v="0"/>
    <x v="19"/>
    <x v="2"/>
    <x v="0"/>
    <x v="26"/>
  </r>
  <r>
    <n v="0"/>
    <n v="1"/>
    <n v="0"/>
    <n v="0"/>
    <n v="1"/>
    <x v="19"/>
    <x v="2"/>
    <x v="1"/>
    <x v="27"/>
  </r>
  <r>
    <n v="0"/>
    <n v="1"/>
    <n v="1"/>
    <n v="0"/>
    <n v="2"/>
    <x v="19"/>
    <x v="2"/>
    <x v="2"/>
    <x v="28"/>
  </r>
  <r>
    <n v="0"/>
    <n v="1"/>
    <n v="1"/>
    <n v="0"/>
    <n v="2"/>
    <x v="19"/>
    <x v="2"/>
    <x v="3"/>
    <x v="29"/>
  </r>
  <r>
    <n v="-1"/>
    <n v="0"/>
    <n v="0"/>
    <n v="0"/>
    <n v="-1"/>
    <x v="19"/>
    <x v="2"/>
    <x v="4"/>
    <x v="30"/>
  </r>
  <r>
    <n v="0"/>
    <n v="0"/>
    <n v="0"/>
    <n v="0"/>
    <n v="0"/>
    <x v="19"/>
    <x v="2"/>
    <x v="5"/>
    <x v="31"/>
  </r>
  <r>
    <n v="0"/>
    <n v="1"/>
    <n v="0"/>
    <n v="0"/>
    <n v="1"/>
    <x v="19"/>
    <x v="2"/>
    <x v="6"/>
    <x v="32"/>
  </r>
  <r>
    <n v="0"/>
    <n v="0"/>
    <n v="0"/>
    <n v="0"/>
    <n v="0"/>
    <x v="19"/>
    <x v="2"/>
    <x v="7"/>
    <x v="33"/>
  </r>
  <r>
    <n v="0"/>
    <n v="1"/>
    <n v="0"/>
    <n v="0"/>
    <n v="1"/>
    <x v="19"/>
    <x v="2"/>
    <x v="8"/>
    <x v="34"/>
  </r>
  <r>
    <n v="0"/>
    <n v="1"/>
    <n v="1"/>
    <n v="0"/>
    <n v="2"/>
    <x v="19"/>
    <x v="2"/>
    <x v="9"/>
    <x v="35"/>
  </r>
  <r>
    <n v="-1"/>
    <n v="0"/>
    <n v="0"/>
    <n v="0"/>
    <n v="-1"/>
    <x v="19"/>
    <x v="2"/>
    <x v="10"/>
    <x v="36"/>
  </r>
  <r>
    <n v="0"/>
    <n v="0"/>
    <n v="0"/>
    <n v="0"/>
    <n v="0"/>
    <x v="19"/>
    <x v="2"/>
    <x v="11"/>
    <x v="37"/>
  </r>
  <r>
    <n v="0"/>
    <n v="0"/>
    <n v="0"/>
    <n v="0"/>
    <n v="0"/>
    <x v="19"/>
    <x v="2"/>
    <x v="12"/>
    <x v="38"/>
  </r>
  <r>
    <n v="0"/>
    <n v="0"/>
    <n v="0"/>
    <n v="0"/>
    <n v="0"/>
    <x v="19"/>
    <x v="3"/>
    <x v="0"/>
    <x v="39"/>
  </r>
  <r>
    <n v="0"/>
    <n v="1"/>
    <n v="0"/>
    <n v="0"/>
    <n v="1"/>
    <x v="19"/>
    <x v="3"/>
    <x v="1"/>
    <x v="40"/>
  </r>
  <r>
    <n v="0"/>
    <n v="1"/>
    <n v="1"/>
    <n v="0"/>
    <n v="2"/>
    <x v="19"/>
    <x v="3"/>
    <x v="2"/>
    <x v="41"/>
  </r>
  <r>
    <n v="0"/>
    <n v="1"/>
    <n v="1"/>
    <n v="0"/>
    <n v="2"/>
    <x v="19"/>
    <x v="3"/>
    <x v="3"/>
    <x v="42"/>
  </r>
  <r>
    <n v="-1"/>
    <n v="0"/>
    <n v="0"/>
    <n v="0"/>
    <n v="-1"/>
    <x v="19"/>
    <x v="3"/>
    <x v="4"/>
    <x v="43"/>
  </r>
  <r>
    <n v="0"/>
    <n v="0"/>
    <n v="0"/>
    <n v="0"/>
    <n v="0"/>
    <x v="19"/>
    <x v="3"/>
    <x v="5"/>
    <x v="44"/>
  </r>
  <r>
    <n v="0"/>
    <n v="1"/>
    <n v="0"/>
    <n v="0"/>
    <n v="1"/>
    <x v="19"/>
    <x v="3"/>
    <x v="6"/>
    <x v="45"/>
  </r>
  <r>
    <n v="0"/>
    <n v="0"/>
    <n v="0"/>
    <n v="0"/>
    <n v="0"/>
    <x v="19"/>
    <x v="3"/>
    <x v="7"/>
    <x v="46"/>
  </r>
  <r>
    <n v="0"/>
    <n v="0"/>
    <n v="0"/>
    <n v="0"/>
    <n v="0"/>
    <x v="19"/>
    <x v="3"/>
    <x v="8"/>
    <x v="47"/>
  </r>
  <r>
    <n v="0"/>
    <n v="1"/>
    <n v="0"/>
    <n v="0"/>
    <n v="1"/>
    <x v="19"/>
    <x v="3"/>
    <x v="9"/>
    <x v="48"/>
  </r>
  <r>
    <n v="-1"/>
    <n v="0"/>
    <n v="0"/>
    <n v="0"/>
    <n v="-1"/>
    <x v="19"/>
    <x v="3"/>
    <x v="10"/>
    <x v="49"/>
  </r>
  <r>
    <n v="0"/>
    <n v="0"/>
    <n v="0"/>
    <n v="0"/>
    <n v="0"/>
    <x v="19"/>
    <x v="3"/>
    <x v="11"/>
    <x v="50"/>
  </r>
  <r>
    <n v="0"/>
    <n v="0"/>
    <n v="0"/>
    <n v="0"/>
    <n v="0"/>
    <x v="19"/>
    <x v="3"/>
    <x v="12"/>
    <x v="51"/>
  </r>
  <r>
    <n v="0"/>
    <n v="0"/>
    <n v="0"/>
    <n v="0"/>
    <n v="0"/>
    <x v="20"/>
    <x v="0"/>
    <x v="0"/>
    <x v="0"/>
  </r>
  <r>
    <n v="0"/>
    <n v="0"/>
    <n v="0"/>
    <n v="0"/>
    <n v="0"/>
    <x v="20"/>
    <x v="0"/>
    <x v="1"/>
    <x v="1"/>
  </r>
  <r>
    <n v="0"/>
    <n v="1"/>
    <n v="0"/>
    <n v="0"/>
    <n v="1"/>
    <x v="20"/>
    <x v="0"/>
    <x v="2"/>
    <x v="2"/>
  </r>
  <r>
    <n v="0"/>
    <n v="1"/>
    <n v="1"/>
    <n v="0"/>
    <n v="2"/>
    <x v="20"/>
    <x v="0"/>
    <x v="3"/>
    <x v="3"/>
  </r>
  <r>
    <n v="-1"/>
    <n v="0"/>
    <n v="0"/>
    <n v="0"/>
    <n v="-1"/>
    <x v="20"/>
    <x v="0"/>
    <x v="4"/>
    <x v="4"/>
  </r>
  <r>
    <n v="0"/>
    <n v="0"/>
    <n v="0"/>
    <n v="0"/>
    <n v="0"/>
    <x v="20"/>
    <x v="0"/>
    <x v="5"/>
    <x v="5"/>
  </r>
  <r>
    <n v="0"/>
    <n v="0"/>
    <n v="0"/>
    <n v="0"/>
    <n v="0"/>
    <x v="20"/>
    <x v="0"/>
    <x v="6"/>
    <x v="6"/>
  </r>
  <r>
    <n v="-1"/>
    <n v="0"/>
    <n v="0"/>
    <n v="0"/>
    <n v="-1"/>
    <x v="20"/>
    <x v="0"/>
    <x v="7"/>
    <x v="7"/>
  </r>
  <r>
    <n v="0"/>
    <n v="0"/>
    <n v="0"/>
    <n v="0"/>
    <n v="0"/>
    <x v="20"/>
    <x v="0"/>
    <x v="8"/>
    <x v="8"/>
  </r>
  <r>
    <n v="0"/>
    <n v="1"/>
    <n v="0"/>
    <n v="0"/>
    <n v="1"/>
    <x v="20"/>
    <x v="0"/>
    <x v="9"/>
    <x v="9"/>
  </r>
  <r>
    <n v="-1"/>
    <n v="0"/>
    <n v="0"/>
    <n v="0"/>
    <n v="-1"/>
    <x v="20"/>
    <x v="0"/>
    <x v="10"/>
    <x v="10"/>
  </r>
  <r>
    <n v="-1"/>
    <n v="0"/>
    <n v="0"/>
    <n v="0"/>
    <n v="-1"/>
    <x v="20"/>
    <x v="0"/>
    <x v="11"/>
    <x v="11"/>
  </r>
  <r>
    <n v="0"/>
    <n v="0"/>
    <n v="0"/>
    <n v="0"/>
    <n v="0"/>
    <x v="20"/>
    <x v="0"/>
    <x v="12"/>
    <x v="12"/>
  </r>
  <r>
    <n v="0"/>
    <n v="0"/>
    <n v="0"/>
    <n v="0"/>
    <n v="0"/>
    <x v="20"/>
    <x v="1"/>
    <x v="0"/>
    <x v="13"/>
  </r>
  <r>
    <n v="0"/>
    <n v="1"/>
    <n v="0"/>
    <n v="0"/>
    <n v="1"/>
    <x v="20"/>
    <x v="1"/>
    <x v="1"/>
    <x v="14"/>
  </r>
  <r>
    <n v="0"/>
    <n v="1"/>
    <n v="1"/>
    <n v="0"/>
    <n v="2"/>
    <x v="20"/>
    <x v="1"/>
    <x v="2"/>
    <x v="15"/>
  </r>
  <r>
    <n v="0"/>
    <n v="1"/>
    <n v="1"/>
    <n v="0"/>
    <n v="2"/>
    <x v="20"/>
    <x v="1"/>
    <x v="3"/>
    <x v="16"/>
  </r>
  <r>
    <n v="-1"/>
    <n v="0"/>
    <n v="0"/>
    <n v="0"/>
    <n v="-1"/>
    <x v="20"/>
    <x v="1"/>
    <x v="4"/>
    <x v="17"/>
  </r>
  <r>
    <n v="0"/>
    <n v="0"/>
    <n v="0"/>
    <n v="0"/>
    <n v="0"/>
    <x v="20"/>
    <x v="1"/>
    <x v="5"/>
    <x v="18"/>
  </r>
  <r>
    <n v="0"/>
    <n v="1"/>
    <n v="0"/>
    <n v="0"/>
    <n v="1"/>
    <x v="20"/>
    <x v="1"/>
    <x v="6"/>
    <x v="19"/>
  </r>
  <r>
    <n v="0"/>
    <n v="0"/>
    <n v="0"/>
    <n v="0"/>
    <n v="0"/>
    <x v="20"/>
    <x v="1"/>
    <x v="7"/>
    <x v="20"/>
  </r>
  <r>
    <n v="0"/>
    <n v="0"/>
    <n v="0"/>
    <n v="0"/>
    <n v="0"/>
    <x v="20"/>
    <x v="1"/>
    <x v="8"/>
    <x v="21"/>
  </r>
  <r>
    <n v="0"/>
    <n v="1"/>
    <n v="0"/>
    <n v="0"/>
    <n v="1"/>
    <x v="20"/>
    <x v="1"/>
    <x v="9"/>
    <x v="22"/>
  </r>
  <r>
    <n v="-1"/>
    <n v="0"/>
    <n v="0"/>
    <n v="0"/>
    <n v="-1"/>
    <x v="20"/>
    <x v="1"/>
    <x v="10"/>
    <x v="23"/>
  </r>
  <r>
    <n v="0"/>
    <n v="0"/>
    <n v="0"/>
    <n v="0"/>
    <n v="0"/>
    <x v="20"/>
    <x v="1"/>
    <x v="11"/>
    <x v="24"/>
  </r>
  <r>
    <n v="0"/>
    <n v="0"/>
    <n v="0"/>
    <n v="0"/>
    <n v="0"/>
    <x v="20"/>
    <x v="1"/>
    <x v="12"/>
    <x v="25"/>
  </r>
  <r>
    <n v="0"/>
    <n v="0"/>
    <n v="0"/>
    <n v="0"/>
    <n v="0"/>
    <x v="20"/>
    <x v="2"/>
    <x v="0"/>
    <x v="26"/>
  </r>
  <r>
    <n v="0"/>
    <n v="1"/>
    <n v="0"/>
    <n v="0"/>
    <n v="1"/>
    <x v="20"/>
    <x v="2"/>
    <x v="1"/>
    <x v="27"/>
  </r>
  <r>
    <n v="0"/>
    <n v="1"/>
    <n v="1"/>
    <n v="0"/>
    <n v="2"/>
    <x v="20"/>
    <x v="2"/>
    <x v="2"/>
    <x v="28"/>
  </r>
  <r>
    <n v="0"/>
    <n v="1"/>
    <n v="1"/>
    <n v="0"/>
    <n v="2"/>
    <x v="20"/>
    <x v="2"/>
    <x v="3"/>
    <x v="29"/>
  </r>
  <r>
    <n v="-1"/>
    <n v="0"/>
    <n v="0"/>
    <n v="0"/>
    <n v="-1"/>
    <x v="20"/>
    <x v="2"/>
    <x v="4"/>
    <x v="30"/>
  </r>
  <r>
    <n v="0"/>
    <n v="0"/>
    <n v="0"/>
    <n v="0"/>
    <n v="0"/>
    <x v="20"/>
    <x v="2"/>
    <x v="5"/>
    <x v="31"/>
  </r>
  <r>
    <n v="0"/>
    <n v="1"/>
    <n v="0"/>
    <n v="0"/>
    <n v="1"/>
    <x v="20"/>
    <x v="2"/>
    <x v="6"/>
    <x v="32"/>
  </r>
  <r>
    <n v="0"/>
    <n v="0"/>
    <n v="0"/>
    <n v="0"/>
    <n v="0"/>
    <x v="20"/>
    <x v="2"/>
    <x v="7"/>
    <x v="33"/>
  </r>
  <r>
    <n v="0"/>
    <n v="1"/>
    <n v="0"/>
    <n v="0"/>
    <n v="1"/>
    <x v="20"/>
    <x v="2"/>
    <x v="8"/>
    <x v="34"/>
  </r>
  <r>
    <n v="0"/>
    <n v="1"/>
    <n v="1"/>
    <n v="0"/>
    <n v="2"/>
    <x v="20"/>
    <x v="2"/>
    <x v="9"/>
    <x v="35"/>
  </r>
  <r>
    <n v="-1"/>
    <n v="0"/>
    <n v="0"/>
    <n v="0"/>
    <n v="-1"/>
    <x v="20"/>
    <x v="2"/>
    <x v="10"/>
    <x v="36"/>
  </r>
  <r>
    <n v="0"/>
    <n v="0"/>
    <n v="0"/>
    <n v="0"/>
    <n v="0"/>
    <x v="20"/>
    <x v="2"/>
    <x v="11"/>
    <x v="37"/>
  </r>
  <r>
    <n v="0"/>
    <n v="0"/>
    <n v="0"/>
    <n v="0"/>
    <n v="0"/>
    <x v="20"/>
    <x v="2"/>
    <x v="12"/>
    <x v="38"/>
  </r>
  <r>
    <n v="0"/>
    <n v="0"/>
    <n v="0"/>
    <n v="0"/>
    <n v="0"/>
    <x v="20"/>
    <x v="3"/>
    <x v="0"/>
    <x v="39"/>
  </r>
  <r>
    <n v="0"/>
    <n v="1"/>
    <n v="0"/>
    <n v="0"/>
    <n v="1"/>
    <x v="20"/>
    <x v="3"/>
    <x v="1"/>
    <x v="40"/>
  </r>
  <r>
    <n v="0"/>
    <n v="1"/>
    <n v="1"/>
    <n v="0"/>
    <n v="2"/>
    <x v="20"/>
    <x v="3"/>
    <x v="2"/>
    <x v="41"/>
  </r>
  <r>
    <n v="0"/>
    <n v="1"/>
    <n v="1"/>
    <n v="0"/>
    <n v="2"/>
    <x v="20"/>
    <x v="3"/>
    <x v="3"/>
    <x v="42"/>
  </r>
  <r>
    <n v="-1"/>
    <n v="0"/>
    <n v="0"/>
    <n v="0"/>
    <n v="-1"/>
    <x v="20"/>
    <x v="3"/>
    <x v="4"/>
    <x v="43"/>
  </r>
  <r>
    <n v="0"/>
    <n v="0"/>
    <n v="0"/>
    <n v="0"/>
    <n v="0"/>
    <x v="20"/>
    <x v="3"/>
    <x v="5"/>
    <x v="44"/>
  </r>
  <r>
    <n v="0"/>
    <n v="1"/>
    <n v="0"/>
    <n v="0"/>
    <n v="1"/>
    <x v="20"/>
    <x v="3"/>
    <x v="6"/>
    <x v="45"/>
  </r>
  <r>
    <n v="0"/>
    <n v="0"/>
    <n v="0"/>
    <n v="0"/>
    <n v="0"/>
    <x v="20"/>
    <x v="3"/>
    <x v="7"/>
    <x v="46"/>
  </r>
  <r>
    <n v="0"/>
    <n v="0"/>
    <n v="0"/>
    <n v="0"/>
    <n v="0"/>
    <x v="20"/>
    <x v="3"/>
    <x v="8"/>
    <x v="47"/>
  </r>
  <r>
    <n v="0"/>
    <n v="1"/>
    <n v="0"/>
    <n v="0"/>
    <n v="1"/>
    <x v="20"/>
    <x v="3"/>
    <x v="9"/>
    <x v="48"/>
  </r>
  <r>
    <n v="-1"/>
    <n v="0"/>
    <n v="0"/>
    <n v="0"/>
    <n v="-1"/>
    <x v="20"/>
    <x v="3"/>
    <x v="10"/>
    <x v="49"/>
  </r>
  <r>
    <n v="0"/>
    <n v="0"/>
    <n v="0"/>
    <n v="0"/>
    <n v="0"/>
    <x v="20"/>
    <x v="3"/>
    <x v="11"/>
    <x v="50"/>
  </r>
  <r>
    <n v="0"/>
    <n v="0"/>
    <n v="0"/>
    <n v="0"/>
    <n v="0"/>
    <x v="20"/>
    <x v="3"/>
    <x v="12"/>
    <x v="51"/>
  </r>
  <r>
    <n v="0"/>
    <n v="0"/>
    <n v="0"/>
    <n v="0"/>
    <n v="0"/>
    <x v="21"/>
    <x v="0"/>
    <x v="0"/>
    <x v="0"/>
  </r>
  <r>
    <n v="0"/>
    <n v="0"/>
    <n v="0"/>
    <n v="0"/>
    <n v="0"/>
    <x v="21"/>
    <x v="0"/>
    <x v="1"/>
    <x v="1"/>
  </r>
  <r>
    <n v="0"/>
    <n v="1"/>
    <n v="0"/>
    <n v="0"/>
    <n v="1"/>
    <x v="21"/>
    <x v="0"/>
    <x v="2"/>
    <x v="2"/>
  </r>
  <r>
    <n v="0"/>
    <n v="1"/>
    <n v="1"/>
    <n v="0"/>
    <n v="2"/>
    <x v="21"/>
    <x v="0"/>
    <x v="3"/>
    <x v="3"/>
  </r>
  <r>
    <n v="-1"/>
    <n v="0"/>
    <n v="0"/>
    <n v="0"/>
    <n v="-1"/>
    <x v="21"/>
    <x v="0"/>
    <x v="4"/>
    <x v="4"/>
  </r>
  <r>
    <n v="0"/>
    <n v="0"/>
    <n v="0"/>
    <n v="0"/>
    <n v="0"/>
    <x v="21"/>
    <x v="0"/>
    <x v="5"/>
    <x v="5"/>
  </r>
  <r>
    <n v="0"/>
    <n v="0"/>
    <n v="0"/>
    <n v="0"/>
    <n v="0"/>
    <x v="21"/>
    <x v="0"/>
    <x v="6"/>
    <x v="6"/>
  </r>
  <r>
    <n v="-1"/>
    <n v="0"/>
    <n v="0"/>
    <n v="0"/>
    <n v="-1"/>
    <x v="21"/>
    <x v="0"/>
    <x v="7"/>
    <x v="7"/>
  </r>
  <r>
    <n v="0"/>
    <n v="0"/>
    <n v="0"/>
    <n v="0"/>
    <n v="0"/>
    <x v="21"/>
    <x v="0"/>
    <x v="8"/>
    <x v="8"/>
  </r>
  <r>
    <n v="0"/>
    <n v="1"/>
    <n v="0"/>
    <n v="0"/>
    <n v="1"/>
    <x v="21"/>
    <x v="0"/>
    <x v="9"/>
    <x v="9"/>
  </r>
  <r>
    <n v="-1"/>
    <n v="0"/>
    <n v="0"/>
    <n v="0"/>
    <n v="-1"/>
    <x v="21"/>
    <x v="0"/>
    <x v="10"/>
    <x v="10"/>
  </r>
  <r>
    <n v="-1"/>
    <n v="0"/>
    <n v="0"/>
    <n v="0"/>
    <n v="-1"/>
    <x v="21"/>
    <x v="0"/>
    <x v="11"/>
    <x v="11"/>
  </r>
  <r>
    <n v="0"/>
    <n v="0"/>
    <n v="0"/>
    <n v="0"/>
    <n v="0"/>
    <x v="21"/>
    <x v="0"/>
    <x v="12"/>
    <x v="12"/>
  </r>
  <r>
    <n v="0"/>
    <n v="0"/>
    <n v="0"/>
    <n v="0"/>
    <n v="0"/>
    <x v="21"/>
    <x v="1"/>
    <x v="0"/>
    <x v="13"/>
  </r>
  <r>
    <n v="0"/>
    <n v="1"/>
    <n v="0"/>
    <n v="0"/>
    <n v="1"/>
    <x v="21"/>
    <x v="1"/>
    <x v="1"/>
    <x v="14"/>
  </r>
  <r>
    <n v="0"/>
    <n v="1"/>
    <n v="1"/>
    <n v="0"/>
    <n v="2"/>
    <x v="21"/>
    <x v="1"/>
    <x v="2"/>
    <x v="15"/>
  </r>
  <r>
    <n v="0"/>
    <n v="1"/>
    <n v="1"/>
    <n v="0"/>
    <n v="2"/>
    <x v="21"/>
    <x v="1"/>
    <x v="3"/>
    <x v="16"/>
  </r>
  <r>
    <n v="-1"/>
    <n v="0"/>
    <n v="0"/>
    <n v="0"/>
    <n v="-1"/>
    <x v="21"/>
    <x v="1"/>
    <x v="4"/>
    <x v="17"/>
  </r>
  <r>
    <n v="0"/>
    <n v="0"/>
    <n v="0"/>
    <n v="0"/>
    <n v="0"/>
    <x v="21"/>
    <x v="1"/>
    <x v="5"/>
    <x v="18"/>
  </r>
  <r>
    <n v="0"/>
    <n v="1"/>
    <n v="0"/>
    <n v="0"/>
    <n v="1"/>
    <x v="21"/>
    <x v="1"/>
    <x v="6"/>
    <x v="19"/>
  </r>
  <r>
    <n v="0"/>
    <n v="0"/>
    <n v="0"/>
    <n v="0"/>
    <n v="0"/>
    <x v="21"/>
    <x v="1"/>
    <x v="7"/>
    <x v="20"/>
  </r>
  <r>
    <n v="0"/>
    <n v="0"/>
    <n v="0"/>
    <n v="0"/>
    <n v="0"/>
    <x v="21"/>
    <x v="1"/>
    <x v="8"/>
    <x v="21"/>
  </r>
  <r>
    <n v="0"/>
    <n v="1"/>
    <n v="1"/>
    <n v="0"/>
    <n v="2"/>
    <x v="21"/>
    <x v="1"/>
    <x v="9"/>
    <x v="22"/>
  </r>
  <r>
    <n v="-1"/>
    <n v="0"/>
    <n v="0"/>
    <n v="0"/>
    <n v="-1"/>
    <x v="21"/>
    <x v="1"/>
    <x v="10"/>
    <x v="23"/>
  </r>
  <r>
    <n v="0"/>
    <n v="0"/>
    <n v="0"/>
    <n v="0"/>
    <n v="0"/>
    <x v="21"/>
    <x v="1"/>
    <x v="11"/>
    <x v="24"/>
  </r>
  <r>
    <n v="0"/>
    <n v="0"/>
    <n v="0"/>
    <n v="0"/>
    <n v="0"/>
    <x v="21"/>
    <x v="1"/>
    <x v="12"/>
    <x v="25"/>
  </r>
  <r>
    <n v="0"/>
    <n v="0"/>
    <n v="0"/>
    <n v="0"/>
    <n v="0"/>
    <x v="21"/>
    <x v="2"/>
    <x v="0"/>
    <x v="26"/>
  </r>
  <r>
    <n v="0"/>
    <n v="1"/>
    <n v="0"/>
    <n v="0"/>
    <n v="1"/>
    <x v="21"/>
    <x v="2"/>
    <x v="1"/>
    <x v="27"/>
  </r>
  <r>
    <n v="0"/>
    <n v="1"/>
    <n v="1"/>
    <n v="0"/>
    <n v="2"/>
    <x v="21"/>
    <x v="2"/>
    <x v="2"/>
    <x v="28"/>
  </r>
  <r>
    <n v="0"/>
    <n v="1"/>
    <n v="1"/>
    <n v="0"/>
    <n v="2"/>
    <x v="21"/>
    <x v="2"/>
    <x v="3"/>
    <x v="29"/>
  </r>
  <r>
    <n v="-1"/>
    <n v="0"/>
    <n v="0"/>
    <n v="0"/>
    <n v="-1"/>
    <x v="21"/>
    <x v="2"/>
    <x v="4"/>
    <x v="30"/>
  </r>
  <r>
    <n v="0"/>
    <n v="0"/>
    <n v="0"/>
    <n v="0"/>
    <n v="0"/>
    <x v="21"/>
    <x v="2"/>
    <x v="5"/>
    <x v="31"/>
  </r>
  <r>
    <n v="0"/>
    <n v="1"/>
    <n v="0"/>
    <n v="0"/>
    <n v="1"/>
    <x v="21"/>
    <x v="2"/>
    <x v="6"/>
    <x v="32"/>
  </r>
  <r>
    <n v="0"/>
    <n v="0"/>
    <n v="0"/>
    <n v="0"/>
    <n v="0"/>
    <x v="21"/>
    <x v="2"/>
    <x v="7"/>
    <x v="33"/>
  </r>
  <r>
    <n v="0"/>
    <n v="1"/>
    <n v="0"/>
    <n v="0"/>
    <n v="1"/>
    <x v="21"/>
    <x v="2"/>
    <x v="8"/>
    <x v="34"/>
  </r>
  <r>
    <n v="0"/>
    <n v="1"/>
    <n v="1"/>
    <n v="0"/>
    <n v="2"/>
    <x v="21"/>
    <x v="2"/>
    <x v="9"/>
    <x v="35"/>
  </r>
  <r>
    <n v="-1"/>
    <n v="0"/>
    <n v="0"/>
    <n v="0"/>
    <n v="-1"/>
    <x v="21"/>
    <x v="2"/>
    <x v="10"/>
    <x v="36"/>
  </r>
  <r>
    <n v="0"/>
    <n v="0"/>
    <n v="0"/>
    <n v="0"/>
    <n v="0"/>
    <x v="21"/>
    <x v="2"/>
    <x v="11"/>
    <x v="37"/>
  </r>
  <r>
    <n v="0"/>
    <n v="0"/>
    <n v="0"/>
    <n v="0"/>
    <n v="0"/>
    <x v="21"/>
    <x v="2"/>
    <x v="12"/>
    <x v="38"/>
  </r>
  <r>
    <n v="0"/>
    <n v="0"/>
    <n v="0"/>
    <n v="0"/>
    <n v="0"/>
    <x v="21"/>
    <x v="3"/>
    <x v="0"/>
    <x v="39"/>
  </r>
  <r>
    <n v="0"/>
    <n v="1"/>
    <n v="0"/>
    <n v="0"/>
    <n v="1"/>
    <x v="21"/>
    <x v="3"/>
    <x v="1"/>
    <x v="40"/>
  </r>
  <r>
    <n v="0"/>
    <n v="1"/>
    <n v="1"/>
    <n v="0"/>
    <n v="2"/>
    <x v="21"/>
    <x v="3"/>
    <x v="2"/>
    <x v="41"/>
  </r>
  <r>
    <n v="0"/>
    <n v="1"/>
    <n v="1"/>
    <n v="0"/>
    <n v="2"/>
    <x v="21"/>
    <x v="3"/>
    <x v="3"/>
    <x v="42"/>
  </r>
  <r>
    <n v="-1"/>
    <n v="0"/>
    <n v="0"/>
    <n v="0"/>
    <n v="-1"/>
    <x v="21"/>
    <x v="3"/>
    <x v="4"/>
    <x v="43"/>
  </r>
  <r>
    <n v="0"/>
    <n v="0"/>
    <n v="0"/>
    <n v="0"/>
    <n v="0"/>
    <x v="21"/>
    <x v="3"/>
    <x v="5"/>
    <x v="44"/>
  </r>
  <r>
    <n v="0"/>
    <n v="1"/>
    <n v="0"/>
    <n v="0"/>
    <n v="1"/>
    <x v="21"/>
    <x v="3"/>
    <x v="6"/>
    <x v="45"/>
  </r>
  <r>
    <n v="0"/>
    <n v="0"/>
    <n v="0"/>
    <n v="0"/>
    <n v="0"/>
    <x v="21"/>
    <x v="3"/>
    <x v="7"/>
    <x v="46"/>
  </r>
  <r>
    <n v="0"/>
    <n v="0"/>
    <n v="0"/>
    <n v="0"/>
    <n v="0"/>
    <x v="21"/>
    <x v="3"/>
    <x v="8"/>
    <x v="47"/>
  </r>
  <r>
    <n v="0"/>
    <n v="1"/>
    <n v="0"/>
    <n v="0"/>
    <n v="1"/>
    <x v="21"/>
    <x v="3"/>
    <x v="9"/>
    <x v="48"/>
  </r>
  <r>
    <n v="-1"/>
    <n v="0"/>
    <n v="0"/>
    <n v="0"/>
    <n v="-1"/>
    <x v="21"/>
    <x v="3"/>
    <x v="10"/>
    <x v="49"/>
  </r>
  <r>
    <n v="0"/>
    <n v="0"/>
    <n v="0"/>
    <n v="0"/>
    <n v="0"/>
    <x v="21"/>
    <x v="3"/>
    <x v="11"/>
    <x v="50"/>
  </r>
  <r>
    <n v="0"/>
    <n v="0"/>
    <n v="0"/>
    <n v="0"/>
    <n v="0"/>
    <x v="21"/>
    <x v="3"/>
    <x v="12"/>
    <x v="51"/>
  </r>
  <r>
    <n v="0"/>
    <n v="0"/>
    <n v="0"/>
    <n v="0"/>
    <n v="0"/>
    <x v="22"/>
    <x v="0"/>
    <x v="0"/>
    <x v="0"/>
  </r>
  <r>
    <n v="0"/>
    <n v="0"/>
    <n v="0"/>
    <n v="0"/>
    <n v="0"/>
    <x v="22"/>
    <x v="0"/>
    <x v="1"/>
    <x v="1"/>
  </r>
  <r>
    <n v="0"/>
    <n v="1"/>
    <n v="1"/>
    <n v="0"/>
    <n v="2"/>
    <x v="22"/>
    <x v="0"/>
    <x v="2"/>
    <x v="2"/>
  </r>
  <r>
    <n v="0"/>
    <n v="1"/>
    <n v="1"/>
    <n v="0"/>
    <n v="2"/>
    <x v="22"/>
    <x v="0"/>
    <x v="3"/>
    <x v="3"/>
  </r>
  <r>
    <n v="-1"/>
    <n v="0"/>
    <n v="0"/>
    <n v="0"/>
    <n v="-1"/>
    <x v="22"/>
    <x v="0"/>
    <x v="4"/>
    <x v="4"/>
  </r>
  <r>
    <n v="0"/>
    <n v="0"/>
    <n v="0"/>
    <n v="0"/>
    <n v="0"/>
    <x v="22"/>
    <x v="0"/>
    <x v="5"/>
    <x v="5"/>
  </r>
  <r>
    <n v="0"/>
    <n v="0"/>
    <n v="0"/>
    <n v="0"/>
    <n v="0"/>
    <x v="22"/>
    <x v="0"/>
    <x v="6"/>
    <x v="6"/>
  </r>
  <r>
    <n v="-1"/>
    <n v="0"/>
    <n v="0"/>
    <n v="0"/>
    <n v="-1"/>
    <x v="22"/>
    <x v="0"/>
    <x v="7"/>
    <x v="7"/>
  </r>
  <r>
    <n v="0"/>
    <n v="0"/>
    <n v="0"/>
    <n v="0"/>
    <n v="0"/>
    <x v="22"/>
    <x v="0"/>
    <x v="8"/>
    <x v="8"/>
  </r>
  <r>
    <n v="0"/>
    <n v="1"/>
    <n v="0"/>
    <n v="0"/>
    <n v="1"/>
    <x v="22"/>
    <x v="0"/>
    <x v="9"/>
    <x v="9"/>
  </r>
  <r>
    <n v="-1"/>
    <n v="0"/>
    <n v="0"/>
    <n v="0"/>
    <n v="-1"/>
    <x v="22"/>
    <x v="0"/>
    <x v="10"/>
    <x v="10"/>
  </r>
  <r>
    <n v="-1"/>
    <n v="0"/>
    <n v="0"/>
    <n v="0"/>
    <n v="-1"/>
    <x v="22"/>
    <x v="0"/>
    <x v="11"/>
    <x v="11"/>
  </r>
  <r>
    <n v="0"/>
    <n v="0"/>
    <n v="0"/>
    <n v="0"/>
    <n v="0"/>
    <x v="22"/>
    <x v="0"/>
    <x v="12"/>
    <x v="12"/>
  </r>
  <r>
    <n v="0"/>
    <n v="0"/>
    <n v="0"/>
    <n v="0"/>
    <n v="0"/>
    <x v="22"/>
    <x v="1"/>
    <x v="0"/>
    <x v="13"/>
  </r>
  <r>
    <n v="0"/>
    <n v="1"/>
    <n v="0"/>
    <n v="0"/>
    <n v="1"/>
    <x v="22"/>
    <x v="1"/>
    <x v="1"/>
    <x v="14"/>
  </r>
  <r>
    <n v="0"/>
    <n v="1"/>
    <n v="1"/>
    <n v="0"/>
    <n v="2"/>
    <x v="22"/>
    <x v="1"/>
    <x v="2"/>
    <x v="15"/>
  </r>
  <r>
    <n v="0"/>
    <n v="1"/>
    <n v="1"/>
    <n v="0"/>
    <n v="2"/>
    <x v="22"/>
    <x v="1"/>
    <x v="3"/>
    <x v="16"/>
  </r>
  <r>
    <n v="-1"/>
    <n v="0"/>
    <n v="0"/>
    <n v="0"/>
    <n v="-1"/>
    <x v="22"/>
    <x v="1"/>
    <x v="4"/>
    <x v="17"/>
  </r>
  <r>
    <n v="0"/>
    <n v="0"/>
    <n v="0"/>
    <n v="0"/>
    <n v="0"/>
    <x v="22"/>
    <x v="1"/>
    <x v="5"/>
    <x v="18"/>
  </r>
  <r>
    <n v="0"/>
    <n v="1"/>
    <n v="0"/>
    <n v="0"/>
    <n v="1"/>
    <x v="22"/>
    <x v="1"/>
    <x v="6"/>
    <x v="19"/>
  </r>
  <r>
    <n v="0"/>
    <n v="0"/>
    <n v="0"/>
    <n v="0"/>
    <n v="0"/>
    <x v="22"/>
    <x v="1"/>
    <x v="7"/>
    <x v="20"/>
  </r>
  <r>
    <n v="0"/>
    <n v="0"/>
    <n v="0"/>
    <n v="0"/>
    <n v="0"/>
    <x v="22"/>
    <x v="1"/>
    <x v="8"/>
    <x v="21"/>
  </r>
  <r>
    <n v="0"/>
    <n v="1"/>
    <n v="1"/>
    <n v="0"/>
    <n v="2"/>
    <x v="22"/>
    <x v="1"/>
    <x v="9"/>
    <x v="22"/>
  </r>
  <r>
    <n v="-1"/>
    <n v="0"/>
    <n v="0"/>
    <n v="0"/>
    <n v="-1"/>
    <x v="22"/>
    <x v="1"/>
    <x v="10"/>
    <x v="23"/>
  </r>
  <r>
    <n v="0"/>
    <n v="0"/>
    <n v="0"/>
    <n v="0"/>
    <n v="0"/>
    <x v="22"/>
    <x v="1"/>
    <x v="11"/>
    <x v="24"/>
  </r>
  <r>
    <n v="0"/>
    <n v="0"/>
    <n v="0"/>
    <n v="0"/>
    <n v="0"/>
    <x v="22"/>
    <x v="1"/>
    <x v="12"/>
    <x v="25"/>
  </r>
  <r>
    <n v="0"/>
    <n v="1"/>
    <n v="0"/>
    <n v="0"/>
    <n v="1"/>
    <x v="22"/>
    <x v="2"/>
    <x v="0"/>
    <x v="26"/>
  </r>
  <r>
    <n v="0"/>
    <n v="1"/>
    <n v="0"/>
    <n v="0"/>
    <n v="1"/>
    <x v="22"/>
    <x v="2"/>
    <x v="1"/>
    <x v="27"/>
  </r>
  <r>
    <n v="0"/>
    <n v="1"/>
    <n v="1"/>
    <n v="0"/>
    <n v="2"/>
    <x v="22"/>
    <x v="2"/>
    <x v="2"/>
    <x v="28"/>
  </r>
  <r>
    <n v="0"/>
    <n v="1"/>
    <n v="1"/>
    <n v="0"/>
    <n v="2"/>
    <x v="22"/>
    <x v="2"/>
    <x v="3"/>
    <x v="29"/>
  </r>
  <r>
    <n v="-1"/>
    <n v="0"/>
    <n v="0"/>
    <n v="0"/>
    <n v="-1"/>
    <x v="22"/>
    <x v="2"/>
    <x v="4"/>
    <x v="30"/>
  </r>
  <r>
    <n v="0"/>
    <n v="0"/>
    <n v="0"/>
    <n v="0"/>
    <n v="0"/>
    <x v="22"/>
    <x v="2"/>
    <x v="5"/>
    <x v="31"/>
  </r>
  <r>
    <n v="0"/>
    <n v="1"/>
    <n v="0"/>
    <n v="0"/>
    <n v="1"/>
    <x v="22"/>
    <x v="2"/>
    <x v="6"/>
    <x v="32"/>
  </r>
  <r>
    <n v="0"/>
    <n v="0"/>
    <n v="0"/>
    <n v="0"/>
    <n v="0"/>
    <x v="22"/>
    <x v="2"/>
    <x v="7"/>
    <x v="33"/>
  </r>
  <r>
    <n v="0"/>
    <n v="1"/>
    <n v="0"/>
    <n v="0"/>
    <n v="1"/>
    <x v="22"/>
    <x v="2"/>
    <x v="8"/>
    <x v="34"/>
  </r>
  <r>
    <n v="0"/>
    <n v="1"/>
    <n v="1"/>
    <n v="0"/>
    <n v="2"/>
    <x v="22"/>
    <x v="2"/>
    <x v="9"/>
    <x v="35"/>
  </r>
  <r>
    <n v="-1"/>
    <n v="0"/>
    <n v="0"/>
    <n v="0"/>
    <n v="-1"/>
    <x v="22"/>
    <x v="2"/>
    <x v="10"/>
    <x v="36"/>
  </r>
  <r>
    <n v="0"/>
    <n v="0"/>
    <n v="0"/>
    <n v="0"/>
    <n v="0"/>
    <x v="22"/>
    <x v="2"/>
    <x v="11"/>
    <x v="37"/>
  </r>
  <r>
    <n v="0"/>
    <n v="0"/>
    <n v="0"/>
    <n v="0"/>
    <n v="0"/>
    <x v="22"/>
    <x v="2"/>
    <x v="12"/>
    <x v="38"/>
  </r>
  <r>
    <n v="0"/>
    <n v="0"/>
    <n v="0"/>
    <n v="0"/>
    <n v="0"/>
    <x v="22"/>
    <x v="3"/>
    <x v="0"/>
    <x v="39"/>
  </r>
  <r>
    <n v="0"/>
    <n v="1"/>
    <n v="0"/>
    <n v="0"/>
    <n v="1"/>
    <x v="22"/>
    <x v="3"/>
    <x v="1"/>
    <x v="40"/>
  </r>
  <r>
    <n v="0"/>
    <n v="1"/>
    <n v="1"/>
    <n v="0"/>
    <n v="2"/>
    <x v="22"/>
    <x v="3"/>
    <x v="2"/>
    <x v="41"/>
  </r>
  <r>
    <n v="0"/>
    <n v="1"/>
    <n v="1"/>
    <n v="0"/>
    <n v="2"/>
    <x v="22"/>
    <x v="3"/>
    <x v="3"/>
    <x v="42"/>
  </r>
  <r>
    <n v="-1"/>
    <n v="0"/>
    <n v="0"/>
    <n v="0"/>
    <n v="-1"/>
    <x v="22"/>
    <x v="3"/>
    <x v="4"/>
    <x v="43"/>
  </r>
  <r>
    <n v="0"/>
    <n v="0"/>
    <n v="0"/>
    <n v="0"/>
    <n v="0"/>
    <x v="22"/>
    <x v="3"/>
    <x v="5"/>
    <x v="44"/>
  </r>
  <r>
    <n v="0"/>
    <n v="1"/>
    <n v="0"/>
    <n v="0"/>
    <n v="1"/>
    <x v="22"/>
    <x v="3"/>
    <x v="6"/>
    <x v="45"/>
  </r>
  <r>
    <n v="0"/>
    <n v="0"/>
    <n v="0"/>
    <n v="0"/>
    <n v="0"/>
    <x v="22"/>
    <x v="3"/>
    <x v="7"/>
    <x v="46"/>
  </r>
  <r>
    <n v="0"/>
    <n v="0"/>
    <n v="0"/>
    <n v="0"/>
    <n v="0"/>
    <x v="22"/>
    <x v="3"/>
    <x v="8"/>
    <x v="47"/>
  </r>
  <r>
    <n v="0"/>
    <n v="1"/>
    <n v="0"/>
    <n v="0"/>
    <n v="1"/>
    <x v="22"/>
    <x v="3"/>
    <x v="9"/>
    <x v="48"/>
  </r>
  <r>
    <n v="-1"/>
    <n v="0"/>
    <n v="0"/>
    <n v="0"/>
    <n v="-1"/>
    <x v="22"/>
    <x v="3"/>
    <x v="10"/>
    <x v="49"/>
  </r>
  <r>
    <n v="0"/>
    <n v="0"/>
    <n v="0"/>
    <n v="0"/>
    <n v="0"/>
    <x v="22"/>
    <x v="3"/>
    <x v="11"/>
    <x v="50"/>
  </r>
  <r>
    <n v="0"/>
    <n v="0"/>
    <n v="0"/>
    <n v="0"/>
    <n v="0"/>
    <x v="22"/>
    <x v="3"/>
    <x v="12"/>
    <x v="5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96">
  <r>
    <s v="ssp119"/>
    <x v="0"/>
    <x v="0"/>
    <x v="0"/>
    <n v="1.8867925000000001E-2"/>
    <n v="0"/>
    <n v="0"/>
    <s v="After 2050"/>
    <x v="0"/>
    <x v="0"/>
  </r>
  <r>
    <s v="ssp119"/>
    <x v="0"/>
    <x v="0"/>
    <x v="1"/>
    <n v="0.188679245"/>
    <n v="0"/>
    <n v="0"/>
    <s v="After 2050"/>
    <x v="1"/>
    <x v="0"/>
  </r>
  <r>
    <s v="ssp119"/>
    <x v="0"/>
    <x v="0"/>
    <x v="2"/>
    <n v="0.47169811299999997"/>
    <n v="0.20754717"/>
    <n v="0"/>
    <s v="After 2050"/>
    <x v="2"/>
    <x v="0"/>
  </r>
  <r>
    <s v="ssp119"/>
    <x v="0"/>
    <x v="0"/>
    <x v="3"/>
    <n v="0.83018867900000004"/>
    <n v="0.37735849100000002"/>
    <n v="1.8867925000000001E-2"/>
    <s v="2046-2050"/>
    <x v="3"/>
    <x v="0"/>
  </r>
  <r>
    <s v="ssp119"/>
    <x v="0"/>
    <x v="0"/>
    <x v="4"/>
    <n v="0"/>
    <n v="0"/>
    <n v="0"/>
    <s v="After 2050"/>
    <x v="4"/>
    <x v="0"/>
  </r>
  <r>
    <s v="ssp119"/>
    <x v="0"/>
    <x v="0"/>
    <x v="5"/>
    <n v="0"/>
    <n v="0"/>
    <n v="0"/>
    <s v="After 2050"/>
    <x v="5"/>
    <x v="0"/>
  </r>
  <r>
    <s v="ssp119"/>
    <x v="0"/>
    <x v="0"/>
    <x v="6"/>
    <n v="0.16981132099999999"/>
    <n v="0"/>
    <n v="0"/>
    <s v="After 2050"/>
    <x v="6"/>
    <x v="0"/>
  </r>
  <r>
    <s v="ssp119"/>
    <x v="0"/>
    <x v="0"/>
    <x v="7"/>
    <n v="0"/>
    <n v="0"/>
    <n v="0"/>
    <s v="After 2050"/>
    <x v="7"/>
    <x v="0"/>
  </r>
  <r>
    <s v="ssp119"/>
    <x v="0"/>
    <x v="0"/>
    <x v="8"/>
    <n v="7.5471698000000004E-2"/>
    <n v="0"/>
    <n v="0"/>
    <s v="After 2050"/>
    <x v="8"/>
    <x v="0"/>
  </r>
  <r>
    <s v="ssp119"/>
    <x v="0"/>
    <x v="0"/>
    <x v="9"/>
    <n v="0.37735849100000002"/>
    <n v="0.132075472"/>
    <n v="0"/>
    <s v="After 2050"/>
    <x v="9"/>
    <x v="0"/>
  </r>
  <r>
    <s v="ssp119"/>
    <x v="0"/>
    <x v="0"/>
    <x v="10"/>
    <n v="0"/>
    <n v="0"/>
    <n v="0"/>
    <s v="After 2050"/>
    <x v="10"/>
    <x v="0"/>
  </r>
  <r>
    <s v="ssp119"/>
    <x v="0"/>
    <x v="0"/>
    <x v="11"/>
    <n v="0"/>
    <n v="0"/>
    <n v="0"/>
    <s v="After 2050"/>
    <x v="11"/>
    <x v="0"/>
  </r>
  <r>
    <s v="ssp119"/>
    <x v="0"/>
    <x v="0"/>
    <x v="12"/>
    <n v="3.7735849000000002E-2"/>
    <n v="0"/>
    <n v="0"/>
    <s v="After 2050"/>
    <x v="12"/>
    <x v="0"/>
  </r>
  <r>
    <s v="ssp119"/>
    <x v="0"/>
    <x v="1"/>
    <x v="0"/>
    <n v="0.188679245"/>
    <n v="0"/>
    <n v="0"/>
    <s v="After 2050"/>
    <x v="13"/>
    <x v="1"/>
  </r>
  <r>
    <s v="ssp119"/>
    <x v="0"/>
    <x v="1"/>
    <x v="1"/>
    <n v="0.28301886799999998"/>
    <n v="7.5471698000000004E-2"/>
    <n v="0"/>
    <s v="After 2050"/>
    <x v="14"/>
    <x v="1"/>
  </r>
  <r>
    <s v="ssp119"/>
    <x v="0"/>
    <x v="1"/>
    <x v="2"/>
    <n v="0.811320755"/>
    <n v="0.26415094300000003"/>
    <n v="0"/>
    <s v="2046-2050"/>
    <x v="15"/>
    <x v="1"/>
  </r>
  <r>
    <s v="ssp119"/>
    <x v="0"/>
    <x v="1"/>
    <x v="3"/>
    <n v="0.92452830200000002"/>
    <n v="0.49056603799999998"/>
    <n v="3.7735849000000002E-2"/>
    <s v="2046-2050"/>
    <x v="16"/>
    <x v="1"/>
  </r>
  <r>
    <s v="ssp119"/>
    <x v="0"/>
    <x v="1"/>
    <x v="4"/>
    <n v="0"/>
    <n v="0"/>
    <n v="0"/>
    <s v="After 2050"/>
    <x v="17"/>
    <x v="1"/>
  </r>
  <r>
    <s v="ssp119"/>
    <x v="0"/>
    <x v="1"/>
    <x v="5"/>
    <n v="0"/>
    <n v="0"/>
    <n v="0"/>
    <s v="After 2050"/>
    <x v="18"/>
    <x v="1"/>
  </r>
  <r>
    <s v="ssp119"/>
    <x v="0"/>
    <x v="1"/>
    <x v="6"/>
    <n v="0.26415094300000003"/>
    <n v="1.8867925000000001E-2"/>
    <n v="0"/>
    <s v="After 2050"/>
    <x v="19"/>
    <x v="1"/>
  </r>
  <r>
    <s v="ssp119"/>
    <x v="0"/>
    <x v="1"/>
    <x v="7"/>
    <n v="0"/>
    <n v="0"/>
    <n v="0"/>
    <s v="After 2050"/>
    <x v="20"/>
    <x v="1"/>
  </r>
  <r>
    <s v="ssp119"/>
    <x v="0"/>
    <x v="1"/>
    <x v="8"/>
    <n v="0.20754717"/>
    <n v="0"/>
    <n v="0"/>
    <s v="After 2050"/>
    <x v="21"/>
    <x v="1"/>
  </r>
  <r>
    <s v="ssp119"/>
    <x v="0"/>
    <x v="1"/>
    <x v="9"/>
    <n v="0.58490565999999999"/>
    <n v="0.20754717"/>
    <n v="0"/>
    <s v="After 2050"/>
    <x v="22"/>
    <x v="1"/>
  </r>
  <r>
    <s v="ssp119"/>
    <x v="0"/>
    <x v="1"/>
    <x v="10"/>
    <n v="0"/>
    <n v="0"/>
    <n v="0"/>
    <s v="After 2050"/>
    <x v="23"/>
    <x v="1"/>
  </r>
  <r>
    <s v="ssp119"/>
    <x v="0"/>
    <x v="1"/>
    <x v="11"/>
    <n v="0"/>
    <n v="0"/>
    <n v="0"/>
    <s v="After 2050"/>
    <x v="24"/>
    <x v="1"/>
  </r>
  <r>
    <s v="ssp119"/>
    <x v="0"/>
    <x v="1"/>
    <x v="12"/>
    <n v="0.188679245"/>
    <n v="0"/>
    <n v="0"/>
    <s v="After 2050"/>
    <x v="25"/>
    <x v="1"/>
  </r>
  <r>
    <s v="ssp119"/>
    <x v="0"/>
    <x v="2"/>
    <x v="0"/>
    <n v="0.20754717"/>
    <n v="0"/>
    <n v="0"/>
    <s v="After 2050"/>
    <x v="26"/>
    <x v="2"/>
  </r>
  <r>
    <s v="ssp119"/>
    <x v="0"/>
    <x v="2"/>
    <x v="1"/>
    <n v="0.33962264199999997"/>
    <n v="0.11320754700000001"/>
    <n v="0"/>
    <s v="After 2050"/>
    <x v="27"/>
    <x v="2"/>
  </r>
  <r>
    <s v="ssp119"/>
    <x v="0"/>
    <x v="2"/>
    <x v="2"/>
    <n v="0.83018867900000004"/>
    <n v="0.26415094300000003"/>
    <n v="0"/>
    <s v="2046-2050"/>
    <x v="28"/>
    <x v="2"/>
  </r>
  <r>
    <s v="ssp119"/>
    <x v="0"/>
    <x v="2"/>
    <x v="3"/>
    <n v="0.92452830200000002"/>
    <n v="0.56603773599999996"/>
    <n v="3.7735849000000002E-2"/>
    <s v="2046-2050"/>
    <x v="29"/>
    <x v="2"/>
  </r>
  <r>
    <s v="ssp119"/>
    <x v="0"/>
    <x v="2"/>
    <x v="4"/>
    <n v="0"/>
    <n v="0"/>
    <n v="0"/>
    <s v="After 2050"/>
    <x v="30"/>
    <x v="2"/>
  </r>
  <r>
    <s v="ssp119"/>
    <x v="0"/>
    <x v="2"/>
    <x v="5"/>
    <n v="1.8867925000000001E-2"/>
    <n v="0"/>
    <n v="0"/>
    <s v="After 2050"/>
    <x v="31"/>
    <x v="2"/>
  </r>
  <r>
    <s v="ssp119"/>
    <x v="0"/>
    <x v="2"/>
    <x v="6"/>
    <n v="0.28301886799999998"/>
    <n v="1.8867925000000001E-2"/>
    <n v="0"/>
    <s v="After 2050"/>
    <x v="32"/>
    <x v="2"/>
  </r>
  <r>
    <s v="ssp119"/>
    <x v="0"/>
    <x v="2"/>
    <x v="7"/>
    <n v="0"/>
    <n v="0"/>
    <n v="0"/>
    <s v="After 2050"/>
    <x v="33"/>
    <x v="2"/>
  </r>
  <r>
    <s v="ssp119"/>
    <x v="0"/>
    <x v="2"/>
    <x v="8"/>
    <n v="0.22641509400000001"/>
    <n v="0"/>
    <n v="0"/>
    <s v="After 2050"/>
    <x v="34"/>
    <x v="2"/>
  </r>
  <r>
    <s v="ssp119"/>
    <x v="0"/>
    <x v="2"/>
    <x v="9"/>
    <n v="0.69811320799999999"/>
    <n v="0.20754717"/>
    <n v="0"/>
    <s v="2046-2050"/>
    <x v="35"/>
    <x v="2"/>
  </r>
  <r>
    <s v="ssp119"/>
    <x v="0"/>
    <x v="2"/>
    <x v="10"/>
    <n v="0"/>
    <n v="0"/>
    <n v="0"/>
    <s v="After 2050"/>
    <x v="36"/>
    <x v="2"/>
  </r>
  <r>
    <s v="ssp119"/>
    <x v="0"/>
    <x v="2"/>
    <x v="11"/>
    <n v="0"/>
    <n v="0"/>
    <n v="0"/>
    <s v="After 2050"/>
    <x v="37"/>
    <x v="2"/>
  </r>
  <r>
    <s v="ssp119"/>
    <x v="0"/>
    <x v="2"/>
    <x v="12"/>
    <n v="0.22641509400000001"/>
    <n v="0"/>
    <n v="0"/>
    <s v="After 2050"/>
    <x v="38"/>
    <x v="2"/>
  </r>
  <r>
    <s v="ssp119"/>
    <x v="0"/>
    <x v="3"/>
    <x v="0"/>
    <n v="0.132075472"/>
    <n v="0"/>
    <n v="0"/>
    <s v="After 2050"/>
    <x v="39"/>
    <x v="3"/>
  </r>
  <r>
    <s v="ssp119"/>
    <x v="0"/>
    <x v="3"/>
    <x v="1"/>
    <n v="0.26415094300000003"/>
    <n v="1.8867925000000001E-2"/>
    <n v="0"/>
    <s v="After 2050"/>
    <x v="40"/>
    <x v="3"/>
  </r>
  <r>
    <s v="ssp119"/>
    <x v="0"/>
    <x v="3"/>
    <x v="2"/>
    <n v="0.73584905700000003"/>
    <n v="0.24528301899999999"/>
    <n v="0"/>
    <s v="2046-2050"/>
    <x v="41"/>
    <x v="3"/>
  </r>
  <r>
    <s v="ssp119"/>
    <x v="0"/>
    <x v="3"/>
    <x v="3"/>
    <n v="0.86792452799999997"/>
    <n v="0.47169811299999997"/>
    <n v="1.8867925000000001E-2"/>
    <s v="2046-2050"/>
    <x v="42"/>
    <x v="3"/>
  </r>
  <r>
    <s v="ssp119"/>
    <x v="0"/>
    <x v="3"/>
    <x v="4"/>
    <n v="0"/>
    <n v="0"/>
    <n v="0"/>
    <s v="After 2050"/>
    <x v="43"/>
    <x v="3"/>
  </r>
  <r>
    <s v="ssp119"/>
    <x v="0"/>
    <x v="3"/>
    <x v="5"/>
    <n v="0"/>
    <n v="0"/>
    <n v="0"/>
    <s v="After 2050"/>
    <x v="44"/>
    <x v="3"/>
  </r>
  <r>
    <s v="ssp119"/>
    <x v="0"/>
    <x v="3"/>
    <x v="6"/>
    <n v="0.22641509400000001"/>
    <n v="0"/>
    <n v="0"/>
    <s v="After 2050"/>
    <x v="45"/>
    <x v="3"/>
  </r>
  <r>
    <s v="ssp119"/>
    <x v="0"/>
    <x v="3"/>
    <x v="7"/>
    <n v="0"/>
    <n v="0"/>
    <n v="0"/>
    <s v="After 2050"/>
    <x v="46"/>
    <x v="3"/>
  </r>
  <r>
    <s v="ssp119"/>
    <x v="0"/>
    <x v="3"/>
    <x v="8"/>
    <n v="0.16981132099999999"/>
    <n v="0"/>
    <n v="0"/>
    <s v="After 2050"/>
    <x v="47"/>
    <x v="3"/>
  </r>
  <r>
    <s v="ssp119"/>
    <x v="0"/>
    <x v="3"/>
    <x v="9"/>
    <n v="0.49056603799999998"/>
    <n v="0.16981132099999999"/>
    <n v="0"/>
    <s v="After 2050"/>
    <x v="48"/>
    <x v="3"/>
  </r>
  <r>
    <s v="ssp119"/>
    <x v="0"/>
    <x v="3"/>
    <x v="10"/>
    <n v="0"/>
    <n v="0"/>
    <n v="0"/>
    <s v="After 2050"/>
    <x v="49"/>
    <x v="3"/>
  </r>
  <r>
    <s v="ssp119"/>
    <x v="0"/>
    <x v="3"/>
    <x v="11"/>
    <n v="0"/>
    <n v="0"/>
    <n v="0"/>
    <s v="After 2050"/>
    <x v="50"/>
    <x v="3"/>
  </r>
  <r>
    <s v="ssp119"/>
    <x v="0"/>
    <x v="3"/>
    <x v="12"/>
    <n v="0.132075472"/>
    <n v="0"/>
    <n v="0"/>
    <s v="After 2050"/>
    <x v="51"/>
    <x v="3"/>
  </r>
  <r>
    <s v="ssp119"/>
    <x v="1"/>
    <x v="0"/>
    <x v="0"/>
    <n v="0.26415094300000003"/>
    <n v="0.11320754700000001"/>
    <n v="0"/>
    <s v="After 2050"/>
    <x v="0"/>
    <x v="4"/>
  </r>
  <r>
    <s v="ssp119"/>
    <x v="1"/>
    <x v="0"/>
    <x v="1"/>
    <n v="0.47169811299999997"/>
    <n v="0.188679245"/>
    <n v="0"/>
    <s v="After 2050"/>
    <x v="1"/>
    <x v="4"/>
  </r>
  <r>
    <s v="ssp119"/>
    <x v="1"/>
    <x v="0"/>
    <x v="2"/>
    <n v="0.84905660400000005"/>
    <n v="0.45283018899999999"/>
    <n v="1.8867925000000001E-2"/>
    <s v="2046-2050"/>
    <x v="2"/>
    <x v="4"/>
  </r>
  <r>
    <s v="ssp119"/>
    <x v="1"/>
    <x v="0"/>
    <x v="3"/>
    <n v="0.96226415099999996"/>
    <n v="0.69811320799999999"/>
    <n v="0.11320754700000001"/>
    <s v="2041-2045"/>
    <x v="3"/>
    <x v="4"/>
  </r>
  <r>
    <s v="ssp119"/>
    <x v="1"/>
    <x v="0"/>
    <x v="4"/>
    <n v="0"/>
    <n v="0"/>
    <n v="0"/>
    <s v="After 2050"/>
    <x v="4"/>
    <x v="4"/>
  </r>
  <r>
    <s v="ssp119"/>
    <x v="1"/>
    <x v="0"/>
    <x v="5"/>
    <n v="7.5471698000000004E-2"/>
    <n v="0"/>
    <n v="0"/>
    <s v="After 2050"/>
    <x v="5"/>
    <x v="4"/>
  </r>
  <r>
    <s v="ssp119"/>
    <x v="1"/>
    <x v="0"/>
    <x v="6"/>
    <n v="0.43396226399999999"/>
    <n v="0.132075472"/>
    <n v="0"/>
    <s v="After 2050"/>
    <x v="6"/>
    <x v="4"/>
  </r>
  <r>
    <s v="ssp119"/>
    <x v="1"/>
    <x v="0"/>
    <x v="7"/>
    <n v="0"/>
    <n v="0"/>
    <n v="0"/>
    <s v="After 2050"/>
    <x v="7"/>
    <x v="4"/>
  </r>
  <r>
    <s v="ssp119"/>
    <x v="1"/>
    <x v="0"/>
    <x v="8"/>
    <n v="0.26415094300000003"/>
    <n v="1.8867925000000001E-2"/>
    <n v="0"/>
    <s v="After 2050"/>
    <x v="8"/>
    <x v="4"/>
  </r>
  <r>
    <s v="ssp119"/>
    <x v="1"/>
    <x v="0"/>
    <x v="9"/>
    <n v="0.83018867900000004"/>
    <n v="0.35849056600000001"/>
    <n v="1.8867925000000001E-2"/>
    <s v="2046-2050"/>
    <x v="9"/>
    <x v="4"/>
  </r>
  <r>
    <s v="ssp119"/>
    <x v="1"/>
    <x v="0"/>
    <x v="10"/>
    <n v="0"/>
    <n v="0"/>
    <n v="0"/>
    <s v="After 2050"/>
    <x v="10"/>
    <x v="4"/>
  </r>
  <r>
    <s v="ssp119"/>
    <x v="1"/>
    <x v="0"/>
    <x v="11"/>
    <n v="0"/>
    <n v="0"/>
    <n v="0"/>
    <s v="After 2050"/>
    <x v="11"/>
    <x v="4"/>
  </r>
  <r>
    <s v="ssp119"/>
    <x v="1"/>
    <x v="0"/>
    <x v="12"/>
    <n v="0.26415094300000003"/>
    <n v="1.8867925000000001E-2"/>
    <n v="0"/>
    <s v="After 2050"/>
    <x v="12"/>
    <x v="4"/>
  </r>
  <r>
    <s v="ssp119"/>
    <x v="1"/>
    <x v="1"/>
    <x v="0"/>
    <n v="0.43396226399999999"/>
    <n v="0.15094339600000001"/>
    <n v="0"/>
    <s v="After 2050"/>
    <x v="13"/>
    <x v="5"/>
  </r>
  <r>
    <s v="ssp119"/>
    <x v="1"/>
    <x v="1"/>
    <x v="1"/>
    <n v="0.75471698099999995"/>
    <n v="0.26415094300000003"/>
    <n v="0"/>
    <s v="2046-2050"/>
    <x v="14"/>
    <x v="5"/>
  </r>
  <r>
    <s v="ssp119"/>
    <x v="1"/>
    <x v="1"/>
    <x v="2"/>
    <n v="0.92452830200000002"/>
    <n v="0.603773585"/>
    <n v="3.7735849000000002E-2"/>
    <s v="2046-2050"/>
    <x v="15"/>
    <x v="5"/>
  </r>
  <r>
    <s v="ssp119"/>
    <x v="1"/>
    <x v="1"/>
    <x v="3"/>
    <n v="0.98113207499999999"/>
    <n v="0.811320755"/>
    <n v="0.15094339600000001"/>
    <s v="2041-2045"/>
    <x v="16"/>
    <x v="5"/>
  </r>
  <r>
    <s v="ssp119"/>
    <x v="1"/>
    <x v="1"/>
    <x v="4"/>
    <n v="0"/>
    <n v="0"/>
    <n v="0"/>
    <s v="After 2050"/>
    <x v="17"/>
    <x v="5"/>
  </r>
  <r>
    <s v="ssp119"/>
    <x v="1"/>
    <x v="1"/>
    <x v="5"/>
    <n v="0.20754717"/>
    <n v="0"/>
    <n v="0"/>
    <s v="After 2050"/>
    <x v="18"/>
    <x v="5"/>
  </r>
  <r>
    <s v="ssp119"/>
    <x v="1"/>
    <x v="1"/>
    <x v="6"/>
    <n v="0.67924528299999998"/>
    <n v="0.188679245"/>
    <n v="0"/>
    <s v="2046-2050"/>
    <x v="19"/>
    <x v="5"/>
  </r>
  <r>
    <s v="ssp119"/>
    <x v="1"/>
    <x v="1"/>
    <x v="7"/>
    <n v="0.11320754700000001"/>
    <n v="0"/>
    <n v="0"/>
    <s v="After 2050"/>
    <x v="20"/>
    <x v="5"/>
  </r>
  <r>
    <s v="ssp119"/>
    <x v="1"/>
    <x v="1"/>
    <x v="8"/>
    <n v="0.47169811299999997"/>
    <n v="0.132075472"/>
    <n v="0"/>
    <s v="After 2050"/>
    <x v="21"/>
    <x v="5"/>
  </r>
  <r>
    <s v="ssp119"/>
    <x v="1"/>
    <x v="1"/>
    <x v="9"/>
    <n v="0.88679245299999998"/>
    <n v="0.47169811299999997"/>
    <n v="1.8867925000000001E-2"/>
    <s v="2046-2050"/>
    <x v="22"/>
    <x v="5"/>
  </r>
  <r>
    <s v="ssp119"/>
    <x v="1"/>
    <x v="1"/>
    <x v="10"/>
    <n v="0"/>
    <n v="0"/>
    <n v="0"/>
    <s v="After 2050"/>
    <x v="23"/>
    <x v="5"/>
  </r>
  <r>
    <s v="ssp119"/>
    <x v="1"/>
    <x v="1"/>
    <x v="11"/>
    <n v="9.4339622999999997E-2"/>
    <n v="0"/>
    <n v="0"/>
    <s v="After 2050"/>
    <x v="24"/>
    <x v="5"/>
  </r>
  <r>
    <s v="ssp119"/>
    <x v="1"/>
    <x v="1"/>
    <x v="12"/>
    <n v="0.43396226399999999"/>
    <n v="0.11320754700000001"/>
    <n v="0"/>
    <s v="After 2050"/>
    <x v="25"/>
    <x v="5"/>
  </r>
  <r>
    <s v="ssp119"/>
    <x v="1"/>
    <x v="2"/>
    <x v="0"/>
    <n v="0.49056603799999998"/>
    <n v="0.188679245"/>
    <n v="0"/>
    <s v="After 2050"/>
    <x v="26"/>
    <x v="6"/>
  </r>
  <r>
    <s v="ssp119"/>
    <x v="1"/>
    <x v="2"/>
    <x v="1"/>
    <n v="0.83018867900000004"/>
    <n v="0.26415094300000003"/>
    <n v="0"/>
    <s v="2046-2050"/>
    <x v="27"/>
    <x v="6"/>
  </r>
  <r>
    <s v="ssp119"/>
    <x v="1"/>
    <x v="2"/>
    <x v="2"/>
    <n v="0.92452830200000002"/>
    <n v="0.66037735799999997"/>
    <n v="3.7735849000000002E-2"/>
    <s v="2046-2050"/>
    <x v="28"/>
    <x v="6"/>
  </r>
  <r>
    <s v="ssp119"/>
    <x v="1"/>
    <x v="2"/>
    <x v="3"/>
    <n v="1"/>
    <n v="0.83018867900000004"/>
    <n v="0.15094339600000001"/>
    <s v="2041-2045"/>
    <x v="29"/>
    <x v="6"/>
  </r>
  <r>
    <s v="ssp119"/>
    <x v="1"/>
    <x v="2"/>
    <x v="4"/>
    <n v="0"/>
    <n v="0"/>
    <n v="0"/>
    <s v="After 2050"/>
    <x v="30"/>
    <x v="6"/>
  </r>
  <r>
    <s v="ssp119"/>
    <x v="1"/>
    <x v="2"/>
    <x v="5"/>
    <n v="0.22641509400000001"/>
    <n v="0"/>
    <n v="0"/>
    <s v="After 2050"/>
    <x v="31"/>
    <x v="6"/>
  </r>
  <r>
    <s v="ssp119"/>
    <x v="1"/>
    <x v="2"/>
    <x v="6"/>
    <n v="0.811320755"/>
    <n v="0.22641509400000001"/>
    <n v="0"/>
    <s v="2046-2050"/>
    <x v="32"/>
    <x v="6"/>
  </r>
  <r>
    <s v="ssp119"/>
    <x v="1"/>
    <x v="2"/>
    <x v="7"/>
    <n v="0.132075472"/>
    <n v="0"/>
    <n v="0"/>
    <s v="After 2050"/>
    <x v="33"/>
    <x v="6"/>
  </r>
  <r>
    <s v="ssp119"/>
    <x v="1"/>
    <x v="2"/>
    <x v="8"/>
    <n v="0.54716981099999995"/>
    <n v="0.15094339600000001"/>
    <n v="0"/>
    <s v="After 2050"/>
    <x v="34"/>
    <x v="6"/>
  </r>
  <r>
    <s v="ssp119"/>
    <x v="1"/>
    <x v="2"/>
    <x v="9"/>
    <n v="0.92452830200000002"/>
    <n v="0.49056603799999998"/>
    <n v="3.7735849000000002E-2"/>
    <s v="2046-2050"/>
    <x v="35"/>
    <x v="6"/>
  </r>
  <r>
    <s v="ssp119"/>
    <x v="1"/>
    <x v="2"/>
    <x v="10"/>
    <n v="0"/>
    <n v="0"/>
    <n v="0"/>
    <s v="After 2050"/>
    <x v="36"/>
    <x v="6"/>
  </r>
  <r>
    <s v="ssp119"/>
    <x v="1"/>
    <x v="2"/>
    <x v="11"/>
    <n v="0.132075472"/>
    <n v="0"/>
    <n v="0"/>
    <s v="After 2050"/>
    <x v="37"/>
    <x v="6"/>
  </r>
  <r>
    <s v="ssp119"/>
    <x v="1"/>
    <x v="2"/>
    <x v="12"/>
    <n v="0.50943396200000002"/>
    <n v="0.132075472"/>
    <n v="0"/>
    <s v="After 2050"/>
    <x v="38"/>
    <x v="6"/>
  </r>
  <r>
    <s v="ssp119"/>
    <x v="1"/>
    <x v="3"/>
    <x v="0"/>
    <n v="0.37735849100000002"/>
    <n v="0.132075472"/>
    <n v="0"/>
    <s v="After 2050"/>
    <x v="39"/>
    <x v="7"/>
  </r>
  <r>
    <s v="ssp119"/>
    <x v="1"/>
    <x v="3"/>
    <x v="1"/>
    <n v="0.62264150900000004"/>
    <n v="0.24528301899999999"/>
    <n v="0"/>
    <s v="After 2050"/>
    <x v="40"/>
    <x v="7"/>
  </r>
  <r>
    <s v="ssp119"/>
    <x v="1"/>
    <x v="3"/>
    <x v="2"/>
    <n v="0.92452830200000002"/>
    <n v="0.56603773599999996"/>
    <n v="3.7735849000000002E-2"/>
    <s v="2046-2050"/>
    <x v="41"/>
    <x v="7"/>
  </r>
  <r>
    <s v="ssp119"/>
    <x v="1"/>
    <x v="3"/>
    <x v="3"/>
    <n v="0.98113207499999999"/>
    <n v="0.811320755"/>
    <n v="0.132075472"/>
    <s v="2041-2045"/>
    <x v="42"/>
    <x v="7"/>
  </r>
  <r>
    <s v="ssp119"/>
    <x v="1"/>
    <x v="3"/>
    <x v="4"/>
    <n v="0"/>
    <n v="0"/>
    <n v="0"/>
    <s v="After 2050"/>
    <x v="43"/>
    <x v="7"/>
  </r>
  <r>
    <s v="ssp119"/>
    <x v="1"/>
    <x v="3"/>
    <x v="5"/>
    <n v="0.15094339600000001"/>
    <n v="0"/>
    <n v="0"/>
    <s v="After 2050"/>
    <x v="44"/>
    <x v="7"/>
  </r>
  <r>
    <s v="ssp119"/>
    <x v="1"/>
    <x v="3"/>
    <x v="6"/>
    <n v="0.56603773599999996"/>
    <n v="0.188679245"/>
    <n v="0"/>
    <s v="After 2050"/>
    <x v="45"/>
    <x v="7"/>
  </r>
  <r>
    <s v="ssp119"/>
    <x v="1"/>
    <x v="3"/>
    <x v="7"/>
    <n v="1.8867925000000001E-2"/>
    <n v="0"/>
    <n v="0"/>
    <s v="After 2050"/>
    <x v="46"/>
    <x v="7"/>
  </r>
  <r>
    <s v="ssp119"/>
    <x v="1"/>
    <x v="3"/>
    <x v="8"/>
    <n v="0.43396226399999999"/>
    <n v="0.11320754700000001"/>
    <n v="0"/>
    <s v="After 2050"/>
    <x v="47"/>
    <x v="7"/>
  </r>
  <r>
    <s v="ssp119"/>
    <x v="1"/>
    <x v="3"/>
    <x v="9"/>
    <n v="0.86792452799999997"/>
    <n v="0.41509434000000001"/>
    <n v="1.8867925000000001E-2"/>
    <s v="2046-2050"/>
    <x v="48"/>
    <x v="7"/>
  </r>
  <r>
    <s v="ssp119"/>
    <x v="1"/>
    <x v="3"/>
    <x v="10"/>
    <n v="0"/>
    <n v="0"/>
    <n v="0"/>
    <s v="After 2050"/>
    <x v="49"/>
    <x v="7"/>
  </r>
  <r>
    <s v="ssp119"/>
    <x v="1"/>
    <x v="3"/>
    <x v="11"/>
    <n v="1.8867925000000001E-2"/>
    <n v="0"/>
    <n v="0"/>
    <s v="After 2050"/>
    <x v="50"/>
    <x v="7"/>
  </r>
  <r>
    <s v="ssp119"/>
    <x v="1"/>
    <x v="3"/>
    <x v="12"/>
    <n v="0.396226415"/>
    <n v="7.5471698000000004E-2"/>
    <n v="0"/>
    <s v="After 2050"/>
    <x v="51"/>
    <x v="7"/>
  </r>
  <r>
    <s v="ssp119"/>
    <x v="2"/>
    <x v="0"/>
    <x v="0"/>
    <n v="0.26415094300000003"/>
    <n v="0.11320754700000001"/>
    <n v="0"/>
    <s v="After 2050"/>
    <x v="0"/>
    <x v="8"/>
  </r>
  <r>
    <s v="ssp119"/>
    <x v="2"/>
    <x v="0"/>
    <x v="1"/>
    <n v="0.47169811299999997"/>
    <n v="0.188679245"/>
    <n v="0"/>
    <s v="After 2050"/>
    <x v="1"/>
    <x v="8"/>
  </r>
  <r>
    <s v="ssp119"/>
    <x v="2"/>
    <x v="0"/>
    <x v="2"/>
    <n v="0.86792452799999997"/>
    <n v="0.47169811299999997"/>
    <n v="3.7735849000000002E-2"/>
    <s v="2046-2050"/>
    <x v="2"/>
    <x v="8"/>
  </r>
  <r>
    <s v="ssp119"/>
    <x v="2"/>
    <x v="0"/>
    <x v="3"/>
    <n v="0.96226415099999996"/>
    <n v="0.71698113200000002"/>
    <n v="0.132075472"/>
    <s v="2041-2045"/>
    <x v="3"/>
    <x v="8"/>
  </r>
  <r>
    <s v="ssp119"/>
    <x v="2"/>
    <x v="0"/>
    <x v="4"/>
    <n v="0"/>
    <n v="0"/>
    <n v="0"/>
    <s v="After 2050"/>
    <x v="4"/>
    <x v="8"/>
  </r>
  <r>
    <s v="ssp119"/>
    <x v="2"/>
    <x v="0"/>
    <x v="5"/>
    <n v="7.5471698000000004E-2"/>
    <n v="0"/>
    <n v="0"/>
    <s v="After 2050"/>
    <x v="5"/>
    <x v="8"/>
  </r>
  <r>
    <s v="ssp119"/>
    <x v="2"/>
    <x v="0"/>
    <x v="6"/>
    <n v="0.43396226399999999"/>
    <n v="0.132075472"/>
    <n v="0"/>
    <s v="After 2050"/>
    <x v="6"/>
    <x v="8"/>
  </r>
  <r>
    <s v="ssp119"/>
    <x v="2"/>
    <x v="0"/>
    <x v="7"/>
    <n v="0"/>
    <n v="0"/>
    <n v="0"/>
    <s v="After 2050"/>
    <x v="7"/>
    <x v="8"/>
  </r>
  <r>
    <s v="ssp119"/>
    <x v="2"/>
    <x v="0"/>
    <x v="8"/>
    <n v="0.28301886799999998"/>
    <n v="1.8867925000000001E-2"/>
    <n v="0"/>
    <s v="After 2050"/>
    <x v="8"/>
    <x v="8"/>
  </r>
  <r>
    <s v="ssp119"/>
    <x v="2"/>
    <x v="0"/>
    <x v="9"/>
    <n v="0.83018867900000004"/>
    <n v="0.35849056600000001"/>
    <n v="1.8867925000000001E-2"/>
    <s v="2046-2050"/>
    <x v="9"/>
    <x v="8"/>
  </r>
  <r>
    <s v="ssp119"/>
    <x v="2"/>
    <x v="0"/>
    <x v="10"/>
    <n v="0"/>
    <n v="0"/>
    <n v="0"/>
    <s v="After 2050"/>
    <x v="10"/>
    <x v="8"/>
  </r>
  <r>
    <s v="ssp119"/>
    <x v="2"/>
    <x v="0"/>
    <x v="11"/>
    <n v="0"/>
    <n v="0"/>
    <n v="0"/>
    <s v="After 2050"/>
    <x v="11"/>
    <x v="8"/>
  </r>
  <r>
    <s v="ssp119"/>
    <x v="2"/>
    <x v="0"/>
    <x v="12"/>
    <n v="0.26415094300000003"/>
    <n v="1.8867925000000001E-2"/>
    <n v="0"/>
    <s v="After 2050"/>
    <x v="12"/>
    <x v="8"/>
  </r>
  <r>
    <s v="ssp119"/>
    <x v="2"/>
    <x v="1"/>
    <x v="0"/>
    <n v="0.43396226399999999"/>
    <n v="0.16981132099999999"/>
    <n v="0"/>
    <s v="After 2050"/>
    <x v="13"/>
    <x v="9"/>
  </r>
  <r>
    <s v="ssp119"/>
    <x v="2"/>
    <x v="1"/>
    <x v="1"/>
    <n v="0.77358490599999996"/>
    <n v="0.26415094300000003"/>
    <n v="0"/>
    <s v="2046-2050"/>
    <x v="14"/>
    <x v="9"/>
  </r>
  <r>
    <s v="ssp119"/>
    <x v="2"/>
    <x v="1"/>
    <x v="2"/>
    <n v="0.92452830200000002"/>
    <n v="0.603773585"/>
    <n v="5.6603774000000003E-2"/>
    <s v="2046-2050"/>
    <x v="15"/>
    <x v="9"/>
  </r>
  <r>
    <s v="ssp119"/>
    <x v="2"/>
    <x v="1"/>
    <x v="3"/>
    <n v="0.98113207499999999"/>
    <n v="0.83018867900000004"/>
    <n v="0.15094339600000001"/>
    <s v="2041-2045"/>
    <x v="16"/>
    <x v="9"/>
  </r>
  <r>
    <s v="ssp119"/>
    <x v="2"/>
    <x v="1"/>
    <x v="4"/>
    <n v="0"/>
    <n v="0"/>
    <n v="0"/>
    <s v="After 2050"/>
    <x v="17"/>
    <x v="9"/>
  </r>
  <r>
    <s v="ssp119"/>
    <x v="2"/>
    <x v="1"/>
    <x v="5"/>
    <n v="0.20754717"/>
    <n v="0"/>
    <n v="0"/>
    <s v="After 2050"/>
    <x v="18"/>
    <x v="9"/>
  </r>
  <r>
    <s v="ssp119"/>
    <x v="2"/>
    <x v="1"/>
    <x v="6"/>
    <n v="0.67924528299999998"/>
    <n v="0.20754717"/>
    <n v="0"/>
    <s v="2046-2050"/>
    <x v="19"/>
    <x v="9"/>
  </r>
  <r>
    <s v="ssp119"/>
    <x v="2"/>
    <x v="1"/>
    <x v="7"/>
    <n v="0.11320754700000001"/>
    <n v="0"/>
    <n v="0"/>
    <s v="After 2050"/>
    <x v="20"/>
    <x v="9"/>
  </r>
  <r>
    <s v="ssp119"/>
    <x v="2"/>
    <x v="1"/>
    <x v="8"/>
    <n v="0.47169811299999997"/>
    <n v="0.132075472"/>
    <n v="0"/>
    <s v="After 2050"/>
    <x v="21"/>
    <x v="9"/>
  </r>
  <r>
    <s v="ssp119"/>
    <x v="2"/>
    <x v="1"/>
    <x v="9"/>
    <n v="0.88679245299999998"/>
    <n v="0.47169811299999997"/>
    <n v="3.7735849000000002E-2"/>
    <s v="2046-2050"/>
    <x v="22"/>
    <x v="9"/>
  </r>
  <r>
    <s v="ssp119"/>
    <x v="2"/>
    <x v="1"/>
    <x v="10"/>
    <n v="0"/>
    <n v="0"/>
    <n v="0"/>
    <s v="After 2050"/>
    <x v="23"/>
    <x v="9"/>
  </r>
  <r>
    <s v="ssp119"/>
    <x v="2"/>
    <x v="1"/>
    <x v="11"/>
    <n v="0.11320754700000001"/>
    <n v="0"/>
    <n v="0"/>
    <s v="After 2050"/>
    <x v="24"/>
    <x v="9"/>
  </r>
  <r>
    <s v="ssp119"/>
    <x v="2"/>
    <x v="1"/>
    <x v="12"/>
    <n v="0.47169811299999997"/>
    <n v="0.11320754700000001"/>
    <n v="0"/>
    <s v="After 2050"/>
    <x v="25"/>
    <x v="9"/>
  </r>
  <r>
    <s v="ssp119"/>
    <x v="2"/>
    <x v="2"/>
    <x v="0"/>
    <n v="0.50943396200000002"/>
    <n v="0.188679245"/>
    <n v="0"/>
    <s v="After 2050"/>
    <x v="26"/>
    <x v="10"/>
  </r>
  <r>
    <s v="ssp119"/>
    <x v="2"/>
    <x v="2"/>
    <x v="1"/>
    <n v="0.83018867900000004"/>
    <n v="0.32075471700000002"/>
    <n v="1.8867925000000001E-2"/>
    <s v="2046-2050"/>
    <x v="27"/>
    <x v="10"/>
  </r>
  <r>
    <s v="ssp119"/>
    <x v="2"/>
    <x v="2"/>
    <x v="2"/>
    <n v="0.92452830200000002"/>
    <n v="0.66037735799999997"/>
    <n v="9.4339622999999997E-2"/>
    <s v="2046-2050"/>
    <x v="28"/>
    <x v="10"/>
  </r>
  <r>
    <s v="ssp119"/>
    <x v="2"/>
    <x v="2"/>
    <x v="3"/>
    <n v="1"/>
    <n v="0.83018867900000004"/>
    <n v="0.15094339600000001"/>
    <s v="2041-2045"/>
    <x v="29"/>
    <x v="10"/>
  </r>
  <r>
    <s v="ssp119"/>
    <x v="2"/>
    <x v="2"/>
    <x v="4"/>
    <n v="0"/>
    <n v="0"/>
    <n v="0"/>
    <s v="After 2050"/>
    <x v="30"/>
    <x v="10"/>
  </r>
  <r>
    <s v="ssp119"/>
    <x v="2"/>
    <x v="2"/>
    <x v="5"/>
    <n v="0.22641509400000001"/>
    <n v="0"/>
    <n v="0"/>
    <s v="After 2050"/>
    <x v="31"/>
    <x v="10"/>
  </r>
  <r>
    <s v="ssp119"/>
    <x v="2"/>
    <x v="2"/>
    <x v="6"/>
    <n v="0.811320755"/>
    <n v="0.24528301899999999"/>
    <n v="0"/>
    <s v="2046-2050"/>
    <x v="32"/>
    <x v="10"/>
  </r>
  <r>
    <s v="ssp119"/>
    <x v="2"/>
    <x v="2"/>
    <x v="7"/>
    <n v="0.132075472"/>
    <n v="0"/>
    <n v="0"/>
    <s v="After 2050"/>
    <x v="33"/>
    <x v="10"/>
  </r>
  <r>
    <s v="ssp119"/>
    <x v="2"/>
    <x v="2"/>
    <x v="8"/>
    <n v="0.54716981099999995"/>
    <n v="0.15094339600000001"/>
    <n v="0"/>
    <s v="After 2050"/>
    <x v="34"/>
    <x v="10"/>
  </r>
  <r>
    <s v="ssp119"/>
    <x v="2"/>
    <x v="2"/>
    <x v="9"/>
    <n v="0.92452830200000002"/>
    <n v="0.50943396200000002"/>
    <n v="3.7735849000000002E-2"/>
    <s v="2046-2050"/>
    <x v="35"/>
    <x v="10"/>
  </r>
  <r>
    <s v="ssp119"/>
    <x v="2"/>
    <x v="2"/>
    <x v="10"/>
    <n v="0"/>
    <n v="0"/>
    <n v="0"/>
    <s v="After 2050"/>
    <x v="36"/>
    <x v="10"/>
  </r>
  <r>
    <s v="ssp119"/>
    <x v="2"/>
    <x v="2"/>
    <x v="11"/>
    <n v="0.132075472"/>
    <n v="0"/>
    <n v="0"/>
    <s v="After 2050"/>
    <x v="37"/>
    <x v="10"/>
  </r>
  <r>
    <s v="ssp119"/>
    <x v="2"/>
    <x v="2"/>
    <x v="12"/>
    <n v="0.50943396200000002"/>
    <n v="0.132075472"/>
    <n v="0"/>
    <s v="After 2050"/>
    <x v="38"/>
    <x v="10"/>
  </r>
  <r>
    <s v="ssp119"/>
    <x v="2"/>
    <x v="3"/>
    <x v="0"/>
    <n v="0.37735849100000002"/>
    <n v="0.15094339600000001"/>
    <n v="0"/>
    <s v="After 2050"/>
    <x v="39"/>
    <x v="11"/>
  </r>
  <r>
    <s v="ssp119"/>
    <x v="2"/>
    <x v="3"/>
    <x v="1"/>
    <n v="0.64150943400000005"/>
    <n v="0.24528301899999999"/>
    <n v="0"/>
    <s v="After 2050"/>
    <x v="40"/>
    <x v="11"/>
  </r>
  <r>
    <s v="ssp119"/>
    <x v="2"/>
    <x v="3"/>
    <x v="2"/>
    <n v="0.92452830200000002"/>
    <n v="0.58490565999999999"/>
    <n v="3.7735849000000002E-2"/>
    <s v="2046-2050"/>
    <x v="41"/>
    <x v="11"/>
  </r>
  <r>
    <s v="ssp119"/>
    <x v="2"/>
    <x v="3"/>
    <x v="3"/>
    <n v="0.98113207499999999"/>
    <n v="0.811320755"/>
    <n v="0.15094339600000001"/>
    <s v="2041-2045"/>
    <x v="42"/>
    <x v="11"/>
  </r>
  <r>
    <s v="ssp119"/>
    <x v="2"/>
    <x v="3"/>
    <x v="4"/>
    <n v="0"/>
    <n v="0"/>
    <n v="0"/>
    <s v="After 2050"/>
    <x v="43"/>
    <x v="11"/>
  </r>
  <r>
    <s v="ssp119"/>
    <x v="2"/>
    <x v="3"/>
    <x v="5"/>
    <n v="0.16981132099999999"/>
    <n v="0"/>
    <n v="0"/>
    <s v="After 2050"/>
    <x v="44"/>
    <x v="11"/>
  </r>
  <r>
    <s v="ssp119"/>
    <x v="2"/>
    <x v="3"/>
    <x v="6"/>
    <n v="0.58490565999999999"/>
    <n v="0.188679245"/>
    <n v="0"/>
    <s v="After 2050"/>
    <x v="45"/>
    <x v="11"/>
  </r>
  <r>
    <s v="ssp119"/>
    <x v="2"/>
    <x v="3"/>
    <x v="7"/>
    <n v="1.8867925000000001E-2"/>
    <n v="0"/>
    <n v="0"/>
    <s v="After 2050"/>
    <x v="46"/>
    <x v="11"/>
  </r>
  <r>
    <s v="ssp119"/>
    <x v="2"/>
    <x v="3"/>
    <x v="8"/>
    <n v="0.43396226399999999"/>
    <n v="0.132075472"/>
    <n v="0"/>
    <s v="After 2050"/>
    <x v="47"/>
    <x v="11"/>
  </r>
  <r>
    <s v="ssp119"/>
    <x v="2"/>
    <x v="3"/>
    <x v="9"/>
    <n v="0.86792452799999997"/>
    <n v="0.41509434000000001"/>
    <n v="1.8867925000000001E-2"/>
    <s v="2046-2050"/>
    <x v="48"/>
    <x v="11"/>
  </r>
  <r>
    <s v="ssp119"/>
    <x v="2"/>
    <x v="3"/>
    <x v="10"/>
    <n v="0"/>
    <n v="0"/>
    <n v="0"/>
    <s v="After 2050"/>
    <x v="49"/>
    <x v="11"/>
  </r>
  <r>
    <s v="ssp119"/>
    <x v="2"/>
    <x v="3"/>
    <x v="11"/>
    <n v="3.7735849000000002E-2"/>
    <n v="0"/>
    <n v="0"/>
    <s v="After 2050"/>
    <x v="50"/>
    <x v="11"/>
  </r>
  <r>
    <s v="ssp119"/>
    <x v="2"/>
    <x v="3"/>
    <x v="12"/>
    <n v="0.396226415"/>
    <n v="7.5471698000000004E-2"/>
    <n v="0"/>
    <s v="After 2050"/>
    <x v="51"/>
    <x v="11"/>
  </r>
  <r>
    <s v="ssp119"/>
    <x v="3"/>
    <x v="0"/>
    <x v="0"/>
    <n v="0.15094339600000001"/>
    <n v="0"/>
    <n v="0"/>
    <s v="After 2050"/>
    <x v="0"/>
    <x v="12"/>
  </r>
  <r>
    <s v="ssp119"/>
    <x v="3"/>
    <x v="0"/>
    <x v="1"/>
    <n v="0.28301886799999998"/>
    <n v="0.11320754700000001"/>
    <n v="0"/>
    <s v="After 2050"/>
    <x v="1"/>
    <x v="12"/>
  </r>
  <r>
    <s v="ssp119"/>
    <x v="3"/>
    <x v="0"/>
    <x v="2"/>
    <n v="0.811320755"/>
    <n v="0.26415094300000003"/>
    <n v="1.8867925000000001E-2"/>
    <s v="2046-2050"/>
    <x v="2"/>
    <x v="12"/>
  </r>
  <r>
    <s v="ssp119"/>
    <x v="3"/>
    <x v="0"/>
    <x v="3"/>
    <n v="0.92452830200000002"/>
    <n v="0.56603773599999996"/>
    <n v="0.11320754700000001"/>
    <s v="2046-2050"/>
    <x v="3"/>
    <x v="12"/>
  </r>
  <r>
    <s v="ssp119"/>
    <x v="3"/>
    <x v="0"/>
    <x v="4"/>
    <n v="0"/>
    <n v="0"/>
    <n v="0"/>
    <s v="After 2050"/>
    <x v="4"/>
    <x v="12"/>
  </r>
  <r>
    <s v="ssp119"/>
    <x v="3"/>
    <x v="0"/>
    <x v="5"/>
    <n v="0"/>
    <n v="0"/>
    <n v="0"/>
    <s v="After 2050"/>
    <x v="5"/>
    <x v="12"/>
  </r>
  <r>
    <s v="ssp119"/>
    <x v="3"/>
    <x v="0"/>
    <x v="6"/>
    <n v="0.26415094300000003"/>
    <n v="1.8867925000000001E-2"/>
    <n v="0"/>
    <s v="After 2050"/>
    <x v="6"/>
    <x v="12"/>
  </r>
  <r>
    <s v="ssp119"/>
    <x v="3"/>
    <x v="0"/>
    <x v="7"/>
    <n v="0"/>
    <n v="0"/>
    <n v="0"/>
    <s v="After 2050"/>
    <x v="7"/>
    <x v="12"/>
  </r>
  <r>
    <s v="ssp119"/>
    <x v="3"/>
    <x v="0"/>
    <x v="8"/>
    <n v="0.188679245"/>
    <n v="0"/>
    <n v="0"/>
    <s v="After 2050"/>
    <x v="8"/>
    <x v="12"/>
  </r>
  <r>
    <s v="ssp119"/>
    <x v="3"/>
    <x v="0"/>
    <x v="9"/>
    <n v="0.56603773599999996"/>
    <n v="0.20754717"/>
    <n v="0"/>
    <s v="After 2050"/>
    <x v="9"/>
    <x v="12"/>
  </r>
  <r>
    <s v="ssp119"/>
    <x v="3"/>
    <x v="0"/>
    <x v="10"/>
    <n v="0"/>
    <n v="0"/>
    <n v="0"/>
    <s v="After 2050"/>
    <x v="10"/>
    <x v="12"/>
  </r>
  <r>
    <s v="ssp119"/>
    <x v="3"/>
    <x v="0"/>
    <x v="11"/>
    <n v="0"/>
    <n v="0"/>
    <n v="0"/>
    <s v="After 2050"/>
    <x v="11"/>
    <x v="12"/>
  </r>
  <r>
    <s v="ssp119"/>
    <x v="3"/>
    <x v="0"/>
    <x v="12"/>
    <n v="0.16981132099999999"/>
    <n v="0"/>
    <n v="0"/>
    <s v="After 2050"/>
    <x v="12"/>
    <x v="12"/>
  </r>
  <r>
    <s v="ssp119"/>
    <x v="3"/>
    <x v="1"/>
    <x v="0"/>
    <n v="0.26415094300000003"/>
    <n v="7.5471698000000004E-2"/>
    <n v="0"/>
    <s v="After 2050"/>
    <x v="13"/>
    <x v="13"/>
  </r>
  <r>
    <s v="ssp119"/>
    <x v="3"/>
    <x v="1"/>
    <x v="1"/>
    <n v="0.47169811299999997"/>
    <n v="0.188679245"/>
    <n v="0"/>
    <s v="After 2050"/>
    <x v="14"/>
    <x v="13"/>
  </r>
  <r>
    <s v="ssp119"/>
    <x v="3"/>
    <x v="1"/>
    <x v="2"/>
    <n v="0.86792452799999997"/>
    <n v="0.43396226399999999"/>
    <n v="3.7735849000000002E-2"/>
    <s v="2046-2050"/>
    <x v="15"/>
    <x v="13"/>
  </r>
  <r>
    <s v="ssp119"/>
    <x v="3"/>
    <x v="1"/>
    <x v="3"/>
    <n v="0.98113207499999999"/>
    <n v="0.69811320799999999"/>
    <n v="0.15094339600000001"/>
    <s v="2041-2045"/>
    <x v="16"/>
    <x v="13"/>
  </r>
  <r>
    <s v="ssp119"/>
    <x v="3"/>
    <x v="1"/>
    <x v="4"/>
    <n v="0"/>
    <n v="0"/>
    <n v="0"/>
    <s v="After 2050"/>
    <x v="17"/>
    <x v="13"/>
  </r>
  <r>
    <s v="ssp119"/>
    <x v="3"/>
    <x v="1"/>
    <x v="5"/>
    <n v="9.4339622999999997E-2"/>
    <n v="0"/>
    <n v="0"/>
    <s v="After 2050"/>
    <x v="18"/>
    <x v="13"/>
  </r>
  <r>
    <s v="ssp119"/>
    <x v="3"/>
    <x v="1"/>
    <x v="6"/>
    <n v="0.43396226399999999"/>
    <n v="0.132075472"/>
    <n v="0"/>
    <s v="After 2050"/>
    <x v="19"/>
    <x v="13"/>
  </r>
  <r>
    <s v="ssp119"/>
    <x v="3"/>
    <x v="1"/>
    <x v="7"/>
    <n v="0"/>
    <n v="0"/>
    <n v="0"/>
    <s v="After 2050"/>
    <x v="20"/>
    <x v="13"/>
  </r>
  <r>
    <s v="ssp119"/>
    <x v="3"/>
    <x v="1"/>
    <x v="8"/>
    <n v="0.28301886799999998"/>
    <n v="1.8867925000000001E-2"/>
    <n v="0"/>
    <s v="After 2050"/>
    <x v="21"/>
    <x v="13"/>
  </r>
  <r>
    <s v="ssp119"/>
    <x v="3"/>
    <x v="1"/>
    <x v="9"/>
    <n v="0.83018867900000004"/>
    <n v="0.30188679200000001"/>
    <n v="1.8867925000000001E-2"/>
    <s v="2046-2050"/>
    <x v="22"/>
    <x v="13"/>
  </r>
  <r>
    <s v="ssp119"/>
    <x v="3"/>
    <x v="1"/>
    <x v="10"/>
    <n v="0"/>
    <n v="0"/>
    <n v="0"/>
    <s v="After 2050"/>
    <x v="23"/>
    <x v="13"/>
  </r>
  <r>
    <s v="ssp119"/>
    <x v="3"/>
    <x v="1"/>
    <x v="11"/>
    <n v="0"/>
    <n v="0"/>
    <n v="0"/>
    <s v="After 2050"/>
    <x v="24"/>
    <x v="13"/>
  </r>
  <r>
    <s v="ssp119"/>
    <x v="3"/>
    <x v="1"/>
    <x v="12"/>
    <n v="0.26415094300000003"/>
    <n v="0"/>
    <n v="0"/>
    <s v="After 2050"/>
    <x v="25"/>
    <x v="13"/>
  </r>
  <r>
    <s v="ssp119"/>
    <x v="3"/>
    <x v="2"/>
    <x v="0"/>
    <n v="0.32075471700000002"/>
    <n v="0.11320754700000001"/>
    <n v="0"/>
    <s v="After 2050"/>
    <x v="26"/>
    <x v="14"/>
  </r>
  <r>
    <s v="ssp119"/>
    <x v="3"/>
    <x v="2"/>
    <x v="1"/>
    <n v="0.56603773599999996"/>
    <n v="0.20754717"/>
    <n v="0"/>
    <s v="After 2050"/>
    <x v="27"/>
    <x v="14"/>
  </r>
  <r>
    <s v="ssp119"/>
    <x v="3"/>
    <x v="2"/>
    <x v="2"/>
    <n v="0.88679245299999998"/>
    <n v="0.47169811299999997"/>
    <n v="3.7735849000000002E-2"/>
    <s v="2046-2050"/>
    <x v="28"/>
    <x v="14"/>
  </r>
  <r>
    <s v="ssp119"/>
    <x v="3"/>
    <x v="2"/>
    <x v="3"/>
    <n v="0.98113207499999999"/>
    <n v="0.77358490599999996"/>
    <n v="0.15094339600000001"/>
    <s v="2041-2045"/>
    <x v="29"/>
    <x v="14"/>
  </r>
  <r>
    <s v="ssp119"/>
    <x v="3"/>
    <x v="2"/>
    <x v="4"/>
    <n v="0"/>
    <n v="0"/>
    <n v="0"/>
    <s v="After 2050"/>
    <x v="30"/>
    <x v="14"/>
  </r>
  <r>
    <s v="ssp119"/>
    <x v="3"/>
    <x v="2"/>
    <x v="5"/>
    <n v="0.132075472"/>
    <n v="0"/>
    <n v="0"/>
    <s v="After 2050"/>
    <x v="31"/>
    <x v="14"/>
  </r>
  <r>
    <s v="ssp119"/>
    <x v="3"/>
    <x v="2"/>
    <x v="6"/>
    <n v="0.50943396200000002"/>
    <n v="0.132075472"/>
    <n v="0"/>
    <s v="After 2050"/>
    <x v="32"/>
    <x v="14"/>
  </r>
  <r>
    <s v="ssp119"/>
    <x v="3"/>
    <x v="2"/>
    <x v="7"/>
    <n v="1.8867925000000001E-2"/>
    <n v="0"/>
    <n v="0"/>
    <s v="After 2050"/>
    <x v="33"/>
    <x v="14"/>
  </r>
  <r>
    <s v="ssp119"/>
    <x v="3"/>
    <x v="2"/>
    <x v="8"/>
    <n v="0.37735849100000002"/>
    <n v="1.8867925000000001E-2"/>
    <n v="0"/>
    <s v="After 2050"/>
    <x v="34"/>
    <x v="14"/>
  </r>
  <r>
    <s v="ssp119"/>
    <x v="3"/>
    <x v="2"/>
    <x v="9"/>
    <n v="0.84905660400000005"/>
    <n v="0.35849056600000001"/>
    <n v="1.8867925000000001E-2"/>
    <s v="2046-2050"/>
    <x v="35"/>
    <x v="14"/>
  </r>
  <r>
    <s v="ssp119"/>
    <x v="3"/>
    <x v="2"/>
    <x v="10"/>
    <n v="0"/>
    <n v="0"/>
    <n v="0"/>
    <s v="After 2050"/>
    <x v="36"/>
    <x v="14"/>
  </r>
  <r>
    <s v="ssp119"/>
    <x v="3"/>
    <x v="2"/>
    <x v="11"/>
    <n v="1.8867925000000001E-2"/>
    <n v="0"/>
    <n v="0"/>
    <s v="After 2050"/>
    <x v="37"/>
    <x v="14"/>
  </r>
  <r>
    <s v="ssp119"/>
    <x v="3"/>
    <x v="2"/>
    <x v="12"/>
    <n v="0.33962264199999997"/>
    <n v="1.8867925000000001E-2"/>
    <n v="0"/>
    <s v="After 2050"/>
    <x v="38"/>
    <x v="14"/>
  </r>
  <r>
    <s v="ssp119"/>
    <x v="3"/>
    <x v="3"/>
    <x v="0"/>
    <n v="0.22641509400000001"/>
    <n v="1.8867925000000001E-2"/>
    <n v="0"/>
    <s v="After 2050"/>
    <x v="39"/>
    <x v="15"/>
  </r>
  <r>
    <s v="ssp119"/>
    <x v="3"/>
    <x v="3"/>
    <x v="1"/>
    <n v="0.43396226399999999"/>
    <n v="0.15094339600000001"/>
    <n v="0"/>
    <s v="After 2050"/>
    <x v="40"/>
    <x v="15"/>
  </r>
  <r>
    <s v="ssp119"/>
    <x v="3"/>
    <x v="3"/>
    <x v="2"/>
    <n v="0.84905660400000005"/>
    <n v="0.41509434000000001"/>
    <n v="1.8867925000000001E-2"/>
    <s v="2046-2050"/>
    <x v="41"/>
    <x v="15"/>
  </r>
  <r>
    <s v="ssp119"/>
    <x v="3"/>
    <x v="3"/>
    <x v="3"/>
    <n v="0.92452830200000002"/>
    <n v="0.64150943400000005"/>
    <n v="0.132075472"/>
    <s v="2046-2050"/>
    <x v="42"/>
    <x v="15"/>
  </r>
  <r>
    <s v="ssp119"/>
    <x v="3"/>
    <x v="3"/>
    <x v="4"/>
    <n v="0"/>
    <n v="0"/>
    <n v="0"/>
    <s v="After 2050"/>
    <x v="43"/>
    <x v="15"/>
  </r>
  <r>
    <s v="ssp119"/>
    <x v="3"/>
    <x v="3"/>
    <x v="5"/>
    <n v="3.7735849000000002E-2"/>
    <n v="0"/>
    <n v="0"/>
    <s v="After 2050"/>
    <x v="44"/>
    <x v="15"/>
  </r>
  <r>
    <s v="ssp119"/>
    <x v="3"/>
    <x v="3"/>
    <x v="6"/>
    <n v="0.396226415"/>
    <n v="0.11320754700000001"/>
    <n v="0"/>
    <s v="After 2050"/>
    <x v="45"/>
    <x v="15"/>
  </r>
  <r>
    <s v="ssp119"/>
    <x v="3"/>
    <x v="3"/>
    <x v="7"/>
    <n v="0"/>
    <n v="0"/>
    <n v="0"/>
    <s v="After 2050"/>
    <x v="46"/>
    <x v="15"/>
  </r>
  <r>
    <s v="ssp119"/>
    <x v="3"/>
    <x v="3"/>
    <x v="8"/>
    <n v="0.26415094300000003"/>
    <n v="0"/>
    <n v="0"/>
    <s v="After 2050"/>
    <x v="47"/>
    <x v="15"/>
  </r>
  <r>
    <s v="ssp119"/>
    <x v="3"/>
    <x v="3"/>
    <x v="9"/>
    <n v="0.811320755"/>
    <n v="0.26415094300000003"/>
    <n v="1.8867925000000001E-2"/>
    <s v="2046-2050"/>
    <x v="48"/>
    <x v="15"/>
  </r>
  <r>
    <s v="ssp119"/>
    <x v="3"/>
    <x v="3"/>
    <x v="10"/>
    <n v="0"/>
    <n v="0"/>
    <n v="0"/>
    <s v="After 2050"/>
    <x v="49"/>
    <x v="15"/>
  </r>
  <r>
    <s v="ssp119"/>
    <x v="3"/>
    <x v="3"/>
    <x v="11"/>
    <n v="0"/>
    <n v="0"/>
    <n v="0"/>
    <s v="After 2050"/>
    <x v="50"/>
    <x v="15"/>
  </r>
  <r>
    <s v="ssp119"/>
    <x v="3"/>
    <x v="3"/>
    <x v="12"/>
    <n v="0.26415094300000003"/>
    <n v="0"/>
    <n v="0"/>
    <s v="After 2050"/>
    <x v="51"/>
    <x v="15"/>
  </r>
  <r>
    <s v="ssp119"/>
    <x v="4"/>
    <x v="0"/>
    <x v="0"/>
    <n v="0.15094339600000001"/>
    <n v="0"/>
    <n v="0"/>
    <s v="After 2050"/>
    <x v="0"/>
    <x v="16"/>
  </r>
  <r>
    <s v="ssp119"/>
    <x v="4"/>
    <x v="0"/>
    <x v="1"/>
    <n v="0.26415094300000003"/>
    <n v="0.11320754700000001"/>
    <n v="0"/>
    <s v="After 2050"/>
    <x v="1"/>
    <x v="16"/>
  </r>
  <r>
    <s v="ssp119"/>
    <x v="4"/>
    <x v="0"/>
    <x v="2"/>
    <n v="0.79245283"/>
    <n v="0.30188679200000001"/>
    <n v="1.8867925000000001E-2"/>
    <s v="2046-2050"/>
    <x v="2"/>
    <x v="16"/>
  </r>
  <r>
    <s v="ssp119"/>
    <x v="4"/>
    <x v="0"/>
    <x v="3"/>
    <n v="0.92452830200000002"/>
    <n v="0.56603773599999996"/>
    <n v="9.4339622999999997E-2"/>
    <s v="2046-2050"/>
    <x v="3"/>
    <x v="16"/>
  </r>
  <r>
    <s v="ssp119"/>
    <x v="4"/>
    <x v="0"/>
    <x v="4"/>
    <n v="0"/>
    <n v="0"/>
    <n v="0"/>
    <s v="After 2050"/>
    <x v="4"/>
    <x v="16"/>
  </r>
  <r>
    <s v="ssp119"/>
    <x v="4"/>
    <x v="0"/>
    <x v="5"/>
    <n v="0"/>
    <n v="0"/>
    <n v="0"/>
    <s v="After 2050"/>
    <x v="5"/>
    <x v="16"/>
  </r>
  <r>
    <s v="ssp119"/>
    <x v="4"/>
    <x v="0"/>
    <x v="6"/>
    <n v="0.26415094300000003"/>
    <n v="1.8867925000000001E-2"/>
    <n v="0"/>
    <s v="After 2050"/>
    <x v="6"/>
    <x v="16"/>
  </r>
  <r>
    <s v="ssp119"/>
    <x v="4"/>
    <x v="0"/>
    <x v="7"/>
    <n v="0"/>
    <n v="0"/>
    <n v="0"/>
    <s v="After 2050"/>
    <x v="7"/>
    <x v="16"/>
  </r>
  <r>
    <s v="ssp119"/>
    <x v="4"/>
    <x v="0"/>
    <x v="8"/>
    <n v="0.188679245"/>
    <n v="0"/>
    <n v="0"/>
    <s v="After 2050"/>
    <x v="8"/>
    <x v="16"/>
  </r>
  <r>
    <s v="ssp119"/>
    <x v="4"/>
    <x v="0"/>
    <x v="9"/>
    <n v="0.56603773599999996"/>
    <n v="0.20754717"/>
    <n v="0"/>
    <s v="After 2050"/>
    <x v="9"/>
    <x v="16"/>
  </r>
  <r>
    <s v="ssp119"/>
    <x v="4"/>
    <x v="0"/>
    <x v="10"/>
    <n v="0"/>
    <n v="0"/>
    <n v="0"/>
    <s v="After 2050"/>
    <x v="10"/>
    <x v="16"/>
  </r>
  <r>
    <s v="ssp119"/>
    <x v="4"/>
    <x v="0"/>
    <x v="11"/>
    <n v="0"/>
    <n v="0"/>
    <n v="0"/>
    <s v="After 2050"/>
    <x v="11"/>
    <x v="16"/>
  </r>
  <r>
    <s v="ssp119"/>
    <x v="4"/>
    <x v="0"/>
    <x v="12"/>
    <n v="0.16981132099999999"/>
    <n v="0"/>
    <n v="0"/>
    <s v="After 2050"/>
    <x v="12"/>
    <x v="16"/>
  </r>
  <r>
    <s v="ssp119"/>
    <x v="4"/>
    <x v="1"/>
    <x v="0"/>
    <n v="0.26415094300000003"/>
    <n v="7.5471698000000004E-2"/>
    <n v="0"/>
    <s v="After 2050"/>
    <x v="13"/>
    <x v="17"/>
  </r>
  <r>
    <s v="ssp119"/>
    <x v="4"/>
    <x v="1"/>
    <x v="1"/>
    <n v="0.47169811299999997"/>
    <n v="0.188679245"/>
    <n v="0"/>
    <s v="After 2050"/>
    <x v="14"/>
    <x v="17"/>
  </r>
  <r>
    <s v="ssp119"/>
    <x v="4"/>
    <x v="1"/>
    <x v="2"/>
    <n v="0.86792452799999997"/>
    <n v="0.43396226399999999"/>
    <n v="1.8867925000000001E-2"/>
    <s v="2046-2050"/>
    <x v="15"/>
    <x v="17"/>
  </r>
  <r>
    <s v="ssp119"/>
    <x v="4"/>
    <x v="1"/>
    <x v="3"/>
    <n v="0.98113207499999999"/>
    <n v="0.73584905700000003"/>
    <n v="0.132075472"/>
    <s v="2041-2045"/>
    <x v="16"/>
    <x v="17"/>
  </r>
  <r>
    <s v="ssp119"/>
    <x v="4"/>
    <x v="1"/>
    <x v="4"/>
    <n v="0"/>
    <n v="0"/>
    <n v="0"/>
    <s v="After 2050"/>
    <x v="17"/>
    <x v="17"/>
  </r>
  <r>
    <s v="ssp119"/>
    <x v="4"/>
    <x v="1"/>
    <x v="5"/>
    <n v="7.5471698000000004E-2"/>
    <n v="0"/>
    <n v="0"/>
    <s v="After 2050"/>
    <x v="18"/>
    <x v="17"/>
  </r>
  <r>
    <s v="ssp119"/>
    <x v="4"/>
    <x v="1"/>
    <x v="6"/>
    <n v="0.43396226399999999"/>
    <n v="0.132075472"/>
    <n v="0"/>
    <s v="After 2050"/>
    <x v="19"/>
    <x v="17"/>
  </r>
  <r>
    <s v="ssp119"/>
    <x v="4"/>
    <x v="1"/>
    <x v="7"/>
    <n v="0"/>
    <n v="0"/>
    <n v="0"/>
    <s v="After 2050"/>
    <x v="20"/>
    <x v="17"/>
  </r>
  <r>
    <s v="ssp119"/>
    <x v="4"/>
    <x v="1"/>
    <x v="8"/>
    <n v="0.28301886799999998"/>
    <n v="1.8867925000000001E-2"/>
    <n v="0"/>
    <s v="After 2050"/>
    <x v="21"/>
    <x v="17"/>
  </r>
  <r>
    <s v="ssp119"/>
    <x v="4"/>
    <x v="1"/>
    <x v="9"/>
    <n v="0.83018867900000004"/>
    <n v="0.32075471700000002"/>
    <n v="1.8867925000000001E-2"/>
    <s v="2046-2050"/>
    <x v="22"/>
    <x v="17"/>
  </r>
  <r>
    <s v="ssp119"/>
    <x v="4"/>
    <x v="1"/>
    <x v="10"/>
    <n v="0"/>
    <n v="0"/>
    <n v="0"/>
    <s v="After 2050"/>
    <x v="23"/>
    <x v="17"/>
  </r>
  <r>
    <s v="ssp119"/>
    <x v="4"/>
    <x v="1"/>
    <x v="11"/>
    <n v="0"/>
    <n v="0"/>
    <n v="0"/>
    <s v="After 2050"/>
    <x v="24"/>
    <x v="17"/>
  </r>
  <r>
    <s v="ssp119"/>
    <x v="4"/>
    <x v="1"/>
    <x v="12"/>
    <n v="0.26415094300000003"/>
    <n v="0"/>
    <n v="0"/>
    <s v="After 2050"/>
    <x v="25"/>
    <x v="17"/>
  </r>
  <r>
    <s v="ssp119"/>
    <x v="4"/>
    <x v="2"/>
    <x v="0"/>
    <n v="0.28301886799999998"/>
    <n v="0.11320754700000001"/>
    <n v="0"/>
    <s v="After 2050"/>
    <x v="26"/>
    <x v="18"/>
  </r>
  <r>
    <s v="ssp119"/>
    <x v="4"/>
    <x v="2"/>
    <x v="1"/>
    <n v="0.52830188700000003"/>
    <n v="0.20754717"/>
    <n v="0"/>
    <s v="After 2050"/>
    <x v="27"/>
    <x v="18"/>
  </r>
  <r>
    <s v="ssp119"/>
    <x v="4"/>
    <x v="2"/>
    <x v="2"/>
    <n v="0.88679245299999998"/>
    <n v="0.49056603799999998"/>
    <n v="3.7735849000000002E-2"/>
    <s v="2046-2050"/>
    <x v="28"/>
    <x v="18"/>
  </r>
  <r>
    <s v="ssp119"/>
    <x v="4"/>
    <x v="2"/>
    <x v="3"/>
    <n v="0.98113207499999999"/>
    <n v="0.77358490599999996"/>
    <n v="0.15094339600000001"/>
    <s v="2041-2045"/>
    <x v="29"/>
    <x v="18"/>
  </r>
  <r>
    <s v="ssp119"/>
    <x v="4"/>
    <x v="2"/>
    <x v="4"/>
    <n v="0"/>
    <n v="0"/>
    <n v="0"/>
    <s v="After 2050"/>
    <x v="30"/>
    <x v="18"/>
  </r>
  <r>
    <s v="ssp119"/>
    <x v="4"/>
    <x v="2"/>
    <x v="5"/>
    <n v="0.132075472"/>
    <n v="0"/>
    <n v="0"/>
    <s v="After 2050"/>
    <x v="31"/>
    <x v="18"/>
  </r>
  <r>
    <s v="ssp119"/>
    <x v="4"/>
    <x v="2"/>
    <x v="6"/>
    <n v="0.47169811299999997"/>
    <n v="0.15094339600000001"/>
    <n v="0"/>
    <s v="After 2050"/>
    <x v="32"/>
    <x v="18"/>
  </r>
  <r>
    <s v="ssp119"/>
    <x v="4"/>
    <x v="2"/>
    <x v="7"/>
    <n v="1.8867925000000001E-2"/>
    <n v="0"/>
    <n v="0"/>
    <s v="After 2050"/>
    <x v="33"/>
    <x v="18"/>
  </r>
  <r>
    <s v="ssp119"/>
    <x v="4"/>
    <x v="2"/>
    <x v="8"/>
    <n v="0.33962264199999997"/>
    <n v="1.8867925000000001E-2"/>
    <n v="0"/>
    <s v="After 2050"/>
    <x v="34"/>
    <x v="18"/>
  </r>
  <r>
    <s v="ssp119"/>
    <x v="4"/>
    <x v="2"/>
    <x v="9"/>
    <n v="0.84905660400000005"/>
    <n v="0.37735849100000002"/>
    <n v="1.8867925000000001E-2"/>
    <s v="2046-2050"/>
    <x v="35"/>
    <x v="18"/>
  </r>
  <r>
    <s v="ssp119"/>
    <x v="4"/>
    <x v="2"/>
    <x v="10"/>
    <n v="0"/>
    <n v="0"/>
    <n v="0"/>
    <s v="After 2050"/>
    <x v="36"/>
    <x v="18"/>
  </r>
  <r>
    <s v="ssp119"/>
    <x v="4"/>
    <x v="2"/>
    <x v="11"/>
    <n v="0"/>
    <n v="0"/>
    <n v="0"/>
    <s v="After 2050"/>
    <x v="37"/>
    <x v="18"/>
  </r>
  <r>
    <s v="ssp119"/>
    <x v="4"/>
    <x v="2"/>
    <x v="12"/>
    <n v="0.28301886799999998"/>
    <n v="1.8867925000000001E-2"/>
    <n v="0"/>
    <s v="After 2050"/>
    <x v="38"/>
    <x v="18"/>
  </r>
  <r>
    <s v="ssp119"/>
    <x v="4"/>
    <x v="3"/>
    <x v="0"/>
    <n v="0.22641509400000001"/>
    <n v="1.8867925000000001E-2"/>
    <n v="0"/>
    <s v="After 2050"/>
    <x v="39"/>
    <x v="19"/>
  </r>
  <r>
    <s v="ssp119"/>
    <x v="4"/>
    <x v="3"/>
    <x v="1"/>
    <n v="0.43396226399999999"/>
    <n v="0.15094339600000001"/>
    <n v="0"/>
    <s v="After 2050"/>
    <x v="40"/>
    <x v="19"/>
  </r>
  <r>
    <s v="ssp119"/>
    <x v="4"/>
    <x v="3"/>
    <x v="2"/>
    <n v="0.84905660400000005"/>
    <n v="0.41509434000000001"/>
    <n v="1.8867925000000001E-2"/>
    <s v="2046-2050"/>
    <x v="41"/>
    <x v="19"/>
  </r>
  <r>
    <s v="ssp119"/>
    <x v="4"/>
    <x v="3"/>
    <x v="3"/>
    <n v="0.92452830200000002"/>
    <n v="0.66037735799999997"/>
    <n v="0.132075472"/>
    <s v="2046-2050"/>
    <x v="42"/>
    <x v="19"/>
  </r>
  <r>
    <s v="ssp119"/>
    <x v="4"/>
    <x v="3"/>
    <x v="4"/>
    <n v="0"/>
    <n v="0"/>
    <n v="0"/>
    <s v="After 2050"/>
    <x v="43"/>
    <x v="19"/>
  </r>
  <r>
    <s v="ssp119"/>
    <x v="4"/>
    <x v="3"/>
    <x v="5"/>
    <n v="3.7735849000000002E-2"/>
    <n v="0"/>
    <n v="0"/>
    <s v="After 2050"/>
    <x v="44"/>
    <x v="19"/>
  </r>
  <r>
    <s v="ssp119"/>
    <x v="4"/>
    <x v="3"/>
    <x v="6"/>
    <n v="0.37735849100000002"/>
    <n v="0.11320754700000001"/>
    <n v="0"/>
    <s v="After 2050"/>
    <x v="45"/>
    <x v="19"/>
  </r>
  <r>
    <s v="ssp119"/>
    <x v="4"/>
    <x v="3"/>
    <x v="7"/>
    <n v="0"/>
    <n v="0"/>
    <n v="0"/>
    <s v="After 2050"/>
    <x v="46"/>
    <x v="19"/>
  </r>
  <r>
    <s v="ssp119"/>
    <x v="4"/>
    <x v="3"/>
    <x v="8"/>
    <n v="0.26415094300000003"/>
    <n v="1.8867925000000001E-2"/>
    <n v="0"/>
    <s v="After 2050"/>
    <x v="47"/>
    <x v="19"/>
  </r>
  <r>
    <s v="ssp119"/>
    <x v="4"/>
    <x v="3"/>
    <x v="9"/>
    <n v="0.811320755"/>
    <n v="0.26415094300000003"/>
    <n v="1.8867925000000001E-2"/>
    <s v="2046-2050"/>
    <x v="48"/>
    <x v="19"/>
  </r>
  <r>
    <s v="ssp119"/>
    <x v="4"/>
    <x v="3"/>
    <x v="10"/>
    <n v="0"/>
    <n v="0"/>
    <n v="0"/>
    <s v="After 2050"/>
    <x v="49"/>
    <x v="19"/>
  </r>
  <r>
    <s v="ssp119"/>
    <x v="4"/>
    <x v="3"/>
    <x v="11"/>
    <n v="0"/>
    <n v="0"/>
    <n v="0"/>
    <s v="After 2050"/>
    <x v="50"/>
    <x v="19"/>
  </r>
  <r>
    <s v="ssp119"/>
    <x v="4"/>
    <x v="3"/>
    <x v="12"/>
    <n v="0.22641509400000001"/>
    <n v="0"/>
    <n v="0"/>
    <s v="After 2050"/>
    <x v="51"/>
    <x v="19"/>
  </r>
  <r>
    <s v="ssp119"/>
    <x v="5"/>
    <x v="0"/>
    <x v="0"/>
    <n v="0.15094339600000001"/>
    <n v="0"/>
    <n v="0"/>
    <s v="After 2050"/>
    <x v="0"/>
    <x v="20"/>
  </r>
  <r>
    <s v="ssp119"/>
    <x v="5"/>
    <x v="0"/>
    <x v="1"/>
    <n v="0.28301886799999998"/>
    <n v="0.11320754700000001"/>
    <n v="0"/>
    <s v="After 2050"/>
    <x v="1"/>
    <x v="20"/>
  </r>
  <r>
    <s v="ssp119"/>
    <x v="5"/>
    <x v="0"/>
    <x v="2"/>
    <n v="0.811320755"/>
    <n v="0.26415094300000003"/>
    <n v="1.8867925000000001E-2"/>
    <s v="2046-2050"/>
    <x v="2"/>
    <x v="20"/>
  </r>
  <r>
    <s v="ssp119"/>
    <x v="5"/>
    <x v="0"/>
    <x v="3"/>
    <n v="0.92452830200000002"/>
    <n v="0.56603773599999996"/>
    <n v="0.11320754700000001"/>
    <s v="2046-2050"/>
    <x v="3"/>
    <x v="20"/>
  </r>
  <r>
    <s v="ssp119"/>
    <x v="5"/>
    <x v="0"/>
    <x v="4"/>
    <n v="0"/>
    <n v="0"/>
    <n v="0"/>
    <s v="After 2050"/>
    <x v="4"/>
    <x v="20"/>
  </r>
  <r>
    <s v="ssp119"/>
    <x v="5"/>
    <x v="0"/>
    <x v="5"/>
    <n v="0"/>
    <n v="0"/>
    <n v="0"/>
    <s v="After 2050"/>
    <x v="5"/>
    <x v="20"/>
  </r>
  <r>
    <s v="ssp119"/>
    <x v="5"/>
    <x v="0"/>
    <x v="6"/>
    <n v="0.26415094300000003"/>
    <n v="1.8867925000000001E-2"/>
    <n v="0"/>
    <s v="After 2050"/>
    <x v="6"/>
    <x v="20"/>
  </r>
  <r>
    <s v="ssp119"/>
    <x v="5"/>
    <x v="0"/>
    <x v="7"/>
    <n v="0"/>
    <n v="0"/>
    <n v="0"/>
    <s v="After 2050"/>
    <x v="7"/>
    <x v="20"/>
  </r>
  <r>
    <s v="ssp119"/>
    <x v="5"/>
    <x v="0"/>
    <x v="8"/>
    <n v="0.188679245"/>
    <n v="0"/>
    <n v="0"/>
    <s v="After 2050"/>
    <x v="8"/>
    <x v="20"/>
  </r>
  <r>
    <s v="ssp119"/>
    <x v="5"/>
    <x v="0"/>
    <x v="9"/>
    <n v="0.58490565999999999"/>
    <n v="0.20754717"/>
    <n v="0"/>
    <s v="After 2050"/>
    <x v="9"/>
    <x v="20"/>
  </r>
  <r>
    <s v="ssp119"/>
    <x v="5"/>
    <x v="0"/>
    <x v="10"/>
    <n v="0"/>
    <n v="0"/>
    <n v="0"/>
    <s v="After 2050"/>
    <x v="10"/>
    <x v="20"/>
  </r>
  <r>
    <s v="ssp119"/>
    <x v="5"/>
    <x v="0"/>
    <x v="11"/>
    <n v="0"/>
    <n v="0"/>
    <n v="0"/>
    <s v="After 2050"/>
    <x v="11"/>
    <x v="20"/>
  </r>
  <r>
    <s v="ssp119"/>
    <x v="5"/>
    <x v="0"/>
    <x v="12"/>
    <n v="0.188679245"/>
    <n v="0"/>
    <n v="0"/>
    <s v="After 2050"/>
    <x v="12"/>
    <x v="20"/>
  </r>
  <r>
    <s v="ssp119"/>
    <x v="5"/>
    <x v="1"/>
    <x v="0"/>
    <n v="0.26415094300000003"/>
    <n v="7.5471698000000004E-2"/>
    <n v="0"/>
    <s v="After 2050"/>
    <x v="13"/>
    <x v="21"/>
  </r>
  <r>
    <s v="ssp119"/>
    <x v="5"/>
    <x v="1"/>
    <x v="1"/>
    <n v="0.47169811299999997"/>
    <n v="0.16981132099999999"/>
    <n v="0"/>
    <s v="After 2050"/>
    <x v="14"/>
    <x v="21"/>
  </r>
  <r>
    <s v="ssp119"/>
    <x v="5"/>
    <x v="1"/>
    <x v="2"/>
    <n v="0.86792452799999997"/>
    <n v="0.43396226399999999"/>
    <n v="3.7735849000000002E-2"/>
    <s v="2046-2050"/>
    <x v="15"/>
    <x v="21"/>
  </r>
  <r>
    <s v="ssp119"/>
    <x v="5"/>
    <x v="1"/>
    <x v="3"/>
    <n v="0.98113207499999999"/>
    <n v="0.69811320799999999"/>
    <n v="0.15094339600000001"/>
    <s v="2041-2045"/>
    <x v="16"/>
    <x v="21"/>
  </r>
  <r>
    <s v="ssp119"/>
    <x v="5"/>
    <x v="1"/>
    <x v="4"/>
    <n v="0"/>
    <n v="0"/>
    <n v="0"/>
    <s v="After 2050"/>
    <x v="17"/>
    <x v="21"/>
  </r>
  <r>
    <s v="ssp119"/>
    <x v="5"/>
    <x v="1"/>
    <x v="5"/>
    <n v="9.4339622999999997E-2"/>
    <n v="0"/>
    <n v="0"/>
    <s v="After 2050"/>
    <x v="18"/>
    <x v="21"/>
  </r>
  <r>
    <s v="ssp119"/>
    <x v="5"/>
    <x v="1"/>
    <x v="6"/>
    <n v="0.43396226399999999"/>
    <n v="0.132075472"/>
    <n v="0"/>
    <s v="After 2050"/>
    <x v="19"/>
    <x v="21"/>
  </r>
  <r>
    <s v="ssp119"/>
    <x v="5"/>
    <x v="1"/>
    <x v="7"/>
    <n v="0"/>
    <n v="0"/>
    <n v="0"/>
    <s v="After 2050"/>
    <x v="20"/>
    <x v="21"/>
  </r>
  <r>
    <s v="ssp119"/>
    <x v="5"/>
    <x v="1"/>
    <x v="8"/>
    <n v="0.28301886799999998"/>
    <n v="1.8867925000000001E-2"/>
    <n v="0"/>
    <s v="After 2050"/>
    <x v="21"/>
    <x v="21"/>
  </r>
  <r>
    <s v="ssp119"/>
    <x v="5"/>
    <x v="1"/>
    <x v="9"/>
    <n v="0.83018867900000004"/>
    <n v="0.28301886799999998"/>
    <n v="1.8867925000000001E-2"/>
    <s v="2046-2050"/>
    <x v="22"/>
    <x v="21"/>
  </r>
  <r>
    <s v="ssp119"/>
    <x v="5"/>
    <x v="1"/>
    <x v="10"/>
    <n v="0"/>
    <n v="0"/>
    <n v="0"/>
    <s v="After 2050"/>
    <x v="23"/>
    <x v="21"/>
  </r>
  <r>
    <s v="ssp119"/>
    <x v="5"/>
    <x v="1"/>
    <x v="11"/>
    <n v="0"/>
    <n v="0"/>
    <n v="0"/>
    <s v="After 2050"/>
    <x v="24"/>
    <x v="21"/>
  </r>
  <r>
    <s v="ssp119"/>
    <x v="5"/>
    <x v="1"/>
    <x v="12"/>
    <n v="0.26415094300000003"/>
    <n v="0"/>
    <n v="0"/>
    <s v="After 2050"/>
    <x v="25"/>
    <x v="21"/>
  </r>
  <r>
    <s v="ssp119"/>
    <x v="5"/>
    <x v="2"/>
    <x v="0"/>
    <n v="0.32075471700000002"/>
    <n v="0.11320754700000001"/>
    <n v="0"/>
    <s v="After 2050"/>
    <x v="26"/>
    <x v="22"/>
  </r>
  <r>
    <s v="ssp119"/>
    <x v="5"/>
    <x v="2"/>
    <x v="1"/>
    <n v="0.58490565999999999"/>
    <n v="0.20754717"/>
    <n v="0"/>
    <s v="After 2050"/>
    <x v="27"/>
    <x v="22"/>
  </r>
  <r>
    <s v="ssp119"/>
    <x v="5"/>
    <x v="2"/>
    <x v="2"/>
    <n v="0.88679245299999998"/>
    <n v="0.47169811299999997"/>
    <n v="3.7735849000000002E-2"/>
    <s v="2046-2050"/>
    <x v="28"/>
    <x v="22"/>
  </r>
  <r>
    <s v="ssp119"/>
    <x v="5"/>
    <x v="2"/>
    <x v="3"/>
    <n v="0.98113207499999999"/>
    <n v="0.77358490599999996"/>
    <n v="0.15094339600000001"/>
    <s v="2041-2045"/>
    <x v="29"/>
    <x v="22"/>
  </r>
  <r>
    <s v="ssp119"/>
    <x v="5"/>
    <x v="2"/>
    <x v="4"/>
    <n v="0"/>
    <n v="0"/>
    <n v="0"/>
    <s v="After 2050"/>
    <x v="30"/>
    <x v="22"/>
  </r>
  <r>
    <s v="ssp119"/>
    <x v="5"/>
    <x v="2"/>
    <x v="5"/>
    <n v="0.132075472"/>
    <n v="0"/>
    <n v="0"/>
    <s v="After 2050"/>
    <x v="31"/>
    <x v="22"/>
  </r>
  <r>
    <s v="ssp119"/>
    <x v="5"/>
    <x v="2"/>
    <x v="6"/>
    <n v="0.50943396200000002"/>
    <n v="0.132075472"/>
    <n v="0"/>
    <s v="After 2050"/>
    <x v="32"/>
    <x v="22"/>
  </r>
  <r>
    <s v="ssp119"/>
    <x v="5"/>
    <x v="2"/>
    <x v="7"/>
    <n v="1.8867925000000001E-2"/>
    <n v="0"/>
    <n v="0"/>
    <s v="After 2050"/>
    <x v="33"/>
    <x v="22"/>
  </r>
  <r>
    <s v="ssp119"/>
    <x v="5"/>
    <x v="2"/>
    <x v="8"/>
    <n v="0.37735849100000002"/>
    <n v="1.8867925000000001E-2"/>
    <n v="0"/>
    <s v="After 2050"/>
    <x v="34"/>
    <x v="22"/>
  </r>
  <r>
    <s v="ssp119"/>
    <x v="5"/>
    <x v="2"/>
    <x v="9"/>
    <n v="0.84905660400000005"/>
    <n v="0.33962264199999997"/>
    <n v="1.8867925000000001E-2"/>
    <s v="2046-2050"/>
    <x v="35"/>
    <x v="22"/>
  </r>
  <r>
    <s v="ssp119"/>
    <x v="5"/>
    <x v="2"/>
    <x v="10"/>
    <n v="0"/>
    <n v="0"/>
    <n v="0"/>
    <s v="After 2050"/>
    <x v="36"/>
    <x v="22"/>
  </r>
  <r>
    <s v="ssp119"/>
    <x v="5"/>
    <x v="2"/>
    <x v="11"/>
    <n v="1.8867925000000001E-2"/>
    <n v="0"/>
    <n v="0"/>
    <s v="After 2050"/>
    <x v="37"/>
    <x v="22"/>
  </r>
  <r>
    <s v="ssp119"/>
    <x v="5"/>
    <x v="2"/>
    <x v="12"/>
    <n v="0.33962264199999997"/>
    <n v="1.8867925000000001E-2"/>
    <n v="0"/>
    <s v="After 2050"/>
    <x v="38"/>
    <x v="22"/>
  </r>
  <r>
    <s v="ssp119"/>
    <x v="5"/>
    <x v="3"/>
    <x v="0"/>
    <n v="0.22641509400000001"/>
    <n v="1.8867925000000001E-2"/>
    <n v="0"/>
    <s v="After 2050"/>
    <x v="39"/>
    <x v="23"/>
  </r>
  <r>
    <s v="ssp119"/>
    <x v="5"/>
    <x v="3"/>
    <x v="1"/>
    <n v="0.43396226399999999"/>
    <n v="0.15094339600000001"/>
    <n v="0"/>
    <s v="After 2050"/>
    <x v="40"/>
    <x v="23"/>
  </r>
  <r>
    <s v="ssp119"/>
    <x v="5"/>
    <x v="3"/>
    <x v="2"/>
    <n v="0.84905660400000005"/>
    <n v="0.41509434000000001"/>
    <n v="1.8867925000000001E-2"/>
    <s v="2046-2050"/>
    <x v="41"/>
    <x v="23"/>
  </r>
  <r>
    <s v="ssp119"/>
    <x v="5"/>
    <x v="3"/>
    <x v="3"/>
    <n v="0.92452830200000002"/>
    <n v="0.64150943400000005"/>
    <n v="0.132075472"/>
    <s v="2046-2050"/>
    <x v="42"/>
    <x v="23"/>
  </r>
  <r>
    <s v="ssp119"/>
    <x v="5"/>
    <x v="3"/>
    <x v="4"/>
    <n v="0"/>
    <n v="0"/>
    <n v="0"/>
    <s v="After 2050"/>
    <x v="43"/>
    <x v="23"/>
  </r>
  <r>
    <s v="ssp119"/>
    <x v="5"/>
    <x v="3"/>
    <x v="5"/>
    <n v="3.7735849000000002E-2"/>
    <n v="0"/>
    <n v="0"/>
    <s v="After 2050"/>
    <x v="44"/>
    <x v="23"/>
  </r>
  <r>
    <s v="ssp119"/>
    <x v="5"/>
    <x v="3"/>
    <x v="6"/>
    <n v="0.396226415"/>
    <n v="0.11320754700000001"/>
    <n v="0"/>
    <s v="After 2050"/>
    <x v="45"/>
    <x v="23"/>
  </r>
  <r>
    <s v="ssp119"/>
    <x v="5"/>
    <x v="3"/>
    <x v="7"/>
    <n v="0"/>
    <n v="0"/>
    <n v="0"/>
    <s v="After 2050"/>
    <x v="46"/>
    <x v="23"/>
  </r>
  <r>
    <s v="ssp119"/>
    <x v="5"/>
    <x v="3"/>
    <x v="8"/>
    <n v="0.26415094300000003"/>
    <n v="0"/>
    <n v="0"/>
    <s v="After 2050"/>
    <x v="47"/>
    <x v="23"/>
  </r>
  <r>
    <s v="ssp119"/>
    <x v="5"/>
    <x v="3"/>
    <x v="9"/>
    <n v="0.811320755"/>
    <n v="0.26415094300000003"/>
    <n v="1.8867925000000001E-2"/>
    <s v="2046-2050"/>
    <x v="48"/>
    <x v="23"/>
  </r>
  <r>
    <s v="ssp119"/>
    <x v="5"/>
    <x v="3"/>
    <x v="10"/>
    <n v="0"/>
    <n v="0"/>
    <n v="0"/>
    <s v="After 2050"/>
    <x v="49"/>
    <x v="23"/>
  </r>
  <r>
    <s v="ssp119"/>
    <x v="5"/>
    <x v="3"/>
    <x v="11"/>
    <n v="0"/>
    <n v="0"/>
    <n v="0"/>
    <s v="After 2050"/>
    <x v="50"/>
    <x v="23"/>
  </r>
  <r>
    <s v="ssp119"/>
    <x v="5"/>
    <x v="3"/>
    <x v="12"/>
    <n v="0.26415094300000003"/>
    <n v="0"/>
    <n v="0"/>
    <s v="After 2050"/>
    <x v="51"/>
    <x v="23"/>
  </r>
  <r>
    <s v="ssp119"/>
    <x v="6"/>
    <x v="0"/>
    <x v="0"/>
    <n v="0.26415094300000003"/>
    <n v="0.132075472"/>
    <n v="0"/>
    <s v="After 2050"/>
    <x v="0"/>
    <x v="24"/>
  </r>
  <r>
    <s v="ssp119"/>
    <x v="6"/>
    <x v="0"/>
    <x v="1"/>
    <n v="0.47169811299999997"/>
    <n v="0.20754717"/>
    <n v="1.8867925000000001E-2"/>
    <s v="After 2050"/>
    <x v="1"/>
    <x v="24"/>
  </r>
  <r>
    <s v="ssp119"/>
    <x v="6"/>
    <x v="0"/>
    <x v="2"/>
    <n v="0.86792452799999997"/>
    <n v="0.52830188700000003"/>
    <n v="0.132075472"/>
    <s v="2046-2050"/>
    <x v="2"/>
    <x v="24"/>
  </r>
  <r>
    <s v="ssp119"/>
    <x v="6"/>
    <x v="0"/>
    <x v="3"/>
    <n v="0.98113207499999999"/>
    <n v="0.811320755"/>
    <n v="0.188679245"/>
    <s v="2041-2045"/>
    <x v="3"/>
    <x v="24"/>
  </r>
  <r>
    <s v="ssp119"/>
    <x v="6"/>
    <x v="0"/>
    <x v="4"/>
    <n v="0"/>
    <n v="0"/>
    <n v="0"/>
    <s v="After 2050"/>
    <x v="4"/>
    <x v="24"/>
  </r>
  <r>
    <s v="ssp119"/>
    <x v="6"/>
    <x v="0"/>
    <x v="5"/>
    <n v="7.5471698000000004E-2"/>
    <n v="0"/>
    <n v="0"/>
    <s v="After 2050"/>
    <x v="5"/>
    <x v="24"/>
  </r>
  <r>
    <s v="ssp119"/>
    <x v="6"/>
    <x v="0"/>
    <x v="6"/>
    <n v="0.43396226399999999"/>
    <n v="0.15094339600000001"/>
    <n v="0"/>
    <s v="After 2050"/>
    <x v="6"/>
    <x v="24"/>
  </r>
  <r>
    <s v="ssp119"/>
    <x v="6"/>
    <x v="0"/>
    <x v="7"/>
    <n v="0"/>
    <n v="0"/>
    <n v="0"/>
    <s v="After 2050"/>
    <x v="7"/>
    <x v="24"/>
  </r>
  <r>
    <s v="ssp119"/>
    <x v="6"/>
    <x v="0"/>
    <x v="8"/>
    <n v="0.28301886799999998"/>
    <n v="0.11320754700000001"/>
    <n v="0"/>
    <s v="After 2050"/>
    <x v="8"/>
    <x v="24"/>
  </r>
  <r>
    <s v="ssp119"/>
    <x v="6"/>
    <x v="0"/>
    <x v="9"/>
    <n v="0.83018867900000004"/>
    <n v="0.41509434000000001"/>
    <n v="9.4339622999999997E-2"/>
    <s v="2046-2050"/>
    <x v="9"/>
    <x v="24"/>
  </r>
  <r>
    <s v="ssp119"/>
    <x v="6"/>
    <x v="0"/>
    <x v="10"/>
    <n v="0"/>
    <n v="0"/>
    <n v="0"/>
    <s v="After 2050"/>
    <x v="10"/>
    <x v="24"/>
  </r>
  <r>
    <s v="ssp119"/>
    <x v="6"/>
    <x v="0"/>
    <x v="11"/>
    <n v="0"/>
    <n v="0"/>
    <n v="0"/>
    <s v="After 2050"/>
    <x v="11"/>
    <x v="24"/>
  </r>
  <r>
    <s v="ssp119"/>
    <x v="6"/>
    <x v="0"/>
    <x v="12"/>
    <n v="0.26415094300000003"/>
    <n v="1.8867925000000001E-2"/>
    <n v="0"/>
    <s v="After 2050"/>
    <x v="12"/>
    <x v="24"/>
  </r>
  <r>
    <s v="ssp119"/>
    <x v="6"/>
    <x v="1"/>
    <x v="0"/>
    <n v="0.43396226399999999"/>
    <n v="0.188679245"/>
    <n v="1.8867925000000001E-2"/>
    <s v="After 2050"/>
    <x v="13"/>
    <x v="25"/>
  </r>
  <r>
    <s v="ssp119"/>
    <x v="6"/>
    <x v="1"/>
    <x v="1"/>
    <n v="0.79245283"/>
    <n v="0.33962264199999997"/>
    <n v="3.7735849000000002E-2"/>
    <s v="2046-2050"/>
    <x v="14"/>
    <x v="25"/>
  </r>
  <r>
    <s v="ssp119"/>
    <x v="6"/>
    <x v="1"/>
    <x v="2"/>
    <n v="0.92452830200000002"/>
    <n v="0.67924528299999998"/>
    <n v="0.15094339600000001"/>
    <s v="2041-2045"/>
    <x v="15"/>
    <x v="25"/>
  </r>
  <r>
    <s v="ssp119"/>
    <x v="6"/>
    <x v="1"/>
    <x v="3"/>
    <n v="1"/>
    <n v="0.84905660400000005"/>
    <n v="0.24528301899999999"/>
    <s v="2041-2045"/>
    <x v="16"/>
    <x v="25"/>
  </r>
  <r>
    <s v="ssp119"/>
    <x v="6"/>
    <x v="1"/>
    <x v="4"/>
    <n v="0"/>
    <n v="0"/>
    <n v="0"/>
    <s v="After 2050"/>
    <x v="17"/>
    <x v="25"/>
  </r>
  <r>
    <s v="ssp119"/>
    <x v="6"/>
    <x v="1"/>
    <x v="5"/>
    <n v="0.20754717"/>
    <n v="0"/>
    <n v="0"/>
    <s v="After 2050"/>
    <x v="18"/>
    <x v="25"/>
  </r>
  <r>
    <s v="ssp119"/>
    <x v="6"/>
    <x v="1"/>
    <x v="6"/>
    <n v="0.71698113200000002"/>
    <n v="0.24528301899999999"/>
    <n v="1.8867925000000001E-2"/>
    <s v="2046-2050"/>
    <x v="19"/>
    <x v="25"/>
  </r>
  <r>
    <s v="ssp119"/>
    <x v="6"/>
    <x v="1"/>
    <x v="7"/>
    <n v="7.5471698000000004E-2"/>
    <n v="0"/>
    <n v="0"/>
    <s v="After 2050"/>
    <x v="20"/>
    <x v="25"/>
  </r>
  <r>
    <s v="ssp119"/>
    <x v="6"/>
    <x v="1"/>
    <x v="8"/>
    <n v="0.47169811299999997"/>
    <n v="0.15094339600000001"/>
    <n v="0"/>
    <s v="After 2050"/>
    <x v="21"/>
    <x v="25"/>
  </r>
  <r>
    <s v="ssp119"/>
    <x v="6"/>
    <x v="1"/>
    <x v="9"/>
    <n v="0.88679245299999998"/>
    <n v="0.54716981099999995"/>
    <n v="0.132075472"/>
    <s v="2046-2050"/>
    <x v="22"/>
    <x v="25"/>
  </r>
  <r>
    <s v="ssp119"/>
    <x v="6"/>
    <x v="1"/>
    <x v="10"/>
    <n v="0"/>
    <n v="0"/>
    <n v="0"/>
    <s v="After 2050"/>
    <x v="23"/>
    <x v="25"/>
  </r>
  <r>
    <s v="ssp119"/>
    <x v="6"/>
    <x v="1"/>
    <x v="11"/>
    <n v="7.5471698000000004E-2"/>
    <n v="0"/>
    <n v="0"/>
    <s v="After 2050"/>
    <x v="24"/>
    <x v="25"/>
  </r>
  <r>
    <s v="ssp119"/>
    <x v="6"/>
    <x v="1"/>
    <x v="12"/>
    <n v="0.45283018899999999"/>
    <n v="0.132075472"/>
    <n v="0"/>
    <s v="After 2050"/>
    <x v="25"/>
    <x v="25"/>
  </r>
  <r>
    <s v="ssp119"/>
    <x v="6"/>
    <x v="2"/>
    <x v="0"/>
    <n v="0.49056603799999998"/>
    <n v="0.20754717"/>
    <n v="1.8867925000000001E-2"/>
    <s v="After 2050"/>
    <x v="26"/>
    <x v="26"/>
  </r>
  <r>
    <s v="ssp119"/>
    <x v="6"/>
    <x v="2"/>
    <x v="1"/>
    <n v="0.83018867900000004"/>
    <n v="0.37735849100000002"/>
    <n v="3.7735849000000002E-2"/>
    <s v="2046-2050"/>
    <x v="27"/>
    <x v="26"/>
  </r>
  <r>
    <s v="ssp119"/>
    <x v="6"/>
    <x v="2"/>
    <x v="2"/>
    <n v="0.94339622599999995"/>
    <n v="0.75471698099999995"/>
    <n v="0.16981132099999999"/>
    <s v="2041-2045"/>
    <x v="28"/>
    <x v="26"/>
  </r>
  <r>
    <s v="ssp119"/>
    <x v="6"/>
    <x v="2"/>
    <x v="3"/>
    <n v="1"/>
    <n v="0.86792452799999997"/>
    <n v="0.24528301899999999"/>
    <s v="2041-2045"/>
    <x v="29"/>
    <x v="26"/>
  </r>
  <r>
    <s v="ssp119"/>
    <x v="6"/>
    <x v="2"/>
    <x v="4"/>
    <n v="0"/>
    <n v="0"/>
    <n v="0"/>
    <s v="After 2050"/>
    <x v="30"/>
    <x v="26"/>
  </r>
  <r>
    <s v="ssp119"/>
    <x v="6"/>
    <x v="2"/>
    <x v="5"/>
    <n v="0.22641509400000001"/>
    <n v="0"/>
    <n v="0"/>
    <s v="After 2050"/>
    <x v="31"/>
    <x v="26"/>
  </r>
  <r>
    <s v="ssp119"/>
    <x v="6"/>
    <x v="2"/>
    <x v="6"/>
    <n v="0.811320755"/>
    <n v="0.26415094300000003"/>
    <n v="1.8867925000000001E-2"/>
    <s v="2046-2050"/>
    <x v="32"/>
    <x v="26"/>
  </r>
  <r>
    <s v="ssp119"/>
    <x v="6"/>
    <x v="2"/>
    <x v="7"/>
    <n v="0.132075472"/>
    <n v="0"/>
    <n v="0"/>
    <s v="After 2050"/>
    <x v="33"/>
    <x v="26"/>
  </r>
  <r>
    <s v="ssp119"/>
    <x v="6"/>
    <x v="2"/>
    <x v="8"/>
    <n v="0.58490565999999999"/>
    <n v="0.188679245"/>
    <n v="0"/>
    <s v="After 2050"/>
    <x v="34"/>
    <x v="26"/>
  </r>
  <r>
    <s v="ssp119"/>
    <x v="6"/>
    <x v="2"/>
    <x v="9"/>
    <n v="0.92452830200000002"/>
    <n v="0.603773585"/>
    <n v="0.15094339600000001"/>
    <s v="2046-2050"/>
    <x v="35"/>
    <x v="26"/>
  </r>
  <r>
    <s v="ssp119"/>
    <x v="6"/>
    <x v="2"/>
    <x v="10"/>
    <n v="0"/>
    <n v="0"/>
    <n v="0"/>
    <s v="After 2050"/>
    <x v="36"/>
    <x v="26"/>
  </r>
  <r>
    <s v="ssp119"/>
    <x v="6"/>
    <x v="2"/>
    <x v="11"/>
    <n v="0.11320754700000001"/>
    <n v="0"/>
    <n v="0"/>
    <s v="After 2050"/>
    <x v="37"/>
    <x v="26"/>
  </r>
  <r>
    <s v="ssp119"/>
    <x v="6"/>
    <x v="2"/>
    <x v="12"/>
    <n v="0.50943396200000002"/>
    <n v="0.132075472"/>
    <n v="0"/>
    <s v="After 2050"/>
    <x v="38"/>
    <x v="26"/>
  </r>
  <r>
    <s v="ssp119"/>
    <x v="6"/>
    <x v="3"/>
    <x v="0"/>
    <n v="0.37735849100000002"/>
    <n v="0.16981132099999999"/>
    <n v="0"/>
    <s v="After 2050"/>
    <x v="39"/>
    <x v="27"/>
  </r>
  <r>
    <s v="ssp119"/>
    <x v="6"/>
    <x v="3"/>
    <x v="1"/>
    <n v="0.64150943400000005"/>
    <n v="0.26415094300000003"/>
    <n v="1.8867925000000001E-2"/>
    <s v="After 2050"/>
    <x v="40"/>
    <x v="27"/>
  </r>
  <r>
    <s v="ssp119"/>
    <x v="6"/>
    <x v="3"/>
    <x v="2"/>
    <n v="0.92452830200000002"/>
    <n v="0.603773585"/>
    <n v="0.15094339600000001"/>
    <s v="2046-2050"/>
    <x v="41"/>
    <x v="27"/>
  </r>
  <r>
    <s v="ssp119"/>
    <x v="6"/>
    <x v="3"/>
    <x v="3"/>
    <n v="0.98113207499999999"/>
    <n v="0.83018867900000004"/>
    <n v="0.20754717"/>
    <s v="2041-2045"/>
    <x v="42"/>
    <x v="27"/>
  </r>
  <r>
    <s v="ssp119"/>
    <x v="6"/>
    <x v="3"/>
    <x v="4"/>
    <n v="0"/>
    <n v="0"/>
    <n v="0"/>
    <s v="After 2050"/>
    <x v="43"/>
    <x v="27"/>
  </r>
  <r>
    <s v="ssp119"/>
    <x v="6"/>
    <x v="3"/>
    <x v="5"/>
    <n v="0.16981132099999999"/>
    <n v="0"/>
    <n v="0"/>
    <s v="After 2050"/>
    <x v="44"/>
    <x v="27"/>
  </r>
  <r>
    <s v="ssp119"/>
    <x v="6"/>
    <x v="3"/>
    <x v="6"/>
    <n v="0.58490565999999999"/>
    <n v="0.20754717"/>
    <n v="0"/>
    <s v="After 2050"/>
    <x v="45"/>
    <x v="27"/>
  </r>
  <r>
    <s v="ssp119"/>
    <x v="6"/>
    <x v="3"/>
    <x v="7"/>
    <n v="1.8867925000000001E-2"/>
    <n v="0"/>
    <n v="0"/>
    <s v="After 2050"/>
    <x v="46"/>
    <x v="27"/>
  </r>
  <r>
    <s v="ssp119"/>
    <x v="6"/>
    <x v="3"/>
    <x v="8"/>
    <n v="0.43396226399999999"/>
    <n v="0.132075472"/>
    <n v="0"/>
    <s v="After 2050"/>
    <x v="47"/>
    <x v="27"/>
  </r>
  <r>
    <s v="ssp119"/>
    <x v="6"/>
    <x v="3"/>
    <x v="9"/>
    <n v="0.86792452799999997"/>
    <n v="0.49056603799999998"/>
    <n v="0.11320754700000001"/>
    <s v="2046-2050"/>
    <x v="48"/>
    <x v="27"/>
  </r>
  <r>
    <s v="ssp119"/>
    <x v="6"/>
    <x v="3"/>
    <x v="10"/>
    <n v="0"/>
    <n v="0"/>
    <n v="0"/>
    <s v="After 2050"/>
    <x v="49"/>
    <x v="27"/>
  </r>
  <r>
    <s v="ssp119"/>
    <x v="6"/>
    <x v="3"/>
    <x v="11"/>
    <n v="3.7735849000000002E-2"/>
    <n v="0"/>
    <n v="0"/>
    <s v="After 2050"/>
    <x v="50"/>
    <x v="27"/>
  </r>
  <r>
    <s v="ssp119"/>
    <x v="6"/>
    <x v="3"/>
    <x v="12"/>
    <n v="0.396226415"/>
    <n v="0.11320754700000001"/>
    <n v="0"/>
    <s v="After 2050"/>
    <x v="51"/>
    <x v="27"/>
  </r>
  <r>
    <s v="ssp119"/>
    <x v="7"/>
    <x v="0"/>
    <x v="0"/>
    <n v="0.26415094300000003"/>
    <n v="0.132075472"/>
    <n v="0"/>
    <s v="After 2050"/>
    <x v="0"/>
    <x v="28"/>
  </r>
  <r>
    <s v="ssp119"/>
    <x v="7"/>
    <x v="0"/>
    <x v="1"/>
    <n v="0.47169811299999997"/>
    <n v="0.20754717"/>
    <n v="1.8867925000000001E-2"/>
    <s v="After 2050"/>
    <x v="1"/>
    <x v="28"/>
  </r>
  <r>
    <s v="ssp119"/>
    <x v="7"/>
    <x v="0"/>
    <x v="2"/>
    <n v="0.86792452799999997"/>
    <n v="0.54716981099999995"/>
    <n v="0.15094339600000001"/>
    <s v="2046-2050"/>
    <x v="2"/>
    <x v="28"/>
  </r>
  <r>
    <s v="ssp119"/>
    <x v="7"/>
    <x v="0"/>
    <x v="3"/>
    <n v="0.98113207499999999"/>
    <n v="0.811320755"/>
    <n v="0.20754717"/>
    <s v="2041-2045"/>
    <x v="3"/>
    <x v="28"/>
  </r>
  <r>
    <s v="ssp119"/>
    <x v="7"/>
    <x v="0"/>
    <x v="4"/>
    <n v="0"/>
    <n v="0"/>
    <n v="0"/>
    <s v="After 2050"/>
    <x v="4"/>
    <x v="28"/>
  </r>
  <r>
    <s v="ssp119"/>
    <x v="7"/>
    <x v="0"/>
    <x v="5"/>
    <n v="7.5471698000000004E-2"/>
    <n v="0"/>
    <n v="0"/>
    <s v="After 2050"/>
    <x v="5"/>
    <x v="28"/>
  </r>
  <r>
    <s v="ssp119"/>
    <x v="7"/>
    <x v="0"/>
    <x v="6"/>
    <n v="0.43396226399999999"/>
    <n v="0.15094339600000001"/>
    <n v="0"/>
    <s v="After 2050"/>
    <x v="6"/>
    <x v="28"/>
  </r>
  <r>
    <s v="ssp119"/>
    <x v="7"/>
    <x v="0"/>
    <x v="7"/>
    <n v="0"/>
    <n v="0"/>
    <n v="0"/>
    <s v="After 2050"/>
    <x v="7"/>
    <x v="28"/>
  </r>
  <r>
    <s v="ssp119"/>
    <x v="7"/>
    <x v="0"/>
    <x v="8"/>
    <n v="0.28301886799999998"/>
    <n v="0.11320754700000001"/>
    <n v="0"/>
    <s v="After 2050"/>
    <x v="8"/>
    <x v="28"/>
  </r>
  <r>
    <s v="ssp119"/>
    <x v="7"/>
    <x v="0"/>
    <x v="9"/>
    <n v="0.83018867900000004"/>
    <n v="0.41509434000000001"/>
    <n v="0.11320754700000001"/>
    <s v="2046-2050"/>
    <x v="9"/>
    <x v="28"/>
  </r>
  <r>
    <s v="ssp119"/>
    <x v="7"/>
    <x v="0"/>
    <x v="10"/>
    <n v="0"/>
    <n v="0"/>
    <n v="0"/>
    <s v="After 2050"/>
    <x v="10"/>
    <x v="28"/>
  </r>
  <r>
    <s v="ssp119"/>
    <x v="7"/>
    <x v="0"/>
    <x v="11"/>
    <n v="0"/>
    <n v="0"/>
    <n v="0"/>
    <s v="After 2050"/>
    <x v="11"/>
    <x v="28"/>
  </r>
  <r>
    <s v="ssp119"/>
    <x v="7"/>
    <x v="0"/>
    <x v="12"/>
    <n v="0.26415094300000003"/>
    <n v="1.8867925000000001E-2"/>
    <n v="0"/>
    <s v="After 2050"/>
    <x v="12"/>
    <x v="28"/>
  </r>
  <r>
    <s v="ssp119"/>
    <x v="7"/>
    <x v="1"/>
    <x v="0"/>
    <n v="0.45283018899999999"/>
    <n v="0.20754717"/>
    <n v="1.8867925000000001E-2"/>
    <s v="After 2050"/>
    <x v="13"/>
    <x v="29"/>
  </r>
  <r>
    <s v="ssp119"/>
    <x v="7"/>
    <x v="1"/>
    <x v="1"/>
    <n v="0.811320755"/>
    <n v="0.33962264199999997"/>
    <n v="3.7735849000000002E-2"/>
    <s v="2046-2050"/>
    <x v="14"/>
    <x v="29"/>
  </r>
  <r>
    <s v="ssp119"/>
    <x v="7"/>
    <x v="1"/>
    <x v="2"/>
    <n v="0.92452830200000002"/>
    <n v="0.69811320799999999"/>
    <n v="0.16981132099999999"/>
    <s v="2041-2045"/>
    <x v="15"/>
    <x v="29"/>
  </r>
  <r>
    <s v="ssp119"/>
    <x v="7"/>
    <x v="1"/>
    <x v="3"/>
    <n v="1"/>
    <n v="0.84905660400000005"/>
    <n v="0.26415094300000003"/>
    <s v="2041-2045"/>
    <x v="16"/>
    <x v="29"/>
  </r>
  <r>
    <s v="ssp119"/>
    <x v="7"/>
    <x v="1"/>
    <x v="4"/>
    <n v="0"/>
    <n v="0"/>
    <n v="0"/>
    <s v="After 2050"/>
    <x v="17"/>
    <x v="29"/>
  </r>
  <r>
    <s v="ssp119"/>
    <x v="7"/>
    <x v="1"/>
    <x v="5"/>
    <n v="0.20754717"/>
    <n v="0"/>
    <n v="0"/>
    <s v="After 2050"/>
    <x v="18"/>
    <x v="29"/>
  </r>
  <r>
    <s v="ssp119"/>
    <x v="7"/>
    <x v="1"/>
    <x v="6"/>
    <n v="0.73584905700000003"/>
    <n v="0.24528301899999999"/>
    <n v="1.8867925000000001E-2"/>
    <s v="2046-2050"/>
    <x v="19"/>
    <x v="29"/>
  </r>
  <r>
    <s v="ssp119"/>
    <x v="7"/>
    <x v="1"/>
    <x v="7"/>
    <n v="9.4339622999999997E-2"/>
    <n v="0"/>
    <n v="0"/>
    <s v="After 2050"/>
    <x v="20"/>
    <x v="29"/>
  </r>
  <r>
    <s v="ssp119"/>
    <x v="7"/>
    <x v="1"/>
    <x v="8"/>
    <n v="0.50943396200000002"/>
    <n v="0.15094339600000001"/>
    <n v="0"/>
    <s v="After 2050"/>
    <x v="21"/>
    <x v="29"/>
  </r>
  <r>
    <s v="ssp119"/>
    <x v="7"/>
    <x v="1"/>
    <x v="9"/>
    <n v="0.90566037700000002"/>
    <n v="0.54716981099999995"/>
    <n v="0.15094339600000001"/>
    <s v="2046-2050"/>
    <x v="22"/>
    <x v="29"/>
  </r>
  <r>
    <s v="ssp119"/>
    <x v="7"/>
    <x v="1"/>
    <x v="10"/>
    <n v="0"/>
    <n v="0"/>
    <n v="0"/>
    <s v="After 2050"/>
    <x v="23"/>
    <x v="29"/>
  </r>
  <r>
    <s v="ssp119"/>
    <x v="7"/>
    <x v="1"/>
    <x v="11"/>
    <n v="9.4339622999999997E-2"/>
    <n v="0"/>
    <n v="0"/>
    <s v="After 2050"/>
    <x v="24"/>
    <x v="29"/>
  </r>
  <r>
    <s v="ssp119"/>
    <x v="7"/>
    <x v="1"/>
    <x v="12"/>
    <n v="0.47169811299999997"/>
    <n v="0.132075472"/>
    <n v="0"/>
    <s v="After 2050"/>
    <x v="25"/>
    <x v="29"/>
  </r>
  <r>
    <s v="ssp119"/>
    <x v="7"/>
    <x v="2"/>
    <x v="0"/>
    <n v="0.52830188700000003"/>
    <n v="0.20754717"/>
    <n v="1.8867925000000001E-2"/>
    <s v="After 2050"/>
    <x v="26"/>
    <x v="30"/>
  </r>
  <r>
    <s v="ssp119"/>
    <x v="7"/>
    <x v="2"/>
    <x v="1"/>
    <n v="0.83018867900000004"/>
    <n v="0.37735849100000002"/>
    <n v="3.7735849000000002E-2"/>
    <s v="2046-2050"/>
    <x v="27"/>
    <x v="30"/>
  </r>
  <r>
    <s v="ssp119"/>
    <x v="7"/>
    <x v="2"/>
    <x v="2"/>
    <n v="0.96226415099999996"/>
    <n v="0.75471698099999995"/>
    <n v="0.188679245"/>
    <s v="2041-2045"/>
    <x v="28"/>
    <x v="30"/>
  </r>
  <r>
    <s v="ssp119"/>
    <x v="7"/>
    <x v="2"/>
    <x v="3"/>
    <n v="1"/>
    <n v="0.86792452799999997"/>
    <n v="0.28301886799999998"/>
    <s v="2041-2045"/>
    <x v="29"/>
    <x v="30"/>
  </r>
  <r>
    <s v="ssp119"/>
    <x v="7"/>
    <x v="2"/>
    <x v="4"/>
    <n v="0"/>
    <n v="0"/>
    <n v="0"/>
    <s v="After 2050"/>
    <x v="30"/>
    <x v="30"/>
  </r>
  <r>
    <s v="ssp119"/>
    <x v="7"/>
    <x v="2"/>
    <x v="5"/>
    <n v="0.22641509400000001"/>
    <n v="0"/>
    <n v="0"/>
    <s v="After 2050"/>
    <x v="31"/>
    <x v="30"/>
  </r>
  <r>
    <s v="ssp119"/>
    <x v="7"/>
    <x v="2"/>
    <x v="6"/>
    <n v="0.811320755"/>
    <n v="0.26415094300000003"/>
    <n v="1.8867925000000001E-2"/>
    <s v="2046-2050"/>
    <x v="32"/>
    <x v="30"/>
  </r>
  <r>
    <s v="ssp119"/>
    <x v="7"/>
    <x v="2"/>
    <x v="7"/>
    <n v="0.132075472"/>
    <n v="0"/>
    <n v="0"/>
    <s v="After 2050"/>
    <x v="33"/>
    <x v="30"/>
  </r>
  <r>
    <s v="ssp119"/>
    <x v="7"/>
    <x v="2"/>
    <x v="8"/>
    <n v="0.58490565999999999"/>
    <n v="0.188679245"/>
    <n v="0"/>
    <s v="After 2050"/>
    <x v="34"/>
    <x v="30"/>
  </r>
  <r>
    <s v="ssp119"/>
    <x v="7"/>
    <x v="2"/>
    <x v="9"/>
    <n v="0.92452830200000002"/>
    <n v="0.603773585"/>
    <n v="0.15094339600000001"/>
    <s v="2046-2050"/>
    <x v="35"/>
    <x v="30"/>
  </r>
  <r>
    <s v="ssp119"/>
    <x v="7"/>
    <x v="2"/>
    <x v="10"/>
    <n v="0"/>
    <n v="0"/>
    <n v="0"/>
    <s v="After 2050"/>
    <x v="36"/>
    <x v="30"/>
  </r>
  <r>
    <s v="ssp119"/>
    <x v="7"/>
    <x v="2"/>
    <x v="11"/>
    <n v="0.132075472"/>
    <n v="0"/>
    <n v="0"/>
    <s v="After 2050"/>
    <x v="37"/>
    <x v="30"/>
  </r>
  <r>
    <s v="ssp119"/>
    <x v="7"/>
    <x v="2"/>
    <x v="12"/>
    <n v="0.52830188700000003"/>
    <n v="0.132075472"/>
    <n v="0"/>
    <s v="After 2050"/>
    <x v="38"/>
    <x v="30"/>
  </r>
  <r>
    <s v="ssp119"/>
    <x v="7"/>
    <x v="3"/>
    <x v="0"/>
    <n v="0.37735849100000002"/>
    <n v="0.16981132099999999"/>
    <n v="1.8867925000000001E-2"/>
    <s v="After 2050"/>
    <x v="39"/>
    <x v="31"/>
  </r>
  <r>
    <s v="ssp119"/>
    <x v="7"/>
    <x v="3"/>
    <x v="1"/>
    <n v="0.71698113200000002"/>
    <n v="0.26415094300000003"/>
    <n v="3.7735849000000002E-2"/>
    <s v="2046-2050"/>
    <x v="40"/>
    <x v="31"/>
  </r>
  <r>
    <s v="ssp119"/>
    <x v="7"/>
    <x v="3"/>
    <x v="2"/>
    <n v="0.92452830200000002"/>
    <n v="0.603773585"/>
    <n v="0.15094339600000001"/>
    <s v="2046-2050"/>
    <x v="41"/>
    <x v="31"/>
  </r>
  <r>
    <s v="ssp119"/>
    <x v="7"/>
    <x v="3"/>
    <x v="3"/>
    <n v="0.98113207499999999"/>
    <n v="0.83018867900000004"/>
    <n v="0.24528301899999999"/>
    <s v="2041-2045"/>
    <x v="42"/>
    <x v="31"/>
  </r>
  <r>
    <s v="ssp119"/>
    <x v="7"/>
    <x v="3"/>
    <x v="4"/>
    <n v="0"/>
    <n v="0"/>
    <n v="0"/>
    <s v="After 2050"/>
    <x v="43"/>
    <x v="31"/>
  </r>
  <r>
    <s v="ssp119"/>
    <x v="7"/>
    <x v="3"/>
    <x v="5"/>
    <n v="0.188679245"/>
    <n v="0"/>
    <n v="0"/>
    <s v="After 2050"/>
    <x v="44"/>
    <x v="31"/>
  </r>
  <r>
    <s v="ssp119"/>
    <x v="7"/>
    <x v="3"/>
    <x v="6"/>
    <n v="0.603773585"/>
    <n v="0.20754717"/>
    <n v="1.8867925000000001E-2"/>
    <s v="After 2050"/>
    <x v="45"/>
    <x v="31"/>
  </r>
  <r>
    <s v="ssp119"/>
    <x v="7"/>
    <x v="3"/>
    <x v="7"/>
    <n v="3.7735849000000002E-2"/>
    <n v="0"/>
    <n v="0"/>
    <s v="After 2050"/>
    <x v="46"/>
    <x v="31"/>
  </r>
  <r>
    <s v="ssp119"/>
    <x v="7"/>
    <x v="3"/>
    <x v="8"/>
    <n v="0.43396226399999999"/>
    <n v="0.132075472"/>
    <n v="0"/>
    <s v="After 2050"/>
    <x v="47"/>
    <x v="31"/>
  </r>
  <r>
    <s v="ssp119"/>
    <x v="7"/>
    <x v="3"/>
    <x v="9"/>
    <n v="0.86792452799999997"/>
    <n v="0.49056603799999998"/>
    <n v="0.132075472"/>
    <s v="2046-2050"/>
    <x v="48"/>
    <x v="31"/>
  </r>
  <r>
    <s v="ssp119"/>
    <x v="7"/>
    <x v="3"/>
    <x v="10"/>
    <n v="0"/>
    <n v="0"/>
    <n v="0"/>
    <s v="After 2050"/>
    <x v="49"/>
    <x v="31"/>
  </r>
  <r>
    <s v="ssp119"/>
    <x v="7"/>
    <x v="3"/>
    <x v="11"/>
    <n v="3.7735849000000002E-2"/>
    <n v="0"/>
    <n v="0"/>
    <s v="After 2050"/>
    <x v="50"/>
    <x v="31"/>
  </r>
  <r>
    <s v="ssp119"/>
    <x v="7"/>
    <x v="3"/>
    <x v="12"/>
    <n v="0.41509434000000001"/>
    <n v="0.11320754700000001"/>
    <n v="0"/>
    <s v="After 2050"/>
    <x v="51"/>
    <x v="31"/>
  </r>
  <r>
    <s v="ssp119"/>
    <x v="8"/>
    <x v="0"/>
    <x v="0"/>
    <n v="0.22641509400000001"/>
    <n v="3.7735849000000002E-2"/>
    <n v="0"/>
    <s v="After 2050"/>
    <x v="0"/>
    <x v="32"/>
  </r>
  <r>
    <s v="ssp119"/>
    <x v="8"/>
    <x v="0"/>
    <x v="1"/>
    <n v="0.41509434000000001"/>
    <n v="0.16981132099999999"/>
    <n v="0"/>
    <s v="After 2050"/>
    <x v="1"/>
    <x v="32"/>
  </r>
  <r>
    <s v="ssp119"/>
    <x v="8"/>
    <x v="0"/>
    <x v="2"/>
    <n v="0.84905660400000005"/>
    <n v="0.43396226399999999"/>
    <n v="0.11320754700000001"/>
    <s v="2046-2050"/>
    <x v="2"/>
    <x v="32"/>
  </r>
  <r>
    <s v="ssp119"/>
    <x v="8"/>
    <x v="0"/>
    <x v="3"/>
    <n v="0.94339622599999995"/>
    <n v="0.75471698099999995"/>
    <n v="0.188679245"/>
    <s v="2041-2045"/>
    <x v="3"/>
    <x v="32"/>
  </r>
  <r>
    <s v="ssp119"/>
    <x v="8"/>
    <x v="0"/>
    <x v="4"/>
    <n v="0"/>
    <n v="0"/>
    <n v="0"/>
    <s v="After 2050"/>
    <x v="4"/>
    <x v="32"/>
  </r>
  <r>
    <s v="ssp119"/>
    <x v="8"/>
    <x v="0"/>
    <x v="5"/>
    <n v="3.7735849000000002E-2"/>
    <n v="0"/>
    <n v="0"/>
    <s v="After 2050"/>
    <x v="5"/>
    <x v="32"/>
  </r>
  <r>
    <s v="ssp119"/>
    <x v="8"/>
    <x v="0"/>
    <x v="6"/>
    <n v="0.35849056600000001"/>
    <n v="0.11320754700000001"/>
    <n v="0"/>
    <s v="After 2050"/>
    <x v="6"/>
    <x v="32"/>
  </r>
  <r>
    <s v="ssp119"/>
    <x v="8"/>
    <x v="0"/>
    <x v="7"/>
    <n v="0"/>
    <n v="0"/>
    <n v="0"/>
    <s v="After 2050"/>
    <x v="7"/>
    <x v="32"/>
  </r>
  <r>
    <s v="ssp119"/>
    <x v="8"/>
    <x v="0"/>
    <x v="8"/>
    <n v="0.26415094300000003"/>
    <n v="1.8867925000000001E-2"/>
    <n v="0"/>
    <s v="After 2050"/>
    <x v="8"/>
    <x v="32"/>
  </r>
  <r>
    <s v="ssp119"/>
    <x v="8"/>
    <x v="0"/>
    <x v="9"/>
    <n v="0.811320755"/>
    <n v="0.30188679200000001"/>
    <n v="3.7735849000000002E-2"/>
    <s v="2046-2050"/>
    <x v="9"/>
    <x v="32"/>
  </r>
  <r>
    <s v="ssp119"/>
    <x v="8"/>
    <x v="0"/>
    <x v="10"/>
    <n v="0"/>
    <n v="0"/>
    <n v="0"/>
    <s v="After 2050"/>
    <x v="10"/>
    <x v="32"/>
  </r>
  <r>
    <s v="ssp119"/>
    <x v="8"/>
    <x v="0"/>
    <x v="11"/>
    <n v="0"/>
    <n v="0"/>
    <n v="0"/>
    <s v="After 2050"/>
    <x v="11"/>
    <x v="32"/>
  </r>
  <r>
    <s v="ssp119"/>
    <x v="8"/>
    <x v="0"/>
    <x v="12"/>
    <n v="0.22641509400000001"/>
    <n v="0"/>
    <n v="0"/>
    <s v="After 2050"/>
    <x v="12"/>
    <x v="32"/>
  </r>
  <r>
    <s v="ssp119"/>
    <x v="8"/>
    <x v="1"/>
    <x v="0"/>
    <n v="0.37735849100000002"/>
    <n v="0.132075472"/>
    <n v="0"/>
    <s v="After 2050"/>
    <x v="13"/>
    <x v="33"/>
  </r>
  <r>
    <s v="ssp119"/>
    <x v="8"/>
    <x v="1"/>
    <x v="1"/>
    <n v="0.67924528299999998"/>
    <n v="0.26415094300000003"/>
    <n v="1.8867925000000001E-2"/>
    <s v="2046-2050"/>
    <x v="14"/>
    <x v="33"/>
  </r>
  <r>
    <s v="ssp119"/>
    <x v="8"/>
    <x v="1"/>
    <x v="2"/>
    <n v="0.92452830200000002"/>
    <n v="0.603773585"/>
    <n v="0.132075472"/>
    <s v="2046-2050"/>
    <x v="15"/>
    <x v="33"/>
  </r>
  <r>
    <s v="ssp119"/>
    <x v="8"/>
    <x v="1"/>
    <x v="3"/>
    <n v="0.98113207499999999"/>
    <n v="0.83018867900000004"/>
    <n v="0.20754717"/>
    <s v="2041-2045"/>
    <x v="16"/>
    <x v="33"/>
  </r>
  <r>
    <s v="ssp119"/>
    <x v="8"/>
    <x v="1"/>
    <x v="4"/>
    <n v="0"/>
    <n v="0"/>
    <n v="0"/>
    <s v="After 2050"/>
    <x v="17"/>
    <x v="33"/>
  </r>
  <r>
    <s v="ssp119"/>
    <x v="8"/>
    <x v="1"/>
    <x v="5"/>
    <n v="0.16981132099999999"/>
    <n v="0"/>
    <n v="0"/>
    <s v="After 2050"/>
    <x v="18"/>
    <x v="33"/>
  </r>
  <r>
    <s v="ssp119"/>
    <x v="8"/>
    <x v="1"/>
    <x v="6"/>
    <n v="0.58490565999999999"/>
    <n v="0.188679245"/>
    <n v="0"/>
    <s v="After 2050"/>
    <x v="19"/>
    <x v="33"/>
  </r>
  <r>
    <s v="ssp119"/>
    <x v="8"/>
    <x v="1"/>
    <x v="7"/>
    <n v="3.7735849000000002E-2"/>
    <n v="0"/>
    <n v="0"/>
    <s v="After 2050"/>
    <x v="20"/>
    <x v="33"/>
  </r>
  <r>
    <s v="ssp119"/>
    <x v="8"/>
    <x v="1"/>
    <x v="8"/>
    <n v="0.43396226399999999"/>
    <n v="0.11320754700000001"/>
    <n v="0"/>
    <s v="After 2050"/>
    <x v="21"/>
    <x v="33"/>
  </r>
  <r>
    <s v="ssp119"/>
    <x v="8"/>
    <x v="1"/>
    <x v="9"/>
    <n v="0.86792452799999997"/>
    <n v="0.43396226399999999"/>
    <n v="0.11320754700000001"/>
    <s v="2046-2050"/>
    <x v="22"/>
    <x v="33"/>
  </r>
  <r>
    <s v="ssp119"/>
    <x v="8"/>
    <x v="1"/>
    <x v="10"/>
    <n v="0"/>
    <n v="0"/>
    <n v="0"/>
    <s v="After 2050"/>
    <x v="23"/>
    <x v="33"/>
  </r>
  <r>
    <s v="ssp119"/>
    <x v="8"/>
    <x v="1"/>
    <x v="11"/>
    <n v="3.7735849000000002E-2"/>
    <n v="0"/>
    <n v="0"/>
    <s v="After 2050"/>
    <x v="24"/>
    <x v="33"/>
  </r>
  <r>
    <s v="ssp119"/>
    <x v="8"/>
    <x v="1"/>
    <x v="12"/>
    <n v="0.396226415"/>
    <n v="3.7735849000000002E-2"/>
    <n v="0"/>
    <s v="After 2050"/>
    <x v="25"/>
    <x v="33"/>
  </r>
  <r>
    <s v="ssp119"/>
    <x v="8"/>
    <x v="2"/>
    <x v="0"/>
    <n v="0.43396226399999999"/>
    <n v="0.16981132099999999"/>
    <n v="0"/>
    <s v="After 2050"/>
    <x v="26"/>
    <x v="34"/>
  </r>
  <r>
    <s v="ssp119"/>
    <x v="8"/>
    <x v="2"/>
    <x v="1"/>
    <n v="0.79245283"/>
    <n v="0.26415094300000003"/>
    <n v="1.8867925000000001E-2"/>
    <s v="2046-2050"/>
    <x v="27"/>
    <x v="34"/>
  </r>
  <r>
    <s v="ssp119"/>
    <x v="8"/>
    <x v="2"/>
    <x v="2"/>
    <n v="0.92452830200000002"/>
    <n v="0.62264150900000004"/>
    <n v="0.15094339600000001"/>
    <s v="2046-2050"/>
    <x v="28"/>
    <x v="34"/>
  </r>
  <r>
    <s v="ssp119"/>
    <x v="8"/>
    <x v="2"/>
    <x v="3"/>
    <n v="1"/>
    <n v="0.83018867900000004"/>
    <n v="0.22641509400000001"/>
    <s v="2041-2045"/>
    <x v="29"/>
    <x v="34"/>
  </r>
  <r>
    <s v="ssp119"/>
    <x v="8"/>
    <x v="2"/>
    <x v="4"/>
    <n v="0"/>
    <n v="0"/>
    <n v="0"/>
    <s v="After 2050"/>
    <x v="30"/>
    <x v="34"/>
  </r>
  <r>
    <s v="ssp119"/>
    <x v="8"/>
    <x v="2"/>
    <x v="5"/>
    <n v="0.20754717"/>
    <n v="0"/>
    <n v="0"/>
    <s v="After 2050"/>
    <x v="31"/>
    <x v="34"/>
  </r>
  <r>
    <s v="ssp119"/>
    <x v="8"/>
    <x v="2"/>
    <x v="6"/>
    <n v="0.71698113200000002"/>
    <n v="0.20754717"/>
    <n v="0"/>
    <s v="2046-2050"/>
    <x v="32"/>
    <x v="34"/>
  </r>
  <r>
    <s v="ssp119"/>
    <x v="8"/>
    <x v="2"/>
    <x v="7"/>
    <n v="7.5471698000000004E-2"/>
    <n v="0"/>
    <n v="0"/>
    <s v="After 2050"/>
    <x v="33"/>
    <x v="34"/>
  </r>
  <r>
    <s v="ssp119"/>
    <x v="8"/>
    <x v="2"/>
    <x v="8"/>
    <n v="0.47169811299999997"/>
    <n v="0.132075472"/>
    <n v="0"/>
    <s v="After 2050"/>
    <x v="34"/>
    <x v="34"/>
  </r>
  <r>
    <s v="ssp119"/>
    <x v="8"/>
    <x v="2"/>
    <x v="9"/>
    <n v="0.90566037700000002"/>
    <n v="0.49056603799999998"/>
    <n v="0.132075472"/>
    <s v="2046-2050"/>
    <x v="35"/>
    <x v="34"/>
  </r>
  <r>
    <s v="ssp119"/>
    <x v="8"/>
    <x v="2"/>
    <x v="10"/>
    <n v="0"/>
    <n v="0"/>
    <n v="0"/>
    <s v="After 2050"/>
    <x v="36"/>
    <x v="34"/>
  </r>
  <r>
    <s v="ssp119"/>
    <x v="8"/>
    <x v="2"/>
    <x v="11"/>
    <n v="7.5471698000000004E-2"/>
    <n v="0"/>
    <n v="0"/>
    <s v="After 2050"/>
    <x v="37"/>
    <x v="34"/>
  </r>
  <r>
    <s v="ssp119"/>
    <x v="8"/>
    <x v="2"/>
    <x v="12"/>
    <n v="0.47169811299999997"/>
    <n v="0.11320754700000001"/>
    <n v="0"/>
    <s v="After 2050"/>
    <x v="38"/>
    <x v="34"/>
  </r>
  <r>
    <s v="ssp119"/>
    <x v="8"/>
    <x v="3"/>
    <x v="0"/>
    <n v="0.32075471700000002"/>
    <n v="0.132075472"/>
    <n v="0"/>
    <s v="After 2050"/>
    <x v="39"/>
    <x v="35"/>
  </r>
  <r>
    <s v="ssp119"/>
    <x v="8"/>
    <x v="3"/>
    <x v="1"/>
    <n v="0.56603773599999996"/>
    <n v="0.20754717"/>
    <n v="1.8867925000000001E-2"/>
    <s v="After 2050"/>
    <x v="40"/>
    <x v="35"/>
  </r>
  <r>
    <s v="ssp119"/>
    <x v="8"/>
    <x v="3"/>
    <x v="2"/>
    <n v="0.90566037700000002"/>
    <n v="0.52830188700000003"/>
    <n v="0.132075472"/>
    <s v="2046-2050"/>
    <x v="41"/>
    <x v="35"/>
  </r>
  <r>
    <s v="ssp119"/>
    <x v="8"/>
    <x v="3"/>
    <x v="3"/>
    <n v="0.98113207499999999"/>
    <n v="0.811320755"/>
    <n v="0.188679245"/>
    <s v="2041-2045"/>
    <x v="42"/>
    <x v="35"/>
  </r>
  <r>
    <s v="ssp119"/>
    <x v="8"/>
    <x v="3"/>
    <x v="4"/>
    <n v="0"/>
    <n v="0"/>
    <n v="0"/>
    <s v="After 2050"/>
    <x v="43"/>
    <x v="35"/>
  </r>
  <r>
    <s v="ssp119"/>
    <x v="8"/>
    <x v="3"/>
    <x v="5"/>
    <n v="0.132075472"/>
    <n v="0"/>
    <n v="0"/>
    <s v="After 2050"/>
    <x v="44"/>
    <x v="35"/>
  </r>
  <r>
    <s v="ssp119"/>
    <x v="8"/>
    <x v="3"/>
    <x v="6"/>
    <n v="0.49056603799999998"/>
    <n v="0.15094339600000001"/>
    <n v="0"/>
    <s v="After 2050"/>
    <x v="45"/>
    <x v="35"/>
  </r>
  <r>
    <s v="ssp119"/>
    <x v="8"/>
    <x v="3"/>
    <x v="7"/>
    <n v="0"/>
    <n v="0"/>
    <n v="0"/>
    <s v="After 2050"/>
    <x v="46"/>
    <x v="35"/>
  </r>
  <r>
    <s v="ssp119"/>
    <x v="8"/>
    <x v="3"/>
    <x v="8"/>
    <n v="0.35849056600000001"/>
    <n v="7.5471698000000004E-2"/>
    <n v="0"/>
    <s v="After 2050"/>
    <x v="47"/>
    <x v="35"/>
  </r>
  <r>
    <s v="ssp119"/>
    <x v="8"/>
    <x v="3"/>
    <x v="9"/>
    <n v="0.84905660400000005"/>
    <n v="0.41509434000000001"/>
    <n v="9.4339622999999997E-2"/>
    <s v="2046-2050"/>
    <x v="48"/>
    <x v="35"/>
  </r>
  <r>
    <s v="ssp119"/>
    <x v="8"/>
    <x v="3"/>
    <x v="10"/>
    <n v="0"/>
    <n v="0"/>
    <n v="0"/>
    <s v="After 2050"/>
    <x v="49"/>
    <x v="35"/>
  </r>
  <r>
    <s v="ssp119"/>
    <x v="8"/>
    <x v="3"/>
    <x v="11"/>
    <n v="0"/>
    <n v="0"/>
    <n v="0"/>
    <s v="After 2050"/>
    <x v="50"/>
    <x v="35"/>
  </r>
  <r>
    <s v="ssp119"/>
    <x v="8"/>
    <x v="3"/>
    <x v="12"/>
    <n v="0.33962264199999997"/>
    <n v="1.8867925000000001E-2"/>
    <n v="0"/>
    <s v="After 2050"/>
    <x v="51"/>
    <x v="35"/>
  </r>
  <r>
    <s v="ssp119"/>
    <x v="9"/>
    <x v="0"/>
    <x v="0"/>
    <n v="0.22641509400000001"/>
    <n v="3.7735849000000002E-2"/>
    <n v="0"/>
    <s v="After 2050"/>
    <x v="0"/>
    <x v="36"/>
  </r>
  <r>
    <s v="ssp119"/>
    <x v="9"/>
    <x v="0"/>
    <x v="1"/>
    <n v="0.43396226399999999"/>
    <n v="0.16981132099999999"/>
    <n v="0"/>
    <s v="After 2050"/>
    <x v="1"/>
    <x v="36"/>
  </r>
  <r>
    <s v="ssp119"/>
    <x v="9"/>
    <x v="0"/>
    <x v="2"/>
    <n v="0.84905660400000005"/>
    <n v="0.41509434000000001"/>
    <n v="9.4339622999999997E-2"/>
    <s v="2046-2050"/>
    <x v="2"/>
    <x v="36"/>
  </r>
  <r>
    <s v="ssp119"/>
    <x v="9"/>
    <x v="0"/>
    <x v="3"/>
    <n v="0.94339622599999995"/>
    <n v="0.73584905700000003"/>
    <n v="0.188679245"/>
    <s v="2041-2045"/>
    <x v="3"/>
    <x v="36"/>
  </r>
  <r>
    <s v="ssp119"/>
    <x v="9"/>
    <x v="0"/>
    <x v="4"/>
    <n v="0"/>
    <n v="0"/>
    <n v="0"/>
    <s v="After 2050"/>
    <x v="4"/>
    <x v="36"/>
  </r>
  <r>
    <s v="ssp119"/>
    <x v="9"/>
    <x v="0"/>
    <x v="5"/>
    <n v="3.7735849000000002E-2"/>
    <n v="0"/>
    <n v="0"/>
    <s v="After 2050"/>
    <x v="5"/>
    <x v="36"/>
  </r>
  <r>
    <s v="ssp119"/>
    <x v="9"/>
    <x v="0"/>
    <x v="6"/>
    <n v="0.37735849100000002"/>
    <n v="0.11320754700000001"/>
    <n v="0"/>
    <s v="After 2050"/>
    <x v="6"/>
    <x v="36"/>
  </r>
  <r>
    <s v="ssp119"/>
    <x v="9"/>
    <x v="0"/>
    <x v="7"/>
    <n v="0"/>
    <n v="0"/>
    <n v="0"/>
    <s v="After 2050"/>
    <x v="7"/>
    <x v="36"/>
  </r>
  <r>
    <s v="ssp119"/>
    <x v="9"/>
    <x v="0"/>
    <x v="8"/>
    <n v="0.26415094300000003"/>
    <n v="0"/>
    <n v="0"/>
    <s v="After 2050"/>
    <x v="8"/>
    <x v="36"/>
  </r>
  <r>
    <s v="ssp119"/>
    <x v="9"/>
    <x v="0"/>
    <x v="9"/>
    <n v="0.811320755"/>
    <n v="0.26415094300000003"/>
    <n v="3.7735849000000002E-2"/>
    <s v="2046-2050"/>
    <x v="9"/>
    <x v="36"/>
  </r>
  <r>
    <s v="ssp119"/>
    <x v="9"/>
    <x v="0"/>
    <x v="10"/>
    <n v="0"/>
    <n v="0"/>
    <n v="0"/>
    <s v="After 2050"/>
    <x v="10"/>
    <x v="36"/>
  </r>
  <r>
    <s v="ssp119"/>
    <x v="9"/>
    <x v="0"/>
    <x v="11"/>
    <n v="0"/>
    <n v="0"/>
    <n v="0"/>
    <s v="After 2050"/>
    <x v="11"/>
    <x v="36"/>
  </r>
  <r>
    <s v="ssp119"/>
    <x v="9"/>
    <x v="0"/>
    <x v="12"/>
    <n v="0.24528301899999999"/>
    <n v="0"/>
    <n v="0"/>
    <s v="After 2050"/>
    <x v="12"/>
    <x v="36"/>
  </r>
  <r>
    <s v="ssp119"/>
    <x v="9"/>
    <x v="1"/>
    <x v="0"/>
    <n v="0.396226415"/>
    <n v="0.132075472"/>
    <n v="0"/>
    <s v="After 2050"/>
    <x v="13"/>
    <x v="37"/>
  </r>
  <r>
    <s v="ssp119"/>
    <x v="9"/>
    <x v="1"/>
    <x v="1"/>
    <n v="0.73584905700000003"/>
    <n v="0.26415094300000003"/>
    <n v="1.8867925000000001E-2"/>
    <s v="2046-2050"/>
    <x v="14"/>
    <x v="37"/>
  </r>
  <r>
    <s v="ssp119"/>
    <x v="9"/>
    <x v="1"/>
    <x v="2"/>
    <n v="0.92452830200000002"/>
    <n v="0.603773585"/>
    <n v="0.132075472"/>
    <s v="2046-2050"/>
    <x v="15"/>
    <x v="37"/>
  </r>
  <r>
    <s v="ssp119"/>
    <x v="9"/>
    <x v="1"/>
    <x v="3"/>
    <n v="0.98113207499999999"/>
    <n v="0.83018867900000004"/>
    <n v="0.188679245"/>
    <s v="2041-2045"/>
    <x v="16"/>
    <x v="37"/>
  </r>
  <r>
    <s v="ssp119"/>
    <x v="9"/>
    <x v="1"/>
    <x v="4"/>
    <n v="0"/>
    <n v="0"/>
    <n v="0"/>
    <s v="After 2050"/>
    <x v="17"/>
    <x v="37"/>
  </r>
  <r>
    <s v="ssp119"/>
    <x v="9"/>
    <x v="1"/>
    <x v="5"/>
    <n v="0.188679245"/>
    <n v="0"/>
    <n v="0"/>
    <s v="After 2050"/>
    <x v="18"/>
    <x v="37"/>
  </r>
  <r>
    <s v="ssp119"/>
    <x v="9"/>
    <x v="1"/>
    <x v="6"/>
    <n v="0.62264150900000004"/>
    <n v="0.188679245"/>
    <n v="0"/>
    <s v="After 2050"/>
    <x v="19"/>
    <x v="37"/>
  </r>
  <r>
    <s v="ssp119"/>
    <x v="9"/>
    <x v="1"/>
    <x v="7"/>
    <n v="3.7735849000000002E-2"/>
    <n v="0"/>
    <n v="0"/>
    <s v="After 2050"/>
    <x v="20"/>
    <x v="37"/>
  </r>
  <r>
    <s v="ssp119"/>
    <x v="9"/>
    <x v="1"/>
    <x v="8"/>
    <n v="0.43396226399999999"/>
    <n v="0.11320754700000001"/>
    <n v="0"/>
    <s v="After 2050"/>
    <x v="21"/>
    <x v="37"/>
  </r>
  <r>
    <s v="ssp119"/>
    <x v="9"/>
    <x v="1"/>
    <x v="9"/>
    <n v="0.86792452799999997"/>
    <n v="0.43396226399999999"/>
    <n v="0.11320754700000001"/>
    <s v="2046-2050"/>
    <x v="22"/>
    <x v="37"/>
  </r>
  <r>
    <s v="ssp119"/>
    <x v="9"/>
    <x v="1"/>
    <x v="10"/>
    <n v="0"/>
    <n v="0"/>
    <n v="0"/>
    <s v="After 2050"/>
    <x v="23"/>
    <x v="37"/>
  </r>
  <r>
    <s v="ssp119"/>
    <x v="9"/>
    <x v="1"/>
    <x v="11"/>
    <n v="3.7735849000000002E-2"/>
    <n v="0"/>
    <n v="0"/>
    <s v="After 2050"/>
    <x v="24"/>
    <x v="37"/>
  </r>
  <r>
    <s v="ssp119"/>
    <x v="9"/>
    <x v="1"/>
    <x v="12"/>
    <n v="0.43396226399999999"/>
    <n v="1.8867925000000001E-2"/>
    <n v="0"/>
    <s v="After 2050"/>
    <x v="25"/>
    <x v="37"/>
  </r>
  <r>
    <s v="ssp119"/>
    <x v="9"/>
    <x v="2"/>
    <x v="0"/>
    <n v="0.47169811299999997"/>
    <n v="0.15094339600000001"/>
    <n v="0"/>
    <s v="After 2050"/>
    <x v="26"/>
    <x v="38"/>
  </r>
  <r>
    <s v="ssp119"/>
    <x v="9"/>
    <x v="2"/>
    <x v="1"/>
    <n v="0.811320755"/>
    <n v="0.26415094300000003"/>
    <n v="1.8867925000000001E-2"/>
    <s v="2046-2050"/>
    <x v="27"/>
    <x v="38"/>
  </r>
  <r>
    <s v="ssp119"/>
    <x v="9"/>
    <x v="2"/>
    <x v="2"/>
    <n v="0.92452830200000002"/>
    <n v="0.603773585"/>
    <n v="0.15094339600000001"/>
    <s v="2046-2050"/>
    <x v="28"/>
    <x v="38"/>
  </r>
  <r>
    <s v="ssp119"/>
    <x v="9"/>
    <x v="2"/>
    <x v="3"/>
    <n v="1"/>
    <n v="0.83018867900000004"/>
    <n v="0.22641509400000001"/>
    <s v="2041-2045"/>
    <x v="29"/>
    <x v="38"/>
  </r>
  <r>
    <s v="ssp119"/>
    <x v="9"/>
    <x v="2"/>
    <x v="4"/>
    <n v="0"/>
    <n v="0"/>
    <n v="0"/>
    <s v="After 2050"/>
    <x v="30"/>
    <x v="38"/>
  </r>
  <r>
    <s v="ssp119"/>
    <x v="9"/>
    <x v="2"/>
    <x v="5"/>
    <n v="0.22641509400000001"/>
    <n v="0"/>
    <n v="0"/>
    <s v="After 2050"/>
    <x v="31"/>
    <x v="38"/>
  </r>
  <r>
    <s v="ssp119"/>
    <x v="9"/>
    <x v="2"/>
    <x v="6"/>
    <n v="0.75471698099999995"/>
    <n v="0.20754717"/>
    <n v="0"/>
    <s v="2046-2050"/>
    <x v="32"/>
    <x v="38"/>
  </r>
  <r>
    <s v="ssp119"/>
    <x v="9"/>
    <x v="2"/>
    <x v="7"/>
    <n v="9.4339622999999997E-2"/>
    <n v="0"/>
    <n v="0"/>
    <s v="After 2050"/>
    <x v="33"/>
    <x v="38"/>
  </r>
  <r>
    <s v="ssp119"/>
    <x v="9"/>
    <x v="2"/>
    <x v="8"/>
    <n v="0.50943396200000002"/>
    <n v="0.132075472"/>
    <n v="0"/>
    <s v="After 2050"/>
    <x v="34"/>
    <x v="38"/>
  </r>
  <r>
    <s v="ssp119"/>
    <x v="9"/>
    <x v="2"/>
    <x v="9"/>
    <n v="0.90566037700000002"/>
    <n v="0.47169811299999997"/>
    <n v="0.132075472"/>
    <s v="2046-2050"/>
    <x v="35"/>
    <x v="38"/>
  </r>
  <r>
    <s v="ssp119"/>
    <x v="9"/>
    <x v="2"/>
    <x v="10"/>
    <n v="0"/>
    <n v="0"/>
    <n v="0"/>
    <s v="After 2050"/>
    <x v="36"/>
    <x v="38"/>
  </r>
  <r>
    <s v="ssp119"/>
    <x v="9"/>
    <x v="2"/>
    <x v="11"/>
    <n v="9.4339622999999997E-2"/>
    <n v="0"/>
    <n v="0"/>
    <s v="After 2050"/>
    <x v="37"/>
    <x v="38"/>
  </r>
  <r>
    <s v="ssp119"/>
    <x v="9"/>
    <x v="2"/>
    <x v="12"/>
    <n v="0.47169811299999997"/>
    <n v="9.4339622999999997E-2"/>
    <n v="0"/>
    <s v="After 2050"/>
    <x v="38"/>
    <x v="38"/>
  </r>
  <r>
    <s v="ssp119"/>
    <x v="9"/>
    <x v="3"/>
    <x v="0"/>
    <n v="0.33962264199999997"/>
    <n v="0.11320754700000001"/>
    <n v="0"/>
    <s v="After 2050"/>
    <x v="39"/>
    <x v="39"/>
  </r>
  <r>
    <s v="ssp119"/>
    <x v="9"/>
    <x v="3"/>
    <x v="1"/>
    <n v="0.58490565999999999"/>
    <n v="0.20754717"/>
    <n v="1.8867925000000001E-2"/>
    <s v="After 2050"/>
    <x v="40"/>
    <x v="39"/>
  </r>
  <r>
    <s v="ssp119"/>
    <x v="9"/>
    <x v="3"/>
    <x v="2"/>
    <n v="0.90566037700000002"/>
    <n v="0.52830188700000003"/>
    <n v="0.132075472"/>
    <s v="2046-2050"/>
    <x v="41"/>
    <x v="39"/>
  </r>
  <r>
    <s v="ssp119"/>
    <x v="9"/>
    <x v="3"/>
    <x v="3"/>
    <n v="0.98113207499999999"/>
    <n v="0.811320755"/>
    <n v="0.188679245"/>
    <s v="2041-2045"/>
    <x v="42"/>
    <x v="39"/>
  </r>
  <r>
    <s v="ssp119"/>
    <x v="9"/>
    <x v="3"/>
    <x v="4"/>
    <n v="0"/>
    <n v="0"/>
    <n v="0"/>
    <s v="After 2050"/>
    <x v="43"/>
    <x v="39"/>
  </r>
  <r>
    <s v="ssp119"/>
    <x v="9"/>
    <x v="3"/>
    <x v="5"/>
    <n v="0.132075472"/>
    <n v="0"/>
    <n v="0"/>
    <s v="After 2050"/>
    <x v="44"/>
    <x v="39"/>
  </r>
  <r>
    <s v="ssp119"/>
    <x v="9"/>
    <x v="3"/>
    <x v="6"/>
    <n v="0.50943396200000002"/>
    <n v="0.15094339600000001"/>
    <n v="0"/>
    <s v="After 2050"/>
    <x v="45"/>
    <x v="39"/>
  </r>
  <r>
    <s v="ssp119"/>
    <x v="9"/>
    <x v="3"/>
    <x v="7"/>
    <n v="1.8867925000000001E-2"/>
    <n v="0"/>
    <n v="0"/>
    <s v="After 2050"/>
    <x v="46"/>
    <x v="39"/>
  </r>
  <r>
    <s v="ssp119"/>
    <x v="9"/>
    <x v="3"/>
    <x v="8"/>
    <n v="0.37735849100000002"/>
    <n v="7.5471698000000004E-2"/>
    <n v="0"/>
    <s v="After 2050"/>
    <x v="47"/>
    <x v="39"/>
  </r>
  <r>
    <s v="ssp119"/>
    <x v="9"/>
    <x v="3"/>
    <x v="9"/>
    <n v="0.84905660400000005"/>
    <n v="0.41509434000000001"/>
    <n v="9.4339622999999997E-2"/>
    <s v="2046-2050"/>
    <x v="48"/>
    <x v="39"/>
  </r>
  <r>
    <s v="ssp119"/>
    <x v="9"/>
    <x v="3"/>
    <x v="10"/>
    <n v="0"/>
    <n v="0"/>
    <n v="0"/>
    <s v="After 2050"/>
    <x v="49"/>
    <x v="39"/>
  </r>
  <r>
    <s v="ssp119"/>
    <x v="9"/>
    <x v="3"/>
    <x v="11"/>
    <n v="0"/>
    <n v="0"/>
    <n v="0"/>
    <s v="After 2050"/>
    <x v="50"/>
    <x v="39"/>
  </r>
  <r>
    <s v="ssp119"/>
    <x v="9"/>
    <x v="3"/>
    <x v="12"/>
    <n v="0.33962264199999997"/>
    <n v="1.8867925000000001E-2"/>
    <n v="0"/>
    <s v="After 2050"/>
    <x v="51"/>
    <x v="39"/>
  </r>
  <r>
    <s v="ssp119"/>
    <x v="10"/>
    <x v="0"/>
    <x v="0"/>
    <n v="0.26415094300000003"/>
    <n v="9.4339622999999997E-2"/>
    <n v="0"/>
    <s v="After 2050"/>
    <x v="0"/>
    <x v="40"/>
  </r>
  <r>
    <s v="ssp119"/>
    <x v="10"/>
    <x v="0"/>
    <x v="1"/>
    <n v="0.47169811299999997"/>
    <n v="0.20754717"/>
    <n v="0"/>
    <s v="After 2050"/>
    <x v="1"/>
    <x v="40"/>
  </r>
  <r>
    <s v="ssp119"/>
    <x v="10"/>
    <x v="0"/>
    <x v="2"/>
    <n v="0.86792452799999997"/>
    <n v="0.47169811299999997"/>
    <n v="9.4339622999999997E-2"/>
    <s v="2046-2050"/>
    <x v="2"/>
    <x v="40"/>
  </r>
  <r>
    <s v="ssp119"/>
    <x v="10"/>
    <x v="0"/>
    <x v="3"/>
    <n v="0.98113207499999999"/>
    <n v="0.77358490599999996"/>
    <n v="0.16981132099999999"/>
    <s v="2041-2045"/>
    <x v="3"/>
    <x v="40"/>
  </r>
  <r>
    <s v="ssp119"/>
    <x v="10"/>
    <x v="0"/>
    <x v="4"/>
    <n v="0"/>
    <n v="0"/>
    <n v="0"/>
    <s v="After 2050"/>
    <x v="4"/>
    <x v="40"/>
  </r>
  <r>
    <s v="ssp119"/>
    <x v="10"/>
    <x v="0"/>
    <x v="5"/>
    <n v="7.5471698000000004E-2"/>
    <n v="0"/>
    <n v="0"/>
    <s v="After 2050"/>
    <x v="5"/>
    <x v="40"/>
  </r>
  <r>
    <s v="ssp119"/>
    <x v="10"/>
    <x v="0"/>
    <x v="6"/>
    <n v="0.43396226399999999"/>
    <n v="0.132075472"/>
    <n v="0"/>
    <s v="After 2050"/>
    <x v="6"/>
    <x v="40"/>
  </r>
  <r>
    <s v="ssp119"/>
    <x v="10"/>
    <x v="0"/>
    <x v="7"/>
    <n v="0"/>
    <n v="0"/>
    <n v="0"/>
    <s v="After 2050"/>
    <x v="7"/>
    <x v="40"/>
  </r>
  <r>
    <s v="ssp119"/>
    <x v="10"/>
    <x v="0"/>
    <x v="8"/>
    <n v="0.28301886799999998"/>
    <n v="1.8867925000000001E-2"/>
    <n v="0"/>
    <s v="After 2050"/>
    <x v="8"/>
    <x v="40"/>
  </r>
  <r>
    <s v="ssp119"/>
    <x v="10"/>
    <x v="0"/>
    <x v="9"/>
    <n v="0.83018867900000004"/>
    <n v="0.33962264199999997"/>
    <n v="3.7735849000000002E-2"/>
    <s v="2046-2050"/>
    <x v="9"/>
    <x v="40"/>
  </r>
  <r>
    <s v="ssp119"/>
    <x v="10"/>
    <x v="0"/>
    <x v="10"/>
    <n v="0"/>
    <n v="0"/>
    <n v="0"/>
    <s v="After 2050"/>
    <x v="10"/>
    <x v="40"/>
  </r>
  <r>
    <s v="ssp119"/>
    <x v="10"/>
    <x v="0"/>
    <x v="11"/>
    <n v="0"/>
    <n v="0"/>
    <n v="0"/>
    <s v="After 2050"/>
    <x v="11"/>
    <x v="40"/>
  </r>
  <r>
    <s v="ssp119"/>
    <x v="10"/>
    <x v="0"/>
    <x v="12"/>
    <n v="0.26415094300000003"/>
    <n v="0"/>
    <n v="0"/>
    <s v="After 2050"/>
    <x v="12"/>
    <x v="40"/>
  </r>
  <r>
    <s v="ssp119"/>
    <x v="10"/>
    <x v="1"/>
    <x v="0"/>
    <n v="0.45283018899999999"/>
    <n v="0.16981132099999999"/>
    <n v="0"/>
    <s v="After 2050"/>
    <x v="13"/>
    <x v="41"/>
  </r>
  <r>
    <s v="ssp119"/>
    <x v="10"/>
    <x v="1"/>
    <x v="1"/>
    <n v="0.811320755"/>
    <n v="0.26415094300000003"/>
    <n v="1.8867925000000001E-2"/>
    <s v="2046-2050"/>
    <x v="14"/>
    <x v="41"/>
  </r>
  <r>
    <s v="ssp119"/>
    <x v="10"/>
    <x v="1"/>
    <x v="2"/>
    <n v="0.92452830200000002"/>
    <n v="0.62264150900000004"/>
    <n v="0.132075472"/>
    <s v="2046-2050"/>
    <x v="15"/>
    <x v="41"/>
  </r>
  <r>
    <s v="ssp119"/>
    <x v="10"/>
    <x v="1"/>
    <x v="3"/>
    <n v="1"/>
    <n v="0.83018867900000004"/>
    <n v="0.188679245"/>
    <s v="2041-2045"/>
    <x v="16"/>
    <x v="41"/>
  </r>
  <r>
    <s v="ssp119"/>
    <x v="10"/>
    <x v="1"/>
    <x v="4"/>
    <n v="0"/>
    <n v="0"/>
    <n v="0"/>
    <s v="After 2050"/>
    <x v="17"/>
    <x v="41"/>
  </r>
  <r>
    <s v="ssp119"/>
    <x v="10"/>
    <x v="1"/>
    <x v="5"/>
    <n v="0.22641509400000001"/>
    <n v="0"/>
    <n v="0"/>
    <s v="After 2050"/>
    <x v="18"/>
    <x v="41"/>
  </r>
  <r>
    <s v="ssp119"/>
    <x v="10"/>
    <x v="1"/>
    <x v="6"/>
    <n v="0.73584905700000003"/>
    <n v="0.20754717"/>
    <n v="0"/>
    <s v="2046-2050"/>
    <x v="19"/>
    <x v="41"/>
  </r>
  <r>
    <s v="ssp119"/>
    <x v="10"/>
    <x v="1"/>
    <x v="7"/>
    <n v="7.5471698000000004E-2"/>
    <n v="0"/>
    <n v="0"/>
    <s v="After 2050"/>
    <x v="20"/>
    <x v="41"/>
  </r>
  <r>
    <s v="ssp119"/>
    <x v="10"/>
    <x v="1"/>
    <x v="8"/>
    <n v="0.47169811299999997"/>
    <n v="0.132075472"/>
    <n v="0"/>
    <s v="After 2050"/>
    <x v="21"/>
    <x v="41"/>
  </r>
  <r>
    <s v="ssp119"/>
    <x v="10"/>
    <x v="1"/>
    <x v="9"/>
    <n v="0.90566037700000002"/>
    <n v="0.47169811299999997"/>
    <n v="9.4339622999999997E-2"/>
    <s v="2046-2050"/>
    <x v="22"/>
    <x v="41"/>
  </r>
  <r>
    <s v="ssp119"/>
    <x v="10"/>
    <x v="1"/>
    <x v="10"/>
    <n v="0"/>
    <n v="0"/>
    <n v="0"/>
    <s v="After 2050"/>
    <x v="23"/>
    <x v="41"/>
  </r>
  <r>
    <s v="ssp119"/>
    <x v="10"/>
    <x v="1"/>
    <x v="11"/>
    <n v="7.5471698000000004E-2"/>
    <n v="0"/>
    <n v="0"/>
    <s v="After 2050"/>
    <x v="24"/>
    <x v="41"/>
  </r>
  <r>
    <s v="ssp119"/>
    <x v="10"/>
    <x v="1"/>
    <x v="12"/>
    <n v="0.47169811299999997"/>
    <n v="0.11320754700000001"/>
    <n v="0"/>
    <s v="After 2050"/>
    <x v="25"/>
    <x v="41"/>
  </r>
  <r>
    <s v="ssp119"/>
    <x v="10"/>
    <x v="2"/>
    <x v="0"/>
    <n v="0.50943396200000002"/>
    <n v="0.20754717"/>
    <n v="0"/>
    <s v="After 2050"/>
    <x v="26"/>
    <x v="42"/>
  </r>
  <r>
    <s v="ssp119"/>
    <x v="10"/>
    <x v="2"/>
    <x v="1"/>
    <n v="0.83018867900000004"/>
    <n v="0.30188679200000001"/>
    <n v="1.8867925000000001E-2"/>
    <s v="2046-2050"/>
    <x v="27"/>
    <x v="42"/>
  </r>
  <r>
    <s v="ssp119"/>
    <x v="10"/>
    <x v="2"/>
    <x v="2"/>
    <n v="0.96226415099999996"/>
    <n v="0.66037735799999997"/>
    <n v="0.15094339600000001"/>
    <s v="2046-2050"/>
    <x v="28"/>
    <x v="42"/>
  </r>
  <r>
    <s v="ssp119"/>
    <x v="10"/>
    <x v="2"/>
    <x v="3"/>
    <n v="1"/>
    <n v="0.83018867900000004"/>
    <n v="0.20754717"/>
    <s v="2041-2045"/>
    <x v="29"/>
    <x v="42"/>
  </r>
  <r>
    <s v="ssp119"/>
    <x v="10"/>
    <x v="2"/>
    <x v="4"/>
    <n v="0"/>
    <n v="0"/>
    <n v="0"/>
    <s v="After 2050"/>
    <x v="30"/>
    <x v="42"/>
  </r>
  <r>
    <s v="ssp119"/>
    <x v="10"/>
    <x v="2"/>
    <x v="5"/>
    <n v="0.22641509400000001"/>
    <n v="0"/>
    <n v="0"/>
    <s v="After 2050"/>
    <x v="31"/>
    <x v="42"/>
  </r>
  <r>
    <s v="ssp119"/>
    <x v="10"/>
    <x v="2"/>
    <x v="6"/>
    <n v="0.811320755"/>
    <n v="0.22641509400000001"/>
    <n v="0"/>
    <s v="2046-2050"/>
    <x v="32"/>
    <x v="42"/>
  </r>
  <r>
    <s v="ssp119"/>
    <x v="10"/>
    <x v="2"/>
    <x v="7"/>
    <n v="0.132075472"/>
    <n v="0"/>
    <n v="0"/>
    <s v="After 2050"/>
    <x v="33"/>
    <x v="42"/>
  </r>
  <r>
    <s v="ssp119"/>
    <x v="10"/>
    <x v="2"/>
    <x v="8"/>
    <n v="0.58490565999999999"/>
    <n v="0.15094339600000001"/>
    <n v="0"/>
    <s v="After 2050"/>
    <x v="34"/>
    <x v="42"/>
  </r>
  <r>
    <s v="ssp119"/>
    <x v="10"/>
    <x v="2"/>
    <x v="9"/>
    <n v="0.92452830200000002"/>
    <n v="0.50943396200000002"/>
    <n v="0.11320754700000001"/>
    <s v="2046-2050"/>
    <x v="35"/>
    <x v="42"/>
  </r>
  <r>
    <s v="ssp119"/>
    <x v="10"/>
    <x v="2"/>
    <x v="10"/>
    <n v="0"/>
    <n v="0"/>
    <n v="0"/>
    <s v="After 2050"/>
    <x v="36"/>
    <x v="42"/>
  </r>
  <r>
    <s v="ssp119"/>
    <x v="10"/>
    <x v="2"/>
    <x v="11"/>
    <n v="0.132075472"/>
    <n v="0"/>
    <n v="0"/>
    <s v="After 2050"/>
    <x v="37"/>
    <x v="42"/>
  </r>
  <r>
    <s v="ssp119"/>
    <x v="10"/>
    <x v="2"/>
    <x v="12"/>
    <n v="0.54716981099999995"/>
    <n v="0.132075472"/>
    <n v="0"/>
    <s v="After 2050"/>
    <x v="38"/>
    <x v="42"/>
  </r>
  <r>
    <s v="ssp119"/>
    <x v="10"/>
    <x v="3"/>
    <x v="0"/>
    <n v="0.37735849100000002"/>
    <n v="0.132075472"/>
    <n v="0"/>
    <s v="After 2050"/>
    <x v="39"/>
    <x v="43"/>
  </r>
  <r>
    <s v="ssp119"/>
    <x v="10"/>
    <x v="3"/>
    <x v="1"/>
    <n v="0.69811320799999999"/>
    <n v="0.24528301899999999"/>
    <n v="1.8867925000000001E-2"/>
    <s v="2046-2050"/>
    <x v="40"/>
    <x v="43"/>
  </r>
  <r>
    <s v="ssp119"/>
    <x v="10"/>
    <x v="3"/>
    <x v="2"/>
    <n v="0.92452830200000002"/>
    <n v="0.58490565999999999"/>
    <n v="0.132075472"/>
    <s v="2046-2050"/>
    <x v="41"/>
    <x v="43"/>
  </r>
  <r>
    <s v="ssp119"/>
    <x v="10"/>
    <x v="3"/>
    <x v="3"/>
    <n v="0.98113207499999999"/>
    <n v="0.83018867900000004"/>
    <n v="0.188679245"/>
    <s v="2041-2045"/>
    <x v="42"/>
    <x v="43"/>
  </r>
  <r>
    <s v="ssp119"/>
    <x v="10"/>
    <x v="3"/>
    <x v="4"/>
    <n v="0"/>
    <n v="0"/>
    <n v="0"/>
    <s v="After 2050"/>
    <x v="43"/>
    <x v="43"/>
  </r>
  <r>
    <s v="ssp119"/>
    <x v="10"/>
    <x v="3"/>
    <x v="5"/>
    <n v="0.188679245"/>
    <n v="0"/>
    <n v="0"/>
    <s v="After 2050"/>
    <x v="44"/>
    <x v="43"/>
  </r>
  <r>
    <s v="ssp119"/>
    <x v="10"/>
    <x v="3"/>
    <x v="6"/>
    <n v="0.603773585"/>
    <n v="0.188679245"/>
    <n v="0"/>
    <s v="After 2050"/>
    <x v="45"/>
    <x v="43"/>
  </r>
  <r>
    <s v="ssp119"/>
    <x v="10"/>
    <x v="3"/>
    <x v="7"/>
    <n v="3.7735849000000002E-2"/>
    <n v="0"/>
    <n v="0"/>
    <s v="After 2050"/>
    <x v="46"/>
    <x v="43"/>
  </r>
  <r>
    <s v="ssp119"/>
    <x v="10"/>
    <x v="3"/>
    <x v="8"/>
    <n v="0.43396226399999999"/>
    <n v="0.11320754700000001"/>
    <n v="0"/>
    <s v="After 2050"/>
    <x v="47"/>
    <x v="43"/>
  </r>
  <r>
    <s v="ssp119"/>
    <x v="10"/>
    <x v="3"/>
    <x v="9"/>
    <n v="0.86792452799999997"/>
    <n v="0.43396226399999999"/>
    <n v="7.5471698000000004E-2"/>
    <s v="2046-2050"/>
    <x v="48"/>
    <x v="43"/>
  </r>
  <r>
    <s v="ssp119"/>
    <x v="10"/>
    <x v="3"/>
    <x v="10"/>
    <n v="0"/>
    <n v="0"/>
    <n v="0"/>
    <s v="After 2050"/>
    <x v="49"/>
    <x v="43"/>
  </r>
  <r>
    <s v="ssp119"/>
    <x v="10"/>
    <x v="3"/>
    <x v="11"/>
    <n v="3.7735849000000002E-2"/>
    <n v="0"/>
    <n v="0"/>
    <s v="After 2050"/>
    <x v="50"/>
    <x v="43"/>
  </r>
  <r>
    <s v="ssp119"/>
    <x v="10"/>
    <x v="3"/>
    <x v="12"/>
    <n v="0.41509434000000001"/>
    <n v="1.8867925000000001E-2"/>
    <n v="0"/>
    <s v="After 2050"/>
    <x v="51"/>
    <x v="43"/>
  </r>
  <r>
    <s v="ssp119"/>
    <x v="11"/>
    <x v="0"/>
    <x v="0"/>
    <n v="0.26415094300000003"/>
    <n v="0.132075472"/>
    <n v="1.8867925000000001E-2"/>
    <s v="After 2050"/>
    <x v="0"/>
    <x v="44"/>
  </r>
  <r>
    <s v="ssp119"/>
    <x v="11"/>
    <x v="0"/>
    <x v="1"/>
    <n v="0.47169811299999997"/>
    <n v="0.26415094300000003"/>
    <n v="3.7735849000000002E-2"/>
    <s v="After 2050"/>
    <x v="1"/>
    <x v="44"/>
  </r>
  <r>
    <s v="ssp119"/>
    <x v="11"/>
    <x v="0"/>
    <x v="2"/>
    <n v="0.86792452799999997"/>
    <n v="0.603773585"/>
    <n v="0.188679245"/>
    <s v="2046-2050"/>
    <x v="2"/>
    <x v="44"/>
  </r>
  <r>
    <s v="ssp119"/>
    <x v="11"/>
    <x v="0"/>
    <x v="3"/>
    <n v="0.98113207499999999"/>
    <n v="0.83018867900000004"/>
    <n v="0.28301886799999998"/>
    <s v="2041-2045"/>
    <x v="3"/>
    <x v="44"/>
  </r>
  <r>
    <s v="ssp119"/>
    <x v="11"/>
    <x v="0"/>
    <x v="4"/>
    <n v="0"/>
    <n v="0"/>
    <n v="0"/>
    <s v="After 2050"/>
    <x v="4"/>
    <x v="44"/>
  </r>
  <r>
    <s v="ssp119"/>
    <x v="11"/>
    <x v="0"/>
    <x v="5"/>
    <n v="7.5471698000000004E-2"/>
    <n v="0"/>
    <n v="0"/>
    <s v="After 2050"/>
    <x v="5"/>
    <x v="44"/>
  </r>
  <r>
    <s v="ssp119"/>
    <x v="11"/>
    <x v="0"/>
    <x v="6"/>
    <n v="0.43396226399999999"/>
    <n v="0.188679245"/>
    <n v="1.8867925000000001E-2"/>
    <s v="After 2050"/>
    <x v="6"/>
    <x v="44"/>
  </r>
  <r>
    <s v="ssp119"/>
    <x v="11"/>
    <x v="0"/>
    <x v="7"/>
    <n v="0"/>
    <n v="0"/>
    <n v="0"/>
    <s v="After 2050"/>
    <x v="7"/>
    <x v="44"/>
  </r>
  <r>
    <s v="ssp119"/>
    <x v="11"/>
    <x v="0"/>
    <x v="8"/>
    <n v="0.28301886799999998"/>
    <n v="0.11320754700000001"/>
    <n v="0"/>
    <s v="After 2050"/>
    <x v="8"/>
    <x v="44"/>
  </r>
  <r>
    <s v="ssp119"/>
    <x v="11"/>
    <x v="0"/>
    <x v="9"/>
    <n v="0.83018867900000004"/>
    <n v="0.45283018899999999"/>
    <n v="0.15094339600000001"/>
    <s v="2046-2050"/>
    <x v="9"/>
    <x v="44"/>
  </r>
  <r>
    <s v="ssp119"/>
    <x v="11"/>
    <x v="0"/>
    <x v="10"/>
    <n v="0"/>
    <n v="0"/>
    <n v="0"/>
    <s v="After 2050"/>
    <x v="10"/>
    <x v="44"/>
  </r>
  <r>
    <s v="ssp119"/>
    <x v="11"/>
    <x v="0"/>
    <x v="11"/>
    <n v="0"/>
    <n v="0"/>
    <n v="0"/>
    <s v="After 2050"/>
    <x v="11"/>
    <x v="44"/>
  </r>
  <r>
    <s v="ssp119"/>
    <x v="11"/>
    <x v="0"/>
    <x v="12"/>
    <n v="0.26415094300000003"/>
    <n v="3.7735849000000002E-2"/>
    <n v="0"/>
    <s v="After 2050"/>
    <x v="12"/>
    <x v="44"/>
  </r>
  <r>
    <s v="ssp119"/>
    <x v="11"/>
    <x v="1"/>
    <x v="0"/>
    <n v="0.45283018899999999"/>
    <n v="0.20754717"/>
    <n v="3.7735849000000002E-2"/>
    <s v="After 2050"/>
    <x v="13"/>
    <x v="45"/>
  </r>
  <r>
    <s v="ssp119"/>
    <x v="11"/>
    <x v="1"/>
    <x v="1"/>
    <n v="0.811320755"/>
    <n v="0.37735849100000002"/>
    <n v="0.11320754700000001"/>
    <s v="2046-2050"/>
    <x v="14"/>
    <x v="45"/>
  </r>
  <r>
    <s v="ssp119"/>
    <x v="11"/>
    <x v="1"/>
    <x v="2"/>
    <n v="0.94339622599999995"/>
    <n v="0.77358490599999996"/>
    <n v="0.20754717"/>
    <s v="2041-2045"/>
    <x v="15"/>
    <x v="45"/>
  </r>
  <r>
    <s v="ssp119"/>
    <x v="11"/>
    <x v="1"/>
    <x v="3"/>
    <n v="1"/>
    <n v="0.88679245299999998"/>
    <n v="0.37735849100000002"/>
    <s v="2041-2045"/>
    <x v="16"/>
    <x v="45"/>
  </r>
  <r>
    <s v="ssp119"/>
    <x v="11"/>
    <x v="1"/>
    <x v="4"/>
    <n v="0"/>
    <n v="0"/>
    <n v="0"/>
    <s v="After 2050"/>
    <x v="17"/>
    <x v="45"/>
  </r>
  <r>
    <s v="ssp119"/>
    <x v="11"/>
    <x v="1"/>
    <x v="5"/>
    <n v="0.20754717"/>
    <n v="0"/>
    <n v="0"/>
    <s v="After 2050"/>
    <x v="18"/>
    <x v="45"/>
  </r>
  <r>
    <s v="ssp119"/>
    <x v="11"/>
    <x v="1"/>
    <x v="6"/>
    <n v="0.79245283"/>
    <n v="0.26415094300000003"/>
    <n v="3.7735849000000002E-2"/>
    <s v="2046-2050"/>
    <x v="19"/>
    <x v="45"/>
  </r>
  <r>
    <s v="ssp119"/>
    <x v="11"/>
    <x v="1"/>
    <x v="7"/>
    <n v="7.5471698000000004E-2"/>
    <n v="0"/>
    <n v="0"/>
    <s v="After 2050"/>
    <x v="20"/>
    <x v="45"/>
  </r>
  <r>
    <s v="ssp119"/>
    <x v="11"/>
    <x v="1"/>
    <x v="8"/>
    <n v="0.50943396200000002"/>
    <n v="0.188679245"/>
    <n v="1.8867925000000001E-2"/>
    <s v="After 2050"/>
    <x v="21"/>
    <x v="45"/>
  </r>
  <r>
    <s v="ssp119"/>
    <x v="11"/>
    <x v="1"/>
    <x v="9"/>
    <n v="0.92452830200000002"/>
    <n v="0.603773585"/>
    <n v="0.188679245"/>
    <s v="2046-2050"/>
    <x v="22"/>
    <x v="45"/>
  </r>
  <r>
    <s v="ssp119"/>
    <x v="11"/>
    <x v="1"/>
    <x v="10"/>
    <n v="0"/>
    <n v="0"/>
    <n v="0"/>
    <s v="After 2050"/>
    <x v="23"/>
    <x v="45"/>
  </r>
  <r>
    <s v="ssp119"/>
    <x v="11"/>
    <x v="1"/>
    <x v="11"/>
    <n v="7.5471698000000004E-2"/>
    <n v="0"/>
    <n v="0"/>
    <s v="After 2050"/>
    <x v="24"/>
    <x v="45"/>
  </r>
  <r>
    <s v="ssp119"/>
    <x v="11"/>
    <x v="1"/>
    <x v="12"/>
    <n v="0.47169811299999997"/>
    <n v="0.132075472"/>
    <n v="0"/>
    <s v="After 2050"/>
    <x v="25"/>
    <x v="45"/>
  </r>
  <r>
    <s v="ssp119"/>
    <x v="11"/>
    <x v="2"/>
    <x v="0"/>
    <n v="0.52830188700000003"/>
    <n v="0.26415094300000003"/>
    <n v="3.7735849000000002E-2"/>
    <s v="After 2050"/>
    <x v="26"/>
    <x v="46"/>
  </r>
  <r>
    <s v="ssp119"/>
    <x v="11"/>
    <x v="2"/>
    <x v="1"/>
    <n v="0.83018867900000004"/>
    <n v="0.41509434000000001"/>
    <n v="0.132075472"/>
    <s v="2046-2050"/>
    <x v="27"/>
    <x v="46"/>
  </r>
  <r>
    <s v="ssp119"/>
    <x v="11"/>
    <x v="2"/>
    <x v="2"/>
    <n v="0.96226415099999996"/>
    <n v="0.811320755"/>
    <n v="0.22641509400000001"/>
    <s v="2041-2045"/>
    <x v="28"/>
    <x v="46"/>
  </r>
  <r>
    <s v="ssp119"/>
    <x v="11"/>
    <x v="2"/>
    <x v="3"/>
    <n v="1"/>
    <n v="0.90566037700000002"/>
    <n v="0.396226415"/>
    <s v="2041-2045"/>
    <x v="29"/>
    <x v="46"/>
  </r>
  <r>
    <s v="ssp119"/>
    <x v="11"/>
    <x v="2"/>
    <x v="4"/>
    <n v="0"/>
    <n v="0"/>
    <n v="0"/>
    <s v="After 2050"/>
    <x v="30"/>
    <x v="46"/>
  </r>
  <r>
    <s v="ssp119"/>
    <x v="11"/>
    <x v="2"/>
    <x v="5"/>
    <n v="0.22641509400000001"/>
    <n v="0"/>
    <n v="0"/>
    <s v="After 2050"/>
    <x v="31"/>
    <x v="46"/>
  </r>
  <r>
    <s v="ssp119"/>
    <x v="11"/>
    <x v="2"/>
    <x v="6"/>
    <n v="0.83018867900000004"/>
    <n v="0.26415094300000003"/>
    <n v="3.7735849000000002E-2"/>
    <s v="2046-2050"/>
    <x v="32"/>
    <x v="46"/>
  </r>
  <r>
    <s v="ssp119"/>
    <x v="11"/>
    <x v="2"/>
    <x v="7"/>
    <n v="0.132075472"/>
    <n v="0"/>
    <n v="0"/>
    <s v="After 2050"/>
    <x v="33"/>
    <x v="46"/>
  </r>
  <r>
    <s v="ssp119"/>
    <x v="11"/>
    <x v="2"/>
    <x v="8"/>
    <n v="0.58490565999999999"/>
    <n v="0.20754717"/>
    <n v="1.8867925000000001E-2"/>
    <s v="After 2050"/>
    <x v="34"/>
    <x v="46"/>
  </r>
  <r>
    <s v="ssp119"/>
    <x v="11"/>
    <x v="2"/>
    <x v="9"/>
    <n v="0.92452830200000002"/>
    <n v="0.62264150900000004"/>
    <n v="0.188679245"/>
    <s v="2046-2050"/>
    <x v="35"/>
    <x v="46"/>
  </r>
  <r>
    <s v="ssp119"/>
    <x v="11"/>
    <x v="2"/>
    <x v="10"/>
    <n v="0"/>
    <n v="0"/>
    <n v="0"/>
    <s v="After 2050"/>
    <x v="36"/>
    <x v="46"/>
  </r>
  <r>
    <s v="ssp119"/>
    <x v="11"/>
    <x v="2"/>
    <x v="11"/>
    <n v="0.132075472"/>
    <n v="0"/>
    <n v="0"/>
    <s v="After 2050"/>
    <x v="37"/>
    <x v="46"/>
  </r>
  <r>
    <s v="ssp119"/>
    <x v="11"/>
    <x v="2"/>
    <x v="12"/>
    <n v="0.52830188700000003"/>
    <n v="0.15094339600000001"/>
    <n v="0"/>
    <s v="After 2050"/>
    <x v="38"/>
    <x v="46"/>
  </r>
  <r>
    <s v="ssp119"/>
    <x v="11"/>
    <x v="3"/>
    <x v="0"/>
    <n v="0.37735849100000002"/>
    <n v="0.20754717"/>
    <n v="1.8867925000000001E-2"/>
    <s v="After 2050"/>
    <x v="39"/>
    <x v="47"/>
  </r>
  <r>
    <s v="ssp119"/>
    <x v="11"/>
    <x v="3"/>
    <x v="1"/>
    <n v="0.73584905700000003"/>
    <n v="0.33962264199999997"/>
    <n v="9.4339622999999997E-2"/>
    <s v="2046-2050"/>
    <x v="40"/>
    <x v="47"/>
  </r>
  <r>
    <s v="ssp119"/>
    <x v="11"/>
    <x v="3"/>
    <x v="2"/>
    <n v="0.92452830200000002"/>
    <n v="0.71698113200000002"/>
    <n v="0.188679245"/>
    <s v="2041-2045"/>
    <x v="41"/>
    <x v="47"/>
  </r>
  <r>
    <s v="ssp119"/>
    <x v="11"/>
    <x v="3"/>
    <x v="3"/>
    <n v="0.98113207499999999"/>
    <n v="0.84905660400000005"/>
    <n v="0.35849056600000001"/>
    <s v="2041-2045"/>
    <x v="42"/>
    <x v="47"/>
  </r>
  <r>
    <s v="ssp119"/>
    <x v="11"/>
    <x v="3"/>
    <x v="4"/>
    <n v="0"/>
    <n v="0"/>
    <n v="0"/>
    <s v="After 2050"/>
    <x v="43"/>
    <x v="47"/>
  </r>
  <r>
    <s v="ssp119"/>
    <x v="11"/>
    <x v="3"/>
    <x v="5"/>
    <n v="0.188679245"/>
    <n v="0"/>
    <n v="0"/>
    <s v="After 2050"/>
    <x v="44"/>
    <x v="47"/>
  </r>
  <r>
    <s v="ssp119"/>
    <x v="11"/>
    <x v="3"/>
    <x v="6"/>
    <n v="0.603773585"/>
    <n v="0.24528301899999999"/>
    <n v="1.8867925000000001E-2"/>
    <s v="After 2050"/>
    <x v="45"/>
    <x v="47"/>
  </r>
  <r>
    <s v="ssp119"/>
    <x v="11"/>
    <x v="3"/>
    <x v="7"/>
    <n v="3.7735849000000002E-2"/>
    <n v="0"/>
    <n v="0"/>
    <s v="After 2050"/>
    <x v="46"/>
    <x v="47"/>
  </r>
  <r>
    <s v="ssp119"/>
    <x v="11"/>
    <x v="3"/>
    <x v="8"/>
    <n v="0.43396226399999999"/>
    <n v="0.132075472"/>
    <n v="0"/>
    <s v="After 2050"/>
    <x v="47"/>
    <x v="47"/>
  </r>
  <r>
    <s v="ssp119"/>
    <x v="11"/>
    <x v="3"/>
    <x v="9"/>
    <n v="0.86792452799999997"/>
    <n v="0.54716981099999995"/>
    <n v="0.16981132099999999"/>
    <s v="2046-2050"/>
    <x v="48"/>
    <x v="47"/>
  </r>
  <r>
    <s v="ssp119"/>
    <x v="11"/>
    <x v="3"/>
    <x v="10"/>
    <n v="0"/>
    <n v="0"/>
    <n v="0"/>
    <s v="After 2050"/>
    <x v="49"/>
    <x v="47"/>
  </r>
  <r>
    <s v="ssp119"/>
    <x v="11"/>
    <x v="3"/>
    <x v="11"/>
    <n v="3.7735849000000002E-2"/>
    <n v="0"/>
    <n v="0"/>
    <s v="After 2050"/>
    <x v="50"/>
    <x v="47"/>
  </r>
  <r>
    <s v="ssp119"/>
    <x v="11"/>
    <x v="3"/>
    <x v="12"/>
    <n v="0.43396226399999999"/>
    <n v="0.132075472"/>
    <n v="0"/>
    <s v="After 2050"/>
    <x v="51"/>
    <x v="47"/>
  </r>
  <r>
    <s v="ssp119"/>
    <x v="12"/>
    <x v="0"/>
    <x v="0"/>
    <n v="0.28301886799999998"/>
    <n v="0.16981132099999999"/>
    <n v="1.8867925000000001E-2"/>
    <s v="After 2050"/>
    <x v="0"/>
    <x v="48"/>
  </r>
  <r>
    <s v="ssp119"/>
    <x v="12"/>
    <x v="0"/>
    <x v="1"/>
    <n v="0.52830188700000003"/>
    <n v="0.26415094300000003"/>
    <n v="9.4339622999999997E-2"/>
    <s v="After 2050"/>
    <x v="1"/>
    <x v="48"/>
  </r>
  <r>
    <s v="ssp119"/>
    <x v="12"/>
    <x v="0"/>
    <x v="2"/>
    <n v="0.90566037700000002"/>
    <n v="0.603773585"/>
    <n v="0.188679245"/>
    <s v="2046-2050"/>
    <x v="2"/>
    <x v="48"/>
  </r>
  <r>
    <s v="ssp119"/>
    <x v="12"/>
    <x v="0"/>
    <x v="3"/>
    <n v="0.98113207499999999"/>
    <n v="0.83018867900000004"/>
    <n v="0.35849056600000001"/>
    <s v="2041-2045"/>
    <x v="3"/>
    <x v="48"/>
  </r>
  <r>
    <s v="ssp119"/>
    <x v="12"/>
    <x v="0"/>
    <x v="4"/>
    <n v="0"/>
    <n v="0"/>
    <n v="0"/>
    <s v="After 2050"/>
    <x v="4"/>
    <x v="48"/>
  </r>
  <r>
    <s v="ssp119"/>
    <x v="12"/>
    <x v="0"/>
    <x v="5"/>
    <n v="9.4339622999999997E-2"/>
    <n v="0"/>
    <n v="0"/>
    <s v="After 2050"/>
    <x v="5"/>
    <x v="48"/>
  </r>
  <r>
    <s v="ssp119"/>
    <x v="12"/>
    <x v="0"/>
    <x v="6"/>
    <n v="0.47169811299999997"/>
    <n v="0.20754717"/>
    <n v="1.8867925000000001E-2"/>
    <s v="After 2050"/>
    <x v="6"/>
    <x v="48"/>
  </r>
  <r>
    <s v="ssp119"/>
    <x v="12"/>
    <x v="0"/>
    <x v="7"/>
    <n v="0"/>
    <n v="0"/>
    <n v="0"/>
    <s v="After 2050"/>
    <x v="7"/>
    <x v="48"/>
  </r>
  <r>
    <s v="ssp119"/>
    <x v="12"/>
    <x v="0"/>
    <x v="8"/>
    <n v="0.33962264199999997"/>
    <n v="0.132075472"/>
    <n v="0"/>
    <s v="After 2050"/>
    <x v="8"/>
    <x v="48"/>
  </r>
  <r>
    <s v="ssp119"/>
    <x v="12"/>
    <x v="0"/>
    <x v="9"/>
    <n v="0.83018867900000004"/>
    <n v="0.49056603799999998"/>
    <n v="0.16981132099999999"/>
    <s v="2046-2050"/>
    <x v="9"/>
    <x v="48"/>
  </r>
  <r>
    <s v="ssp119"/>
    <x v="12"/>
    <x v="0"/>
    <x v="10"/>
    <n v="0"/>
    <n v="0"/>
    <n v="0"/>
    <s v="After 2050"/>
    <x v="10"/>
    <x v="48"/>
  </r>
  <r>
    <s v="ssp119"/>
    <x v="12"/>
    <x v="0"/>
    <x v="11"/>
    <n v="0"/>
    <n v="0"/>
    <n v="0"/>
    <s v="After 2050"/>
    <x v="11"/>
    <x v="48"/>
  </r>
  <r>
    <s v="ssp119"/>
    <x v="12"/>
    <x v="0"/>
    <x v="12"/>
    <n v="0.28301886799999998"/>
    <n v="9.4339622999999997E-2"/>
    <n v="0"/>
    <s v="After 2050"/>
    <x v="12"/>
    <x v="48"/>
  </r>
  <r>
    <s v="ssp119"/>
    <x v="12"/>
    <x v="1"/>
    <x v="0"/>
    <n v="0.49056603799999998"/>
    <n v="0.26415094300000003"/>
    <n v="3.7735849000000002E-2"/>
    <s v="After 2050"/>
    <x v="13"/>
    <x v="49"/>
  </r>
  <r>
    <s v="ssp119"/>
    <x v="12"/>
    <x v="1"/>
    <x v="1"/>
    <n v="0.83018867900000004"/>
    <n v="0.41509434000000001"/>
    <n v="0.132075472"/>
    <s v="2046-2050"/>
    <x v="14"/>
    <x v="49"/>
  </r>
  <r>
    <s v="ssp119"/>
    <x v="12"/>
    <x v="1"/>
    <x v="2"/>
    <n v="0.96226415099999996"/>
    <n v="0.811320755"/>
    <n v="0.24528301899999999"/>
    <s v="2041-2045"/>
    <x v="15"/>
    <x v="49"/>
  </r>
  <r>
    <s v="ssp119"/>
    <x v="12"/>
    <x v="1"/>
    <x v="3"/>
    <n v="1"/>
    <n v="0.90566037700000002"/>
    <n v="0.41509434000000001"/>
    <s v="2041-2045"/>
    <x v="16"/>
    <x v="49"/>
  </r>
  <r>
    <s v="ssp119"/>
    <x v="12"/>
    <x v="1"/>
    <x v="4"/>
    <n v="0"/>
    <n v="0"/>
    <n v="0"/>
    <s v="After 2050"/>
    <x v="17"/>
    <x v="49"/>
  </r>
  <r>
    <s v="ssp119"/>
    <x v="12"/>
    <x v="1"/>
    <x v="5"/>
    <n v="0.22641509400000001"/>
    <n v="0"/>
    <n v="0"/>
    <s v="After 2050"/>
    <x v="18"/>
    <x v="49"/>
  </r>
  <r>
    <s v="ssp119"/>
    <x v="12"/>
    <x v="1"/>
    <x v="6"/>
    <n v="0.811320755"/>
    <n v="0.26415094300000003"/>
    <n v="3.7735849000000002E-2"/>
    <s v="2046-2050"/>
    <x v="19"/>
    <x v="49"/>
  </r>
  <r>
    <s v="ssp119"/>
    <x v="12"/>
    <x v="1"/>
    <x v="7"/>
    <n v="0.11320754700000001"/>
    <n v="0"/>
    <n v="0"/>
    <s v="After 2050"/>
    <x v="20"/>
    <x v="49"/>
  </r>
  <r>
    <s v="ssp119"/>
    <x v="12"/>
    <x v="1"/>
    <x v="8"/>
    <n v="0.56603773599999996"/>
    <n v="0.188679245"/>
    <n v="1.8867925000000001E-2"/>
    <s v="After 2050"/>
    <x v="21"/>
    <x v="49"/>
  </r>
  <r>
    <s v="ssp119"/>
    <x v="12"/>
    <x v="1"/>
    <x v="9"/>
    <n v="0.92452830200000002"/>
    <n v="0.62264150900000004"/>
    <n v="0.188679245"/>
    <s v="2046-2050"/>
    <x v="22"/>
    <x v="49"/>
  </r>
  <r>
    <s v="ssp119"/>
    <x v="12"/>
    <x v="1"/>
    <x v="10"/>
    <n v="0"/>
    <n v="0"/>
    <n v="0"/>
    <s v="After 2050"/>
    <x v="23"/>
    <x v="49"/>
  </r>
  <r>
    <s v="ssp119"/>
    <x v="12"/>
    <x v="1"/>
    <x v="11"/>
    <n v="9.4339622999999997E-2"/>
    <n v="0"/>
    <n v="0"/>
    <s v="After 2050"/>
    <x v="24"/>
    <x v="49"/>
  </r>
  <r>
    <s v="ssp119"/>
    <x v="12"/>
    <x v="1"/>
    <x v="12"/>
    <n v="0.50943396200000002"/>
    <n v="0.15094339600000001"/>
    <n v="0"/>
    <s v="After 2050"/>
    <x v="25"/>
    <x v="49"/>
  </r>
  <r>
    <s v="ssp119"/>
    <x v="12"/>
    <x v="2"/>
    <x v="0"/>
    <n v="0.58490565999999999"/>
    <n v="0.26415094300000003"/>
    <n v="3.7735849000000002E-2"/>
    <s v="After 2050"/>
    <x v="26"/>
    <x v="50"/>
  </r>
  <r>
    <s v="ssp119"/>
    <x v="12"/>
    <x v="2"/>
    <x v="1"/>
    <n v="0.83018867900000004"/>
    <n v="0.45283018899999999"/>
    <n v="0.132075472"/>
    <s v="2046-2050"/>
    <x v="27"/>
    <x v="50"/>
  </r>
  <r>
    <s v="ssp119"/>
    <x v="12"/>
    <x v="2"/>
    <x v="2"/>
    <n v="0.98113207499999999"/>
    <n v="0.83018867900000004"/>
    <n v="0.24528301899999999"/>
    <s v="2041-2045"/>
    <x v="28"/>
    <x v="50"/>
  </r>
  <r>
    <s v="ssp119"/>
    <x v="12"/>
    <x v="2"/>
    <x v="3"/>
    <n v="1"/>
    <n v="0.90566037700000002"/>
    <n v="0.43396226399999999"/>
    <s v="2041-2045"/>
    <x v="29"/>
    <x v="50"/>
  </r>
  <r>
    <s v="ssp119"/>
    <x v="12"/>
    <x v="2"/>
    <x v="4"/>
    <n v="0"/>
    <n v="0"/>
    <n v="0"/>
    <s v="After 2050"/>
    <x v="30"/>
    <x v="50"/>
  </r>
  <r>
    <s v="ssp119"/>
    <x v="12"/>
    <x v="2"/>
    <x v="5"/>
    <n v="0.26415094300000003"/>
    <n v="1.8867925000000001E-2"/>
    <n v="0"/>
    <s v="After 2050"/>
    <x v="31"/>
    <x v="50"/>
  </r>
  <r>
    <s v="ssp119"/>
    <x v="12"/>
    <x v="2"/>
    <x v="6"/>
    <n v="0.83018867900000004"/>
    <n v="0.35849056600000001"/>
    <n v="3.7735849000000002E-2"/>
    <s v="2046-2050"/>
    <x v="32"/>
    <x v="50"/>
  </r>
  <r>
    <s v="ssp119"/>
    <x v="12"/>
    <x v="2"/>
    <x v="7"/>
    <n v="0.132075472"/>
    <n v="0"/>
    <n v="0"/>
    <s v="After 2050"/>
    <x v="33"/>
    <x v="50"/>
  </r>
  <r>
    <s v="ssp119"/>
    <x v="12"/>
    <x v="2"/>
    <x v="8"/>
    <n v="0.66037735799999997"/>
    <n v="0.20754717"/>
    <n v="1.8867925000000001E-2"/>
    <s v="After 2050"/>
    <x v="34"/>
    <x v="50"/>
  </r>
  <r>
    <s v="ssp119"/>
    <x v="12"/>
    <x v="2"/>
    <x v="9"/>
    <n v="0.92452830200000002"/>
    <n v="0.71698113200000002"/>
    <n v="0.20754717"/>
    <s v="2041-2045"/>
    <x v="35"/>
    <x v="50"/>
  </r>
  <r>
    <s v="ssp119"/>
    <x v="12"/>
    <x v="2"/>
    <x v="10"/>
    <n v="0"/>
    <n v="0"/>
    <n v="0"/>
    <s v="After 2050"/>
    <x v="36"/>
    <x v="50"/>
  </r>
  <r>
    <s v="ssp119"/>
    <x v="12"/>
    <x v="2"/>
    <x v="11"/>
    <n v="0.132075472"/>
    <n v="0"/>
    <n v="0"/>
    <s v="After 2050"/>
    <x v="37"/>
    <x v="50"/>
  </r>
  <r>
    <s v="ssp119"/>
    <x v="12"/>
    <x v="2"/>
    <x v="12"/>
    <n v="0.58490565999999999"/>
    <n v="0.188679245"/>
    <n v="0"/>
    <s v="After 2050"/>
    <x v="38"/>
    <x v="50"/>
  </r>
  <r>
    <s v="ssp119"/>
    <x v="12"/>
    <x v="3"/>
    <x v="0"/>
    <n v="0.43396226399999999"/>
    <n v="0.20754717"/>
    <n v="3.7735849000000002E-2"/>
    <s v="After 2050"/>
    <x v="39"/>
    <x v="51"/>
  </r>
  <r>
    <s v="ssp119"/>
    <x v="12"/>
    <x v="3"/>
    <x v="1"/>
    <n v="0.79245283"/>
    <n v="0.37735849100000002"/>
    <n v="0.11320754700000001"/>
    <s v="2046-2050"/>
    <x v="40"/>
    <x v="51"/>
  </r>
  <r>
    <s v="ssp119"/>
    <x v="12"/>
    <x v="3"/>
    <x v="2"/>
    <n v="0.94339622599999995"/>
    <n v="0.77358490599999996"/>
    <n v="0.22641509400000001"/>
    <s v="2041-2045"/>
    <x v="41"/>
    <x v="51"/>
  </r>
  <r>
    <s v="ssp119"/>
    <x v="12"/>
    <x v="3"/>
    <x v="3"/>
    <n v="1"/>
    <n v="0.88679245299999998"/>
    <n v="0.396226415"/>
    <s v="2041-2045"/>
    <x v="42"/>
    <x v="51"/>
  </r>
  <r>
    <s v="ssp119"/>
    <x v="12"/>
    <x v="3"/>
    <x v="4"/>
    <n v="0"/>
    <n v="0"/>
    <n v="0"/>
    <s v="After 2050"/>
    <x v="43"/>
    <x v="51"/>
  </r>
  <r>
    <s v="ssp119"/>
    <x v="12"/>
    <x v="3"/>
    <x v="5"/>
    <n v="0.188679245"/>
    <n v="0"/>
    <n v="0"/>
    <s v="After 2050"/>
    <x v="44"/>
    <x v="51"/>
  </r>
  <r>
    <s v="ssp119"/>
    <x v="12"/>
    <x v="3"/>
    <x v="6"/>
    <n v="0.69811320799999999"/>
    <n v="0.26415094300000003"/>
    <n v="3.7735849000000002E-2"/>
    <s v="2046-2050"/>
    <x v="45"/>
    <x v="51"/>
  </r>
  <r>
    <s v="ssp119"/>
    <x v="12"/>
    <x v="3"/>
    <x v="7"/>
    <n v="7.5471698000000004E-2"/>
    <n v="0"/>
    <n v="0"/>
    <s v="After 2050"/>
    <x v="46"/>
    <x v="51"/>
  </r>
  <r>
    <s v="ssp119"/>
    <x v="12"/>
    <x v="3"/>
    <x v="8"/>
    <n v="0.47169811299999997"/>
    <n v="0.188679245"/>
    <n v="1.8867925000000001E-2"/>
    <s v="After 2050"/>
    <x v="47"/>
    <x v="51"/>
  </r>
  <r>
    <s v="ssp119"/>
    <x v="12"/>
    <x v="3"/>
    <x v="9"/>
    <n v="0.90566037700000002"/>
    <n v="0.603773585"/>
    <n v="0.188679245"/>
    <s v="2046-2050"/>
    <x v="48"/>
    <x v="51"/>
  </r>
  <r>
    <s v="ssp119"/>
    <x v="12"/>
    <x v="3"/>
    <x v="10"/>
    <n v="0"/>
    <n v="0"/>
    <n v="0"/>
    <s v="After 2050"/>
    <x v="49"/>
    <x v="51"/>
  </r>
  <r>
    <s v="ssp119"/>
    <x v="12"/>
    <x v="3"/>
    <x v="11"/>
    <n v="5.6603774000000003E-2"/>
    <n v="0"/>
    <n v="0"/>
    <s v="After 2050"/>
    <x v="50"/>
    <x v="51"/>
  </r>
  <r>
    <s v="ssp119"/>
    <x v="12"/>
    <x v="3"/>
    <x v="12"/>
    <n v="0.43396226399999999"/>
    <n v="0.132075472"/>
    <n v="0"/>
    <s v="After 2050"/>
    <x v="51"/>
    <x v="51"/>
  </r>
  <r>
    <s v="ssp119"/>
    <x v="13"/>
    <x v="0"/>
    <x v="0"/>
    <n v="0.30188679200000001"/>
    <n v="0.188679245"/>
    <n v="3.7735849000000002E-2"/>
    <s v="After 2050"/>
    <x v="0"/>
    <x v="52"/>
  </r>
  <r>
    <s v="ssp119"/>
    <x v="13"/>
    <x v="0"/>
    <x v="1"/>
    <n v="0.52830188700000003"/>
    <n v="0.28301886799999998"/>
    <n v="0.11320754700000001"/>
    <s v="After 2050"/>
    <x v="1"/>
    <x v="52"/>
  </r>
  <r>
    <s v="ssp119"/>
    <x v="13"/>
    <x v="0"/>
    <x v="2"/>
    <n v="0.90566037700000002"/>
    <n v="0.62264150900000004"/>
    <n v="0.188679245"/>
    <s v="2046-2050"/>
    <x v="2"/>
    <x v="52"/>
  </r>
  <r>
    <s v="ssp119"/>
    <x v="13"/>
    <x v="0"/>
    <x v="3"/>
    <n v="0.98113207499999999"/>
    <n v="0.84905660400000005"/>
    <n v="0.37735849100000002"/>
    <s v="2041-2045"/>
    <x v="3"/>
    <x v="52"/>
  </r>
  <r>
    <s v="ssp119"/>
    <x v="13"/>
    <x v="0"/>
    <x v="4"/>
    <n v="0"/>
    <n v="0"/>
    <n v="0"/>
    <s v="After 2050"/>
    <x v="4"/>
    <x v="52"/>
  </r>
  <r>
    <s v="ssp119"/>
    <x v="13"/>
    <x v="0"/>
    <x v="5"/>
    <n v="9.4339622999999997E-2"/>
    <n v="0"/>
    <n v="0"/>
    <s v="After 2050"/>
    <x v="5"/>
    <x v="52"/>
  </r>
  <r>
    <s v="ssp119"/>
    <x v="13"/>
    <x v="0"/>
    <x v="6"/>
    <n v="0.49056603799999998"/>
    <n v="0.20754717"/>
    <n v="3.7735849000000002E-2"/>
    <s v="After 2050"/>
    <x v="6"/>
    <x v="52"/>
  </r>
  <r>
    <s v="ssp119"/>
    <x v="13"/>
    <x v="0"/>
    <x v="7"/>
    <n v="0"/>
    <n v="0"/>
    <n v="0"/>
    <s v="After 2050"/>
    <x v="7"/>
    <x v="52"/>
  </r>
  <r>
    <s v="ssp119"/>
    <x v="13"/>
    <x v="0"/>
    <x v="8"/>
    <n v="0.33962264199999997"/>
    <n v="0.132075472"/>
    <n v="1.8867925000000001E-2"/>
    <s v="After 2050"/>
    <x v="8"/>
    <x v="52"/>
  </r>
  <r>
    <s v="ssp119"/>
    <x v="13"/>
    <x v="0"/>
    <x v="9"/>
    <n v="0.83018867900000004"/>
    <n v="0.50943396200000002"/>
    <n v="0.188679245"/>
    <s v="2046-2050"/>
    <x v="9"/>
    <x v="52"/>
  </r>
  <r>
    <s v="ssp119"/>
    <x v="13"/>
    <x v="0"/>
    <x v="10"/>
    <n v="0"/>
    <n v="0"/>
    <n v="0"/>
    <s v="After 2050"/>
    <x v="10"/>
    <x v="52"/>
  </r>
  <r>
    <s v="ssp119"/>
    <x v="13"/>
    <x v="0"/>
    <x v="11"/>
    <n v="0"/>
    <n v="0"/>
    <n v="0"/>
    <s v="After 2050"/>
    <x v="11"/>
    <x v="52"/>
  </r>
  <r>
    <s v="ssp119"/>
    <x v="13"/>
    <x v="0"/>
    <x v="12"/>
    <n v="0.30188679200000001"/>
    <n v="0.11320754700000001"/>
    <n v="0"/>
    <s v="After 2050"/>
    <x v="12"/>
    <x v="52"/>
  </r>
  <r>
    <s v="ssp119"/>
    <x v="13"/>
    <x v="1"/>
    <x v="0"/>
    <n v="0.49056603799999998"/>
    <n v="0.26415094300000003"/>
    <n v="3.7735849000000002E-2"/>
    <s v="After 2050"/>
    <x v="13"/>
    <x v="53"/>
  </r>
  <r>
    <s v="ssp119"/>
    <x v="13"/>
    <x v="1"/>
    <x v="1"/>
    <n v="0.83018867900000004"/>
    <n v="0.43396226399999999"/>
    <n v="0.132075472"/>
    <s v="2046-2050"/>
    <x v="14"/>
    <x v="53"/>
  </r>
  <r>
    <s v="ssp119"/>
    <x v="13"/>
    <x v="1"/>
    <x v="2"/>
    <n v="0.96226415099999996"/>
    <n v="0.811320755"/>
    <n v="0.24528301899999999"/>
    <s v="2041-2045"/>
    <x v="15"/>
    <x v="53"/>
  </r>
  <r>
    <s v="ssp119"/>
    <x v="13"/>
    <x v="1"/>
    <x v="3"/>
    <n v="1"/>
    <n v="0.90566037700000002"/>
    <n v="0.43396226399999999"/>
    <s v="2041-2045"/>
    <x v="16"/>
    <x v="53"/>
  </r>
  <r>
    <s v="ssp119"/>
    <x v="13"/>
    <x v="1"/>
    <x v="4"/>
    <n v="0"/>
    <n v="0"/>
    <n v="0"/>
    <s v="After 2050"/>
    <x v="17"/>
    <x v="53"/>
  </r>
  <r>
    <s v="ssp119"/>
    <x v="13"/>
    <x v="1"/>
    <x v="5"/>
    <n v="0.22641509400000001"/>
    <n v="0"/>
    <n v="0"/>
    <s v="After 2050"/>
    <x v="18"/>
    <x v="53"/>
  </r>
  <r>
    <s v="ssp119"/>
    <x v="13"/>
    <x v="1"/>
    <x v="6"/>
    <n v="0.811320755"/>
    <n v="0.33962264199999997"/>
    <n v="3.7735849000000002E-2"/>
    <s v="2046-2050"/>
    <x v="19"/>
    <x v="53"/>
  </r>
  <r>
    <s v="ssp119"/>
    <x v="13"/>
    <x v="1"/>
    <x v="7"/>
    <n v="0.11320754700000001"/>
    <n v="0"/>
    <n v="0"/>
    <s v="After 2050"/>
    <x v="20"/>
    <x v="53"/>
  </r>
  <r>
    <s v="ssp119"/>
    <x v="13"/>
    <x v="1"/>
    <x v="8"/>
    <n v="0.58490565999999999"/>
    <n v="0.20754717"/>
    <n v="1.8867925000000001E-2"/>
    <s v="After 2050"/>
    <x v="21"/>
    <x v="53"/>
  </r>
  <r>
    <s v="ssp119"/>
    <x v="13"/>
    <x v="1"/>
    <x v="9"/>
    <n v="0.92452830200000002"/>
    <n v="0.64150943400000005"/>
    <n v="0.20754717"/>
    <s v="2046-2050"/>
    <x v="22"/>
    <x v="53"/>
  </r>
  <r>
    <s v="ssp119"/>
    <x v="13"/>
    <x v="1"/>
    <x v="10"/>
    <n v="0"/>
    <n v="0"/>
    <n v="0"/>
    <s v="After 2050"/>
    <x v="23"/>
    <x v="53"/>
  </r>
  <r>
    <s v="ssp119"/>
    <x v="13"/>
    <x v="1"/>
    <x v="11"/>
    <n v="0.11320754700000001"/>
    <n v="0"/>
    <n v="0"/>
    <s v="After 2050"/>
    <x v="24"/>
    <x v="53"/>
  </r>
  <r>
    <s v="ssp119"/>
    <x v="13"/>
    <x v="1"/>
    <x v="12"/>
    <n v="0.50943396200000002"/>
    <n v="0.16981132099999999"/>
    <n v="0"/>
    <s v="After 2050"/>
    <x v="25"/>
    <x v="53"/>
  </r>
  <r>
    <s v="ssp119"/>
    <x v="13"/>
    <x v="2"/>
    <x v="0"/>
    <n v="0.58490565999999999"/>
    <n v="0.26415094300000003"/>
    <n v="9.4339622999999997E-2"/>
    <s v="After 2050"/>
    <x v="26"/>
    <x v="54"/>
  </r>
  <r>
    <s v="ssp119"/>
    <x v="13"/>
    <x v="2"/>
    <x v="1"/>
    <n v="0.83018867900000004"/>
    <n v="0.45283018899999999"/>
    <n v="0.15094339600000001"/>
    <s v="2046-2050"/>
    <x v="27"/>
    <x v="54"/>
  </r>
  <r>
    <s v="ssp119"/>
    <x v="13"/>
    <x v="2"/>
    <x v="2"/>
    <n v="0.98113207499999999"/>
    <n v="0.83018867900000004"/>
    <n v="0.28301886799999998"/>
    <s v="2041-2045"/>
    <x v="28"/>
    <x v="54"/>
  </r>
  <r>
    <s v="ssp119"/>
    <x v="13"/>
    <x v="2"/>
    <x v="3"/>
    <n v="1"/>
    <n v="0.90566037700000002"/>
    <n v="0.45283018899999999"/>
    <s v="2041-2045"/>
    <x v="29"/>
    <x v="54"/>
  </r>
  <r>
    <s v="ssp119"/>
    <x v="13"/>
    <x v="2"/>
    <x v="4"/>
    <n v="0"/>
    <n v="0"/>
    <n v="0"/>
    <s v="After 2050"/>
    <x v="30"/>
    <x v="54"/>
  </r>
  <r>
    <s v="ssp119"/>
    <x v="13"/>
    <x v="2"/>
    <x v="5"/>
    <n v="0.26415094300000003"/>
    <n v="1.8867925000000001E-2"/>
    <n v="0"/>
    <s v="After 2050"/>
    <x v="31"/>
    <x v="54"/>
  </r>
  <r>
    <s v="ssp119"/>
    <x v="13"/>
    <x v="2"/>
    <x v="6"/>
    <n v="0.83018867900000004"/>
    <n v="0.37735849100000002"/>
    <n v="9.4339622999999997E-2"/>
    <s v="2046-2050"/>
    <x v="32"/>
    <x v="54"/>
  </r>
  <r>
    <s v="ssp119"/>
    <x v="13"/>
    <x v="2"/>
    <x v="7"/>
    <n v="0.15094339600000001"/>
    <n v="0"/>
    <n v="0"/>
    <s v="After 2050"/>
    <x v="33"/>
    <x v="54"/>
  </r>
  <r>
    <s v="ssp119"/>
    <x v="13"/>
    <x v="2"/>
    <x v="8"/>
    <n v="0.66037735799999997"/>
    <n v="0.22641509400000001"/>
    <n v="1.8867925000000001E-2"/>
    <s v="After 2050"/>
    <x v="34"/>
    <x v="54"/>
  </r>
  <r>
    <s v="ssp119"/>
    <x v="13"/>
    <x v="2"/>
    <x v="9"/>
    <n v="0.94339622599999995"/>
    <n v="0.77358490599999996"/>
    <n v="0.22641509400000001"/>
    <s v="2041-2045"/>
    <x v="35"/>
    <x v="54"/>
  </r>
  <r>
    <s v="ssp119"/>
    <x v="13"/>
    <x v="2"/>
    <x v="10"/>
    <n v="0"/>
    <n v="0"/>
    <n v="0"/>
    <s v="After 2050"/>
    <x v="36"/>
    <x v="54"/>
  </r>
  <r>
    <s v="ssp119"/>
    <x v="13"/>
    <x v="2"/>
    <x v="11"/>
    <n v="0.15094339600000001"/>
    <n v="0"/>
    <n v="0"/>
    <s v="After 2050"/>
    <x v="37"/>
    <x v="54"/>
  </r>
  <r>
    <s v="ssp119"/>
    <x v="13"/>
    <x v="2"/>
    <x v="12"/>
    <n v="0.603773585"/>
    <n v="0.188679245"/>
    <n v="0"/>
    <s v="After 2050"/>
    <x v="38"/>
    <x v="54"/>
  </r>
  <r>
    <s v="ssp119"/>
    <x v="13"/>
    <x v="3"/>
    <x v="0"/>
    <n v="0.43396226399999999"/>
    <n v="0.22641509400000001"/>
    <n v="3.7735849000000002E-2"/>
    <s v="After 2050"/>
    <x v="39"/>
    <x v="55"/>
  </r>
  <r>
    <s v="ssp119"/>
    <x v="13"/>
    <x v="3"/>
    <x v="1"/>
    <n v="0.811320755"/>
    <n v="0.41509434000000001"/>
    <n v="0.132075472"/>
    <s v="2046-2050"/>
    <x v="40"/>
    <x v="55"/>
  </r>
  <r>
    <s v="ssp119"/>
    <x v="13"/>
    <x v="3"/>
    <x v="2"/>
    <n v="0.94339622599999995"/>
    <n v="0.811320755"/>
    <n v="0.24528301899999999"/>
    <s v="2041-2045"/>
    <x v="41"/>
    <x v="55"/>
  </r>
  <r>
    <s v="ssp119"/>
    <x v="13"/>
    <x v="3"/>
    <x v="3"/>
    <n v="1"/>
    <n v="0.90566037700000002"/>
    <n v="0.396226415"/>
    <s v="2041-2045"/>
    <x v="42"/>
    <x v="55"/>
  </r>
  <r>
    <s v="ssp119"/>
    <x v="13"/>
    <x v="3"/>
    <x v="4"/>
    <n v="0"/>
    <n v="0"/>
    <n v="0"/>
    <s v="After 2050"/>
    <x v="43"/>
    <x v="55"/>
  </r>
  <r>
    <s v="ssp119"/>
    <x v="13"/>
    <x v="3"/>
    <x v="5"/>
    <n v="0.20754717"/>
    <n v="0"/>
    <n v="0"/>
    <s v="After 2050"/>
    <x v="44"/>
    <x v="55"/>
  </r>
  <r>
    <s v="ssp119"/>
    <x v="13"/>
    <x v="3"/>
    <x v="6"/>
    <n v="0.73584905700000003"/>
    <n v="0.26415094300000003"/>
    <n v="3.7735849000000002E-2"/>
    <s v="2046-2050"/>
    <x v="45"/>
    <x v="55"/>
  </r>
  <r>
    <s v="ssp119"/>
    <x v="13"/>
    <x v="3"/>
    <x v="7"/>
    <n v="7.5471698000000004E-2"/>
    <n v="0"/>
    <n v="0"/>
    <s v="After 2050"/>
    <x v="46"/>
    <x v="55"/>
  </r>
  <r>
    <s v="ssp119"/>
    <x v="13"/>
    <x v="3"/>
    <x v="8"/>
    <n v="0.49056603799999998"/>
    <n v="0.188679245"/>
    <n v="1.8867925000000001E-2"/>
    <s v="After 2050"/>
    <x v="47"/>
    <x v="55"/>
  </r>
  <r>
    <s v="ssp119"/>
    <x v="13"/>
    <x v="3"/>
    <x v="9"/>
    <n v="0.90566037700000002"/>
    <n v="0.603773585"/>
    <n v="0.188679245"/>
    <s v="2046-2050"/>
    <x v="48"/>
    <x v="55"/>
  </r>
  <r>
    <s v="ssp119"/>
    <x v="13"/>
    <x v="3"/>
    <x v="10"/>
    <n v="0"/>
    <n v="0"/>
    <n v="0"/>
    <s v="After 2050"/>
    <x v="49"/>
    <x v="55"/>
  </r>
  <r>
    <s v="ssp119"/>
    <x v="13"/>
    <x v="3"/>
    <x v="11"/>
    <n v="7.5471698000000004E-2"/>
    <n v="0"/>
    <n v="0"/>
    <s v="After 2050"/>
    <x v="50"/>
    <x v="55"/>
  </r>
  <r>
    <s v="ssp119"/>
    <x v="13"/>
    <x v="3"/>
    <x v="12"/>
    <n v="0.43396226399999999"/>
    <n v="0.132075472"/>
    <n v="0"/>
    <s v="After 2050"/>
    <x v="51"/>
    <x v="55"/>
  </r>
  <r>
    <s v="ssp119"/>
    <x v="14"/>
    <x v="0"/>
    <x v="0"/>
    <n v="0.30188679200000001"/>
    <n v="0.188679245"/>
    <n v="3.7735849000000002E-2"/>
    <s v="After 2050"/>
    <x v="0"/>
    <x v="56"/>
  </r>
  <r>
    <s v="ssp119"/>
    <x v="14"/>
    <x v="0"/>
    <x v="1"/>
    <n v="0.52830188700000003"/>
    <n v="0.28301886799999998"/>
    <n v="0.11320754700000001"/>
    <s v="After 2050"/>
    <x v="1"/>
    <x v="56"/>
  </r>
  <r>
    <s v="ssp119"/>
    <x v="14"/>
    <x v="0"/>
    <x v="2"/>
    <n v="0.90566037700000002"/>
    <n v="0.62264150900000004"/>
    <n v="0.188679245"/>
    <s v="2046-2050"/>
    <x v="2"/>
    <x v="56"/>
  </r>
  <r>
    <s v="ssp119"/>
    <x v="14"/>
    <x v="0"/>
    <x v="3"/>
    <n v="0.98113207499999999"/>
    <n v="0.84905660400000005"/>
    <n v="0.37735849100000002"/>
    <s v="2041-2045"/>
    <x v="3"/>
    <x v="56"/>
  </r>
  <r>
    <s v="ssp119"/>
    <x v="14"/>
    <x v="0"/>
    <x v="4"/>
    <n v="0"/>
    <n v="0"/>
    <n v="0"/>
    <s v="After 2050"/>
    <x v="4"/>
    <x v="56"/>
  </r>
  <r>
    <s v="ssp119"/>
    <x v="14"/>
    <x v="0"/>
    <x v="5"/>
    <n v="9.4339622999999997E-2"/>
    <n v="0"/>
    <n v="0"/>
    <s v="After 2050"/>
    <x v="5"/>
    <x v="56"/>
  </r>
  <r>
    <s v="ssp119"/>
    <x v="14"/>
    <x v="0"/>
    <x v="6"/>
    <n v="0.49056603799999998"/>
    <n v="0.20754717"/>
    <n v="3.7735849000000002E-2"/>
    <s v="After 2050"/>
    <x v="6"/>
    <x v="56"/>
  </r>
  <r>
    <s v="ssp119"/>
    <x v="14"/>
    <x v="0"/>
    <x v="7"/>
    <n v="0"/>
    <n v="0"/>
    <n v="0"/>
    <s v="After 2050"/>
    <x v="7"/>
    <x v="56"/>
  </r>
  <r>
    <s v="ssp119"/>
    <x v="14"/>
    <x v="0"/>
    <x v="8"/>
    <n v="0.33962264199999997"/>
    <n v="0.132075472"/>
    <n v="1.8867925000000001E-2"/>
    <s v="After 2050"/>
    <x v="8"/>
    <x v="56"/>
  </r>
  <r>
    <s v="ssp119"/>
    <x v="14"/>
    <x v="0"/>
    <x v="9"/>
    <n v="0.83018867900000004"/>
    <n v="0.50943396200000002"/>
    <n v="0.188679245"/>
    <s v="2046-2050"/>
    <x v="9"/>
    <x v="56"/>
  </r>
  <r>
    <s v="ssp119"/>
    <x v="14"/>
    <x v="0"/>
    <x v="10"/>
    <n v="0"/>
    <n v="0"/>
    <n v="0"/>
    <s v="After 2050"/>
    <x v="10"/>
    <x v="56"/>
  </r>
  <r>
    <s v="ssp119"/>
    <x v="14"/>
    <x v="0"/>
    <x v="11"/>
    <n v="0"/>
    <n v="0"/>
    <n v="0"/>
    <s v="After 2050"/>
    <x v="11"/>
    <x v="56"/>
  </r>
  <r>
    <s v="ssp119"/>
    <x v="14"/>
    <x v="0"/>
    <x v="12"/>
    <n v="0.30188679200000001"/>
    <n v="0.11320754700000001"/>
    <n v="0"/>
    <s v="After 2050"/>
    <x v="12"/>
    <x v="56"/>
  </r>
  <r>
    <s v="ssp119"/>
    <x v="14"/>
    <x v="1"/>
    <x v="0"/>
    <n v="0.49056603799999998"/>
    <n v="0.26415094300000003"/>
    <n v="3.7735849000000002E-2"/>
    <s v="After 2050"/>
    <x v="13"/>
    <x v="57"/>
  </r>
  <r>
    <s v="ssp119"/>
    <x v="14"/>
    <x v="1"/>
    <x v="1"/>
    <n v="0.83018867900000004"/>
    <n v="0.43396226399999999"/>
    <n v="0.132075472"/>
    <s v="2046-2050"/>
    <x v="14"/>
    <x v="57"/>
  </r>
  <r>
    <s v="ssp119"/>
    <x v="14"/>
    <x v="1"/>
    <x v="2"/>
    <n v="0.96226415099999996"/>
    <n v="0.811320755"/>
    <n v="0.24528301899999999"/>
    <s v="2041-2045"/>
    <x v="15"/>
    <x v="57"/>
  </r>
  <r>
    <s v="ssp119"/>
    <x v="14"/>
    <x v="1"/>
    <x v="3"/>
    <n v="1"/>
    <n v="0.90566037700000002"/>
    <n v="0.43396226399999999"/>
    <s v="2041-2045"/>
    <x v="16"/>
    <x v="57"/>
  </r>
  <r>
    <s v="ssp119"/>
    <x v="14"/>
    <x v="1"/>
    <x v="4"/>
    <n v="0"/>
    <n v="0"/>
    <n v="0"/>
    <s v="After 2050"/>
    <x v="17"/>
    <x v="57"/>
  </r>
  <r>
    <s v="ssp119"/>
    <x v="14"/>
    <x v="1"/>
    <x v="5"/>
    <n v="0.22641509400000001"/>
    <n v="0"/>
    <n v="0"/>
    <s v="After 2050"/>
    <x v="18"/>
    <x v="57"/>
  </r>
  <r>
    <s v="ssp119"/>
    <x v="14"/>
    <x v="1"/>
    <x v="6"/>
    <n v="0.811320755"/>
    <n v="0.33962264199999997"/>
    <n v="3.7735849000000002E-2"/>
    <s v="2046-2050"/>
    <x v="19"/>
    <x v="57"/>
  </r>
  <r>
    <s v="ssp119"/>
    <x v="14"/>
    <x v="1"/>
    <x v="7"/>
    <n v="0.11320754700000001"/>
    <n v="0"/>
    <n v="0"/>
    <s v="After 2050"/>
    <x v="20"/>
    <x v="57"/>
  </r>
  <r>
    <s v="ssp119"/>
    <x v="14"/>
    <x v="1"/>
    <x v="8"/>
    <n v="0.58490565999999999"/>
    <n v="0.20754717"/>
    <n v="1.8867925000000001E-2"/>
    <s v="After 2050"/>
    <x v="21"/>
    <x v="57"/>
  </r>
  <r>
    <s v="ssp119"/>
    <x v="14"/>
    <x v="1"/>
    <x v="9"/>
    <n v="0.92452830200000002"/>
    <n v="0.64150943400000005"/>
    <n v="0.20754717"/>
    <s v="2046-2050"/>
    <x v="22"/>
    <x v="57"/>
  </r>
  <r>
    <s v="ssp119"/>
    <x v="14"/>
    <x v="1"/>
    <x v="10"/>
    <n v="0"/>
    <n v="0"/>
    <n v="0"/>
    <s v="After 2050"/>
    <x v="23"/>
    <x v="57"/>
  </r>
  <r>
    <s v="ssp119"/>
    <x v="14"/>
    <x v="1"/>
    <x v="11"/>
    <n v="0.11320754700000001"/>
    <n v="0"/>
    <n v="0"/>
    <s v="After 2050"/>
    <x v="24"/>
    <x v="57"/>
  </r>
  <r>
    <s v="ssp119"/>
    <x v="14"/>
    <x v="1"/>
    <x v="12"/>
    <n v="0.50943396200000002"/>
    <n v="0.16981132099999999"/>
    <n v="0"/>
    <s v="After 2050"/>
    <x v="25"/>
    <x v="57"/>
  </r>
  <r>
    <s v="ssp119"/>
    <x v="14"/>
    <x v="2"/>
    <x v="0"/>
    <n v="0.58490565999999999"/>
    <n v="0.26415094300000003"/>
    <n v="9.4339622999999997E-2"/>
    <s v="After 2050"/>
    <x v="26"/>
    <x v="58"/>
  </r>
  <r>
    <s v="ssp119"/>
    <x v="14"/>
    <x v="2"/>
    <x v="1"/>
    <n v="0.83018867900000004"/>
    <n v="0.47169811299999997"/>
    <n v="0.15094339600000001"/>
    <s v="2046-2050"/>
    <x v="27"/>
    <x v="58"/>
  </r>
  <r>
    <s v="ssp119"/>
    <x v="14"/>
    <x v="2"/>
    <x v="2"/>
    <n v="0.98113207499999999"/>
    <n v="0.83018867900000004"/>
    <n v="0.28301886799999998"/>
    <s v="2041-2045"/>
    <x v="28"/>
    <x v="58"/>
  </r>
  <r>
    <s v="ssp119"/>
    <x v="14"/>
    <x v="2"/>
    <x v="3"/>
    <n v="1"/>
    <n v="0.90566037700000002"/>
    <n v="0.45283018899999999"/>
    <s v="2041-2045"/>
    <x v="29"/>
    <x v="58"/>
  </r>
  <r>
    <s v="ssp119"/>
    <x v="14"/>
    <x v="2"/>
    <x v="4"/>
    <n v="0"/>
    <n v="0"/>
    <n v="0"/>
    <s v="After 2050"/>
    <x v="30"/>
    <x v="58"/>
  </r>
  <r>
    <s v="ssp119"/>
    <x v="14"/>
    <x v="2"/>
    <x v="5"/>
    <n v="0.26415094300000003"/>
    <n v="1.8867925000000001E-2"/>
    <n v="0"/>
    <s v="After 2050"/>
    <x v="31"/>
    <x v="58"/>
  </r>
  <r>
    <s v="ssp119"/>
    <x v="14"/>
    <x v="2"/>
    <x v="6"/>
    <n v="0.83018867900000004"/>
    <n v="0.37735849100000002"/>
    <n v="9.4339622999999997E-2"/>
    <s v="2046-2050"/>
    <x v="32"/>
    <x v="58"/>
  </r>
  <r>
    <s v="ssp119"/>
    <x v="14"/>
    <x v="2"/>
    <x v="7"/>
    <n v="0.15094339600000001"/>
    <n v="0"/>
    <n v="0"/>
    <s v="After 2050"/>
    <x v="33"/>
    <x v="58"/>
  </r>
  <r>
    <s v="ssp119"/>
    <x v="14"/>
    <x v="2"/>
    <x v="8"/>
    <n v="0.66037735799999997"/>
    <n v="0.22641509400000001"/>
    <n v="1.8867925000000001E-2"/>
    <s v="After 2050"/>
    <x v="34"/>
    <x v="58"/>
  </r>
  <r>
    <s v="ssp119"/>
    <x v="14"/>
    <x v="2"/>
    <x v="9"/>
    <n v="0.94339622599999995"/>
    <n v="0.77358490599999996"/>
    <n v="0.22641509400000001"/>
    <s v="2041-2045"/>
    <x v="35"/>
    <x v="58"/>
  </r>
  <r>
    <s v="ssp119"/>
    <x v="14"/>
    <x v="2"/>
    <x v="10"/>
    <n v="0"/>
    <n v="0"/>
    <n v="0"/>
    <s v="After 2050"/>
    <x v="36"/>
    <x v="58"/>
  </r>
  <r>
    <s v="ssp119"/>
    <x v="14"/>
    <x v="2"/>
    <x v="11"/>
    <n v="0.15094339600000001"/>
    <n v="0"/>
    <n v="0"/>
    <s v="After 2050"/>
    <x v="37"/>
    <x v="58"/>
  </r>
  <r>
    <s v="ssp119"/>
    <x v="14"/>
    <x v="2"/>
    <x v="12"/>
    <n v="0.603773585"/>
    <n v="0.188679245"/>
    <n v="0"/>
    <s v="After 2050"/>
    <x v="38"/>
    <x v="58"/>
  </r>
  <r>
    <s v="ssp119"/>
    <x v="14"/>
    <x v="3"/>
    <x v="0"/>
    <n v="0.43396226399999999"/>
    <n v="0.22641509400000001"/>
    <n v="3.7735849000000002E-2"/>
    <s v="After 2050"/>
    <x v="39"/>
    <x v="59"/>
  </r>
  <r>
    <s v="ssp119"/>
    <x v="14"/>
    <x v="3"/>
    <x v="1"/>
    <n v="0.811320755"/>
    <n v="0.41509434000000001"/>
    <n v="0.132075472"/>
    <s v="2046-2050"/>
    <x v="40"/>
    <x v="59"/>
  </r>
  <r>
    <s v="ssp119"/>
    <x v="14"/>
    <x v="3"/>
    <x v="2"/>
    <n v="0.94339622599999995"/>
    <n v="0.811320755"/>
    <n v="0.24528301899999999"/>
    <s v="2041-2045"/>
    <x v="41"/>
    <x v="59"/>
  </r>
  <r>
    <s v="ssp119"/>
    <x v="14"/>
    <x v="3"/>
    <x v="3"/>
    <n v="1"/>
    <n v="0.90566037700000002"/>
    <n v="0.396226415"/>
    <s v="2041-2045"/>
    <x v="42"/>
    <x v="59"/>
  </r>
  <r>
    <s v="ssp119"/>
    <x v="14"/>
    <x v="3"/>
    <x v="4"/>
    <n v="0"/>
    <n v="0"/>
    <n v="0"/>
    <s v="After 2050"/>
    <x v="43"/>
    <x v="59"/>
  </r>
  <r>
    <s v="ssp119"/>
    <x v="14"/>
    <x v="3"/>
    <x v="5"/>
    <n v="0.20754717"/>
    <n v="0"/>
    <n v="0"/>
    <s v="After 2050"/>
    <x v="44"/>
    <x v="59"/>
  </r>
  <r>
    <s v="ssp119"/>
    <x v="14"/>
    <x v="3"/>
    <x v="6"/>
    <n v="0.73584905700000003"/>
    <n v="0.26415094300000003"/>
    <n v="3.7735849000000002E-2"/>
    <s v="2046-2050"/>
    <x v="45"/>
    <x v="59"/>
  </r>
  <r>
    <s v="ssp119"/>
    <x v="14"/>
    <x v="3"/>
    <x v="7"/>
    <n v="7.5471698000000004E-2"/>
    <n v="0"/>
    <n v="0"/>
    <s v="After 2050"/>
    <x v="46"/>
    <x v="59"/>
  </r>
  <r>
    <s v="ssp119"/>
    <x v="14"/>
    <x v="3"/>
    <x v="8"/>
    <n v="0.49056603799999998"/>
    <n v="0.188679245"/>
    <n v="1.8867925000000001E-2"/>
    <s v="After 2050"/>
    <x v="47"/>
    <x v="59"/>
  </r>
  <r>
    <s v="ssp119"/>
    <x v="14"/>
    <x v="3"/>
    <x v="9"/>
    <n v="0.90566037700000002"/>
    <n v="0.603773585"/>
    <n v="0.188679245"/>
    <s v="2046-2050"/>
    <x v="48"/>
    <x v="59"/>
  </r>
  <r>
    <s v="ssp119"/>
    <x v="14"/>
    <x v="3"/>
    <x v="10"/>
    <n v="0"/>
    <n v="0"/>
    <n v="0"/>
    <s v="After 2050"/>
    <x v="49"/>
    <x v="59"/>
  </r>
  <r>
    <s v="ssp119"/>
    <x v="14"/>
    <x v="3"/>
    <x v="11"/>
    <n v="7.5471698000000004E-2"/>
    <n v="0"/>
    <n v="0"/>
    <s v="After 2050"/>
    <x v="50"/>
    <x v="59"/>
  </r>
  <r>
    <s v="ssp119"/>
    <x v="14"/>
    <x v="3"/>
    <x v="12"/>
    <n v="0.43396226399999999"/>
    <n v="0.132075472"/>
    <n v="0"/>
    <s v="After 2050"/>
    <x v="51"/>
    <x v="59"/>
  </r>
  <r>
    <s v="ssp119"/>
    <x v="15"/>
    <x v="0"/>
    <x v="0"/>
    <n v="0.30188679200000001"/>
    <n v="0.188679245"/>
    <n v="3.7735849000000002E-2"/>
    <s v="After 2050"/>
    <x v="0"/>
    <x v="60"/>
  </r>
  <r>
    <s v="ssp119"/>
    <x v="15"/>
    <x v="0"/>
    <x v="1"/>
    <n v="0.52830188700000003"/>
    <n v="0.32075471700000002"/>
    <n v="0.11320754700000001"/>
    <s v="After 2050"/>
    <x v="1"/>
    <x v="60"/>
  </r>
  <r>
    <s v="ssp119"/>
    <x v="15"/>
    <x v="0"/>
    <x v="2"/>
    <n v="0.90566037700000002"/>
    <n v="0.64150943400000005"/>
    <n v="0.20754717"/>
    <s v="2046-2050"/>
    <x v="2"/>
    <x v="60"/>
  </r>
  <r>
    <s v="ssp119"/>
    <x v="15"/>
    <x v="0"/>
    <x v="3"/>
    <n v="0.98113207499999999"/>
    <n v="0.84905660400000005"/>
    <n v="0.37735849100000002"/>
    <s v="2041-2045"/>
    <x v="3"/>
    <x v="60"/>
  </r>
  <r>
    <s v="ssp119"/>
    <x v="15"/>
    <x v="0"/>
    <x v="4"/>
    <n v="0"/>
    <n v="0"/>
    <n v="0"/>
    <s v="After 2050"/>
    <x v="4"/>
    <x v="60"/>
  </r>
  <r>
    <s v="ssp119"/>
    <x v="15"/>
    <x v="0"/>
    <x v="5"/>
    <n v="9.4339622999999997E-2"/>
    <n v="0"/>
    <n v="0"/>
    <s v="After 2050"/>
    <x v="5"/>
    <x v="60"/>
  </r>
  <r>
    <s v="ssp119"/>
    <x v="15"/>
    <x v="0"/>
    <x v="6"/>
    <n v="0.49056603799999998"/>
    <n v="0.20754717"/>
    <n v="3.7735849000000002E-2"/>
    <s v="After 2050"/>
    <x v="6"/>
    <x v="60"/>
  </r>
  <r>
    <s v="ssp119"/>
    <x v="15"/>
    <x v="0"/>
    <x v="7"/>
    <n v="0"/>
    <n v="0"/>
    <n v="0"/>
    <s v="After 2050"/>
    <x v="7"/>
    <x v="60"/>
  </r>
  <r>
    <s v="ssp119"/>
    <x v="15"/>
    <x v="0"/>
    <x v="8"/>
    <n v="0.33962264199999997"/>
    <n v="0.132075472"/>
    <n v="1.8867925000000001E-2"/>
    <s v="After 2050"/>
    <x v="8"/>
    <x v="60"/>
  </r>
  <r>
    <s v="ssp119"/>
    <x v="15"/>
    <x v="0"/>
    <x v="9"/>
    <n v="0.84905660400000005"/>
    <n v="0.52830188700000003"/>
    <n v="0.188679245"/>
    <s v="2046-2050"/>
    <x v="9"/>
    <x v="60"/>
  </r>
  <r>
    <s v="ssp119"/>
    <x v="15"/>
    <x v="0"/>
    <x v="10"/>
    <n v="0"/>
    <n v="0"/>
    <n v="0"/>
    <s v="After 2050"/>
    <x v="10"/>
    <x v="60"/>
  </r>
  <r>
    <s v="ssp119"/>
    <x v="15"/>
    <x v="0"/>
    <x v="11"/>
    <n v="0"/>
    <n v="0"/>
    <n v="0"/>
    <s v="After 2050"/>
    <x v="11"/>
    <x v="60"/>
  </r>
  <r>
    <s v="ssp119"/>
    <x v="15"/>
    <x v="0"/>
    <x v="12"/>
    <n v="0.32075471700000002"/>
    <n v="0.11320754700000001"/>
    <n v="0"/>
    <s v="After 2050"/>
    <x v="12"/>
    <x v="60"/>
  </r>
  <r>
    <s v="ssp119"/>
    <x v="15"/>
    <x v="1"/>
    <x v="0"/>
    <n v="0.50943396200000002"/>
    <n v="0.26415094300000003"/>
    <n v="7.5471698000000004E-2"/>
    <s v="After 2050"/>
    <x v="13"/>
    <x v="61"/>
  </r>
  <r>
    <s v="ssp119"/>
    <x v="15"/>
    <x v="1"/>
    <x v="1"/>
    <n v="0.83018867900000004"/>
    <n v="0.43396226399999999"/>
    <n v="0.132075472"/>
    <s v="2046-2050"/>
    <x v="14"/>
    <x v="61"/>
  </r>
  <r>
    <s v="ssp119"/>
    <x v="15"/>
    <x v="1"/>
    <x v="2"/>
    <n v="0.96226415099999996"/>
    <n v="0.83018867900000004"/>
    <n v="0.28301886799999998"/>
    <s v="2041-2045"/>
    <x v="15"/>
    <x v="61"/>
  </r>
  <r>
    <s v="ssp119"/>
    <x v="15"/>
    <x v="1"/>
    <x v="3"/>
    <n v="1"/>
    <n v="0.90566037700000002"/>
    <n v="0.45283018899999999"/>
    <s v="2041-2045"/>
    <x v="16"/>
    <x v="61"/>
  </r>
  <r>
    <s v="ssp119"/>
    <x v="15"/>
    <x v="1"/>
    <x v="4"/>
    <n v="0"/>
    <n v="0"/>
    <n v="0"/>
    <s v="After 2050"/>
    <x v="17"/>
    <x v="61"/>
  </r>
  <r>
    <s v="ssp119"/>
    <x v="15"/>
    <x v="1"/>
    <x v="5"/>
    <n v="0.22641509400000001"/>
    <n v="0"/>
    <n v="0"/>
    <s v="After 2050"/>
    <x v="18"/>
    <x v="61"/>
  </r>
  <r>
    <s v="ssp119"/>
    <x v="15"/>
    <x v="1"/>
    <x v="6"/>
    <n v="0.83018867900000004"/>
    <n v="0.33962264199999997"/>
    <n v="3.7735849000000002E-2"/>
    <s v="2046-2050"/>
    <x v="19"/>
    <x v="61"/>
  </r>
  <r>
    <s v="ssp119"/>
    <x v="15"/>
    <x v="1"/>
    <x v="7"/>
    <n v="0.11320754700000001"/>
    <n v="0"/>
    <n v="0"/>
    <s v="After 2050"/>
    <x v="20"/>
    <x v="61"/>
  </r>
  <r>
    <s v="ssp119"/>
    <x v="15"/>
    <x v="1"/>
    <x v="8"/>
    <n v="0.58490565999999999"/>
    <n v="0.20754717"/>
    <n v="1.8867925000000001E-2"/>
    <s v="After 2050"/>
    <x v="21"/>
    <x v="61"/>
  </r>
  <r>
    <s v="ssp119"/>
    <x v="15"/>
    <x v="1"/>
    <x v="9"/>
    <n v="0.92452830200000002"/>
    <n v="0.67924528299999998"/>
    <n v="0.20754717"/>
    <s v="2041-2045"/>
    <x v="22"/>
    <x v="61"/>
  </r>
  <r>
    <s v="ssp119"/>
    <x v="15"/>
    <x v="1"/>
    <x v="10"/>
    <n v="0"/>
    <n v="0"/>
    <n v="0"/>
    <s v="After 2050"/>
    <x v="23"/>
    <x v="61"/>
  </r>
  <r>
    <s v="ssp119"/>
    <x v="15"/>
    <x v="1"/>
    <x v="11"/>
    <n v="0.11320754700000001"/>
    <n v="0"/>
    <n v="0"/>
    <s v="After 2050"/>
    <x v="24"/>
    <x v="61"/>
  </r>
  <r>
    <s v="ssp119"/>
    <x v="15"/>
    <x v="1"/>
    <x v="12"/>
    <n v="0.50943396200000002"/>
    <n v="0.188679245"/>
    <n v="0"/>
    <s v="After 2050"/>
    <x v="25"/>
    <x v="61"/>
  </r>
  <r>
    <s v="ssp119"/>
    <x v="15"/>
    <x v="2"/>
    <x v="0"/>
    <n v="0.58490565999999999"/>
    <n v="0.26415094300000003"/>
    <n v="9.4339622999999997E-2"/>
    <s v="After 2050"/>
    <x v="26"/>
    <x v="62"/>
  </r>
  <r>
    <s v="ssp119"/>
    <x v="15"/>
    <x v="2"/>
    <x v="1"/>
    <n v="0.84905660400000005"/>
    <n v="0.47169811299999997"/>
    <n v="0.15094339600000001"/>
    <s v="2046-2050"/>
    <x v="27"/>
    <x v="62"/>
  </r>
  <r>
    <s v="ssp119"/>
    <x v="15"/>
    <x v="2"/>
    <x v="2"/>
    <n v="0.98113207499999999"/>
    <n v="0.83018867900000004"/>
    <n v="0.28301886799999998"/>
    <s v="2041-2045"/>
    <x v="28"/>
    <x v="62"/>
  </r>
  <r>
    <s v="ssp119"/>
    <x v="15"/>
    <x v="2"/>
    <x v="3"/>
    <n v="1"/>
    <n v="0.90566037700000002"/>
    <n v="0.49056603799999998"/>
    <s v="2041-2045"/>
    <x v="29"/>
    <x v="62"/>
  </r>
  <r>
    <s v="ssp119"/>
    <x v="15"/>
    <x v="2"/>
    <x v="4"/>
    <n v="0"/>
    <n v="0"/>
    <n v="0"/>
    <s v="After 2050"/>
    <x v="30"/>
    <x v="62"/>
  </r>
  <r>
    <s v="ssp119"/>
    <x v="15"/>
    <x v="2"/>
    <x v="5"/>
    <n v="0.26415094300000003"/>
    <n v="1.8867925000000001E-2"/>
    <n v="0"/>
    <s v="After 2050"/>
    <x v="31"/>
    <x v="62"/>
  </r>
  <r>
    <s v="ssp119"/>
    <x v="15"/>
    <x v="2"/>
    <x v="6"/>
    <n v="0.83018867900000004"/>
    <n v="0.37735849100000002"/>
    <n v="9.4339622999999997E-2"/>
    <s v="2046-2050"/>
    <x v="32"/>
    <x v="62"/>
  </r>
  <r>
    <s v="ssp119"/>
    <x v="15"/>
    <x v="2"/>
    <x v="7"/>
    <n v="0.15094339600000001"/>
    <n v="0"/>
    <n v="0"/>
    <s v="After 2050"/>
    <x v="33"/>
    <x v="62"/>
  </r>
  <r>
    <s v="ssp119"/>
    <x v="15"/>
    <x v="2"/>
    <x v="8"/>
    <n v="0.69811320799999999"/>
    <n v="0.22641509400000001"/>
    <n v="1.8867925000000001E-2"/>
    <s v="2046-2050"/>
    <x v="34"/>
    <x v="62"/>
  </r>
  <r>
    <s v="ssp119"/>
    <x v="15"/>
    <x v="2"/>
    <x v="9"/>
    <n v="0.94339622599999995"/>
    <n v="0.77358490599999996"/>
    <n v="0.22641509400000001"/>
    <s v="2041-2045"/>
    <x v="35"/>
    <x v="62"/>
  </r>
  <r>
    <s v="ssp119"/>
    <x v="15"/>
    <x v="2"/>
    <x v="10"/>
    <n v="0"/>
    <n v="0"/>
    <n v="0"/>
    <s v="After 2050"/>
    <x v="36"/>
    <x v="62"/>
  </r>
  <r>
    <s v="ssp119"/>
    <x v="15"/>
    <x v="2"/>
    <x v="11"/>
    <n v="0.15094339600000001"/>
    <n v="0"/>
    <n v="0"/>
    <s v="After 2050"/>
    <x v="37"/>
    <x v="62"/>
  </r>
  <r>
    <s v="ssp119"/>
    <x v="15"/>
    <x v="2"/>
    <x v="12"/>
    <n v="0.62264150900000004"/>
    <n v="0.188679245"/>
    <n v="0"/>
    <s v="After 2050"/>
    <x v="38"/>
    <x v="62"/>
  </r>
  <r>
    <s v="ssp119"/>
    <x v="15"/>
    <x v="3"/>
    <x v="0"/>
    <n v="0.43396226399999999"/>
    <n v="0.22641509400000001"/>
    <n v="3.7735849000000002E-2"/>
    <s v="After 2050"/>
    <x v="39"/>
    <x v="63"/>
  </r>
  <r>
    <s v="ssp119"/>
    <x v="15"/>
    <x v="3"/>
    <x v="1"/>
    <n v="0.811320755"/>
    <n v="0.41509434000000001"/>
    <n v="0.132075472"/>
    <s v="2046-2050"/>
    <x v="40"/>
    <x v="63"/>
  </r>
  <r>
    <s v="ssp119"/>
    <x v="15"/>
    <x v="3"/>
    <x v="2"/>
    <n v="0.94339622599999995"/>
    <n v="0.811320755"/>
    <n v="0.24528301899999999"/>
    <s v="2041-2045"/>
    <x v="41"/>
    <x v="63"/>
  </r>
  <r>
    <s v="ssp119"/>
    <x v="15"/>
    <x v="3"/>
    <x v="3"/>
    <n v="1"/>
    <n v="0.90566037700000002"/>
    <n v="0.41509434000000001"/>
    <s v="2041-2045"/>
    <x v="42"/>
    <x v="63"/>
  </r>
  <r>
    <s v="ssp119"/>
    <x v="15"/>
    <x v="3"/>
    <x v="4"/>
    <n v="0"/>
    <n v="0"/>
    <n v="0"/>
    <s v="After 2050"/>
    <x v="43"/>
    <x v="63"/>
  </r>
  <r>
    <s v="ssp119"/>
    <x v="15"/>
    <x v="3"/>
    <x v="5"/>
    <n v="0.20754717"/>
    <n v="0"/>
    <n v="0"/>
    <s v="After 2050"/>
    <x v="44"/>
    <x v="63"/>
  </r>
  <r>
    <s v="ssp119"/>
    <x v="15"/>
    <x v="3"/>
    <x v="6"/>
    <n v="0.75471698099999995"/>
    <n v="0.26415094300000003"/>
    <n v="3.7735849000000002E-2"/>
    <s v="2046-2050"/>
    <x v="45"/>
    <x v="63"/>
  </r>
  <r>
    <s v="ssp119"/>
    <x v="15"/>
    <x v="3"/>
    <x v="7"/>
    <n v="7.5471698000000004E-2"/>
    <n v="0"/>
    <n v="0"/>
    <s v="After 2050"/>
    <x v="46"/>
    <x v="63"/>
  </r>
  <r>
    <s v="ssp119"/>
    <x v="15"/>
    <x v="3"/>
    <x v="8"/>
    <n v="0.49056603799999998"/>
    <n v="0.188679245"/>
    <n v="1.8867925000000001E-2"/>
    <s v="After 2050"/>
    <x v="47"/>
    <x v="63"/>
  </r>
  <r>
    <s v="ssp119"/>
    <x v="15"/>
    <x v="3"/>
    <x v="9"/>
    <n v="0.90566037700000002"/>
    <n v="0.603773585"/>
    <n v="0.188679245"/>
    <s v="2046-2050"/>
    <x v="48"/>
    <x v="63"/>
  </r>
  <r>
    <s v="ssp119"/>
    <x v="15"/>
    <x v="3"/>
    <x v="10"/>
    <n v="0"/>
    <n v="0"/>
    <n v="0"/>
    <s v="After 2050"/>
    <x v="49"/>
    <x v="63"/>
  </r>
  <r>
    <s v="ssp119"/>
    <x v="15"/>
    <x v="3"/>
    <x v="11"/>
    <n v="7.5471698000000004E-2"/>
    <n v="0"/>
    <n v="0"/>
    <s v="After 2050"/>
    <x v="50"/>
    <x v="63"/>
  </r>
  <r>
    <s v="ssp119"/>
    <x v="15"/>
    <x v="3"/>
    <x v="12"/>
    <n v="0.47169811299999997"/>
    <n v="0.132075472"/>
    <n v="0"/>
    <s v="After 2050"/>
    <x v="51"/>
    <x v="63"/>
  </r>
  <r>
    <s v="ssp119"/>
    <x v="16"/>
    <x v="0"/>
    <x v="0"/>
    <n v="0.30188679200000001"/>
    <n v="0.188679245"/>
    <n v="3.7735849000000002E-2"/>
    <s v="After 2050"/>
    <x v="0"/>
    <x v="64"/>
  </r>
  <r>
    <s v="ssp119"/>
    <x v="16"/>
    <x v="0"/>
    <x v="1"/>
    <n v="0.52830188700000003"/>
    <n v="0.32075471700000002"/>
    <n v="0.11320754700000001"/>
    <s v="After 2050"/>
    <x v="1"/>
    <x v="64"/>
  </r>
  <r>
    <s v="ssp119"/>
    <x v="16"/>
    <x v="0"/>
    <x v="2"/>
    <n v="0.90566037700000002"/>
    <n v="0.64150943400000005"/>
    <n v="0.20754717"/>
    <s v="2046-2050"/>
    <x v="2"/>
    <x v="64"/>
  </r>
  <r>
    <s v="ssp119"/>
    <x v="16"/>
    <x v="0"/>
    <x v="3"/>
    <n v="0.98113207499999999"/>
    <n v="0.84905660400000005"/>
    <n v="0.37735849100000002"/>
    <s v="2041-2045"/>
    <x v="3"/>
    <x v="64"/>
  </r>
  <r>
    <s v="ssp119"/>
    <x v="16"/>
    <x v="0"/>
    <x v="4"/>
    <n v="0"/>
    <n v="0"/>
    <n v="0"/>
    <s v="After 2050"/>
    <x v="4"/>
    <x v="64"/>
  </r>
  <r>
    <s v="ssp119"/>
    <x v="16"/>
    <x v="0"/>
    <x v="5"/>
    <n v="9.4339622999999997E-2"/>
    <n v="0"/>
    <n v="0"/>
    <s v="After 2050"/>
    <x v="5"/>
    <x v="64"/>
  </r>
  <r>
    <s v="ssp119"/>
    <x v="16"/>
    <x v="0"/>
    <x v="6"/>
    <n v="0.49056603799999998"/>
    <n v="0.20754717"/>
    <n v="3.7735849000000002E-2"/>
    <s v="After 2050"/>
    <x v="6"/>
    <x v="64"/>
  </r>
  <r>
    <s v="ssp119"/>
    <x v="16"/>
    <x v="0"/>
    <x v="7"/>
    <n v="0"/>
    <n v="0"/>
    <n v="0"/>
    <s v="After 2050"/>
    <x v="7"/>
    <x v="64"/>
  </r>
  <r>
    <s v="ssp119"/>
    <x v="16"/>
    <x v="0"/>
    <x v="8"/>
    <n v="0.33962264199999997"/>
    <n v="0.132075472"/>
    <n v="1.8867925000000001E-2"/>
    <s v="After 2050"/>
    <x v="8"/>
    <x v="64"/>
  </r>
  <r>
    <s v="ssp119"/>
    <x v="16"/>
    <x v="0"/>
    <x v="9"/>
    <n v="0.84905660400000005"/>
    <n v="0.52830188700000003"/>
    <n v="0.188679245"/>
    <s v="2046-2050"/>
    <x v="9"/>
    <x v="64"/>
  </r>
  <r>
    <s v="ssp119"/>
    <x v="16"/>
    <x v="0"/>
    <x v="10"/>
    <n v="0"/>
    <n v="0"/>
    <n v="0"/>
    <s v="After 2050"/>
    <x v="10"/>
    <x v="64"/>
  </r>
  <r>
    <s v="ssp119"/>
    <x v="16"/>
    <x v="0"/>
    <x v="11"/>
    <n v="0"/>
    <n v="0"/>
    <n v="0"/>
    <s v="After 2050"/>
    <x v="11"/>
    <x v="64"/>
  </r>
  <r>
    <s v="ssp119"/>
    <x v="16"/>
    <x v="0"/>
    <x v="12"/>
    <n v="0.32075471700000002"/>
    <n v="0.11320754700000001"/>
    <n v="0"/>
    <s v="After 2050"/>
    <x v="12"/>
    <x v="64"/>
  </r>
  <r>
    <s v="ssp119"/>
    <x v="16"/>
    <x v="1"/>
    <x v="0"/>
    <n v="0.50943396200000002"/>
    <n v="0.26415094300000003"/>
    <n v="7.5471698000000004E-2"/>
    <s v="After 2050"/>
    <x v="13"/>
    <x v="65"/>
  </r>
  <r>
    <s v="ssp119"/>
    <x v="16"/>
    <x v="1"/>
    <x v="1"/>
    <n v="0.83018867900000004"/>
    <n v="0.43396226399999999"/>
    <n v="0.132075472"/>
    <s v="2046-2050"/>
    <x v="14"/>
    <x v="65"/>
  </r>
  <r>
    <s v="ssp119"/>
    <x v="16"/>
    <x v="1"/>
    <x v="2"/>
    <n v="0.96226415099999996"/>
    <n v="0.83018867900000004"/>
    <n v="0.28301886799999998"/>
    <s v="2041-2045"/>
    <x v="15"/>
    <x v="65"/>
  </r>
  <r>
    <s v="ssp119"/>
    <x v="16"/>
    <x v="1"/>
    <x v="3"/>
    <n v="1"/>
    <n v="0.90566037700000002"/>
    <n v="0.45283018899999999"/>
    <s v="2041-2045"/>
    <x v="16"/>
    <x v="65"/>
  </r>
  <r>
    <s v="ssp119"/>
    <x v="16"/>
    <x v="1"/>
    <x v="4"/>
    <n v="0"/>
    <n v="0"/>
    <n v="0"/>
    <s v="After 2050"/>
    <x v="17"/>
    <x v="65"/>
  </r>
  <r>
    <s v="ssp119"/>
    <x v="16"/>
    <x v="1"/>
    <x v="5"/>
    <n v="0.22641509400000001"/>
    <n v="0"/>
    <n v="0"/>
    <s v="After 2050"/>
    <x v="18"/>
    <x v="65"/>
  </r>
  <r>
    <s v="ssp119"/>
    <x v="16"/>
    <x v="1"/>
    <x v="6"/>
    <n v="0.83018867900000004"/>
    <n v="0.33962264199999997"/>
    <n v="3.7735849000000002E-2"/>
    <s v="2046-2050"/>
    <x v="19"/>
    <x v="65"/>
  </r>
  <r>
    <s v="ssp119"/>
    <x v="16"/>
    <x v="1"/>
    <x v="7"/>
    <n v="0.11320754700000001"/>
    <n v="0"/>
    <n v="0"/>
    <s v="After 2050"/>
    <x v="20"/>
    <x v="65"/>
  </r>
  <r>
    <s v="ssp119"/>
    <x v="16"/>
    <x v="1"/>
    <x v="8"/>
    <n v="0.58490565999999999"/>
    <n v="0.20754717"/>
    <n v="1.8867925000000001E-2"/>
    <s v="After 2050"/>
    <x v="21"/>
    <x v="65"/>
  </r>
  <r>
    <s v="ssp119"/>
    <x v="16"/>
    <x v="1"/>
    <x v="9"/>
    <n v="0.92452830200000002"/>
    <n v="0.67924528299999998"/>
    <n v="0.20754717"/>
    <s v="2041-2045"/>
    <x v="22"/>
    <x v="65"/>
  </r>
  <r>
    <s v="ssp119"/>
    <x v="16"/>
    <x v="1"/>
    <x v="10"/>
    <n v="0"/>
    <n v="0"/>
    <n v="0"/>
    <s v="After 2050"/>
    <x v="23"/>
    <x v="65"/>
  </r>
  <r>
    <s v="ssp119"/>
    <x v="16"/>
    <x v="1"/>
    <x v="11"/>
    <n v="0.11320754700000001"/>
    <n v="0"/>
    <n v="0"/>
    <s v="After 2050"/>
    <x v="24"/>
    <x v="65"/>
  </r>
  <r>
    <s v="ssp119"/>
    <x v="16"/>
    <x v="1"/>
    <x v="12"/>
    <n v="0.50943396200000002"/>
    <n v="0.188679245"/>
    <n v="0"/>
    <s v="After 2050"/>
    <x v="25"/>
    <x v="65"/>
  </r>
  <r>
    <s v="ssp119"/>
    <x v="16"/>
    <x v="2"/>
    <x v="0"/>
    <n v="0.58490565999999999"/>
    <n v="0.26415094300000003"/>
    <n v="9.4339622999999997E-2"/>
    <s v="After 2050"/>
    <x v="26"/>
    <x v="66"/>
  </r>
  <r>
    <s v="ssp119"/>
    <x v="16"/>
    <x v="2"/>
    <x v="1"/>
    <n v="0.84905660400000005"/>
    <n v="0.47169811299999997"/>
    <n v="0.15094339600000001"/>
    <s v="2046-2050"/>
    <x v="27"/>
    <x v="66"/>
  </r>
  <r>
    <s v="ssp119"/>
    <x v="16"/>
    <x v="2"/>
    <x v="2"/>
    <n v="0.98113207499999999"/>
    <n v="0.83018867900000004"/>
    <n v="0.28301886799999998"/>
    <s v="2041-2045"/>
    <x v="28"/>
    <x v="66"/>
  </r>
  <r>
    <s v="ssp119"/>
    <x v="16"/>
    <x v="2"/>
    <x v="3"/>
    <n v="1"/>
    <n v="0.90566037700000002"/>
    <n v="0.49056603799999998"/>
    <s v="2041-2045"/>
    <x v="29"/>
    <x v="66"/>
  </r>
  <r>
    <s v="ssp119"/>
    <x v="16"/>
    <x v="2"/>
    <x v="4"/>
    <n v="0"/>
    <n v="0"/>
    <n v="0"/>
    <s v="After 2050"/>
    <x v="30"/>
    <x v="66"/>
  </r>
  <r>
    <s v="ssp119"/>
    <x v="16"/>
    <x v="2"/>
    <x v="5"/>
    <n v="0.26415094300000003"/>
    <n v="1.8867925000000001E-2"/>
    <n v="0"/>
    <s v="After 2050"/>
    <x v="31"/>
    <x v="66"/>
  </r>
  <r>
    <s v="ssp119"/>
    <x v="16"/>
    <x v="2"/>
    <x v="6"/>
    <n v="0.83018867900000004"/>
    <n v="0.37735849100000002"/>
    <n v="9.4339622999999997E-2"/>
    <s v="2046-2050"/>
    <x v="32"/>
    <x v="66"/>
  </r>
  <r>
    <s v="ssp119"/>
    <x v="16"/>
    <x v="2"/>
    <x v="7"/>
    <n v="0.15094339600000001"/>
    <n v="0"/>
    <n v="0"/>
    <s v="After 2050"/>
    <x v="33"/>
    <x v="66"/>
  </r>
  <r>
    <s v="ssp119"/>
    <x v="16"/>
    <x v="2"/>
    <x v="8"/>
    <n v="0.69811320799999999"/>
    <n v="0.22641509400000001"/>
    <n v="1.8867925000000001E-2"/>
    <s v="2046-2050"/>
    <x v="34"/>
    <x v="66"/>
  </r>
  <r>
    <s v="ssp119"/>
    <x v="16"/>
    <x v="2"/>
    <x v="9"/>
    <n v="0.94339622599999995"/>
    <n v="0.77358490599999996"/>
    <n v="0.22641509400000001"/>
    <s v="2041-2045"/>
    <x v="35"/>
    <x v="66"/>
  </r>
  <r>
    <s v="ssp119"/>
    <x v="16"/>
    <x v="2"/>
    <x v="10"/>
    <n v="0"/>
    <n v="0"/>
    <n v="0"/>
    <s v="After 2050"/>
    <x v="36"/>
    <x v="66"/>
  </r>
  <r>
    <s v="ssp119"/>
    <x v="16"/>
    <x v="2"/>
    <x v="11"/>
    <n v="0.15094339600000001"/>
    <n v="0"/>
    <n v="0"/>
    <s v="After 2050"/>
    <x v="37"/>
    <x v="66"/>
  </r>
  <r>
    <s v="ssp119"/>
    <x v="16"/>
    <x v="2"/>
    <x v="12"/>
    <n v="0.62264150900000004"/>
    <n v="0.188679245"/>
    <n v="0"/>
    <s v="After 2050"/>
    <x v="38"/>
    <x v="66"/>
  </r>
  <r>
    <s v="ssp119"/>
    <x v="16"/>
    <x v="3"/>
    <x v="0"/>
    <n v="0.43396226399999999"/>
    <n v="0.22641509400000001"/>
    <n v="3.7735849000000002E-2"/>
    <s v="After 2050"/>
    <x v="39"/>
    <x v="67"/>
  </r>
  <r>
    <s v="ssp119"/>
    <x v="16"/>
    <x v="3"/>
    <x v="1"/>
    <n v="0.811320755"/>
    <n v="0.41509434000000001"/>
    <n v="0.132075472"/>
    <s v="2046-2050"/>
    <x v="40"/>
    <x v="67"/>
  </r>
  <r>
    <s v="ssp119"/>
    <x v="16"/>
    <x v="3"/>
    <x v="2"/>
    <n v="0.94339622599999995"/>
    <n v="0.811320755"/>
    <n v="0.24528301899999999"/>
    <s v="2041-2045"/>
    <x v="41"/>
    <x v="67"/>
  </r>
  <r>
    <s v="ssp119"/>
    <x v="16"/>
    <x v="3"/>
    <x v="3"/>
    <n v="1"/>
    <n v="0.90566037700000002"/>
    <n v="0.41509434000000001"/>
    <s v="2041-2045"/>
    <x v="42"/>
    <x v="67"/>
  </r>
  <r>
    <s v="ssp119"/>
    <x v="16"/>
    <x v="3"/>
    <x v="4"/>
    <n v="0"/>
    <n v="0"/>
    <n v="0"/>
    <s v="After 2050"/>
    <x v="43"/>
    <x v="67"/>
  </r>
  <r>
    <s v="ssp119"/>
    <x v="16"/>
    <x v="3"/>
    <x v="5"/>
    <n v="0.20754717"/>
    <n v="0"/>
    <n v="0"/>
    <s v="After 2050"/>
    <x v="44"/>
    <x v="67"/>
  </r>
  <r>
    <s v="ssp119"/>
    <x v="16"/>
    <x v="3"/>
    <x v="6"/>
    <n v="0.75471698099999995"/>
    <n v="0.26415094300000003"/>
    <n v="3.7735849000000002E-2"/>
    <s v="2046-2050"/>
    <x v="45"/>
    <x v="67"/>
  </r>
  <r>
    <s v="ssp119"/>
    <x v="16"/>
    <x v="3"/>
    <x v="7"/>
    <n v="7.5471698000000004E-2"/>
    <n v="0"/>
    <n v="0"/>
    <s v="After 2050"/>
    <x v="46"/>
    <x v="67"/>
  </r>
  <r>
    <s v="ssp119"/>
    <x v="16"/>
    <x v="3"/>
    <x v="8"/>
    <n v="0.49056603799999998"/>
    <n v="0.188679245"/>
    <n v="1.8867925000000001E-2"/>
    <s v="After 2050"/>
    <x v="47"/>
    <x v="67"/>
  </r>
  <r>
    <s v="ssp119"/>
    <x v="16"/>
    <x v="3"/>
    <x v="9"/>
    <n v="0.90566037700000002"/>
    <n v="0.603773585"/>
    <n v="0.188679245"/>
    <s v="2046-2050"/>
    <x v="48"/>
    <x v="67"/>
  </r>
  <r>
    <s v="ssp119"/>
    <x v="16"/>
    <x v="3"/>
    <x v="10"/>
    <n v="0"/>
    <n v="0"/>
    <n v="0"/>
    <s v="After 2050"/>
    <x v="49"/>
    <x v="67"/>
  </r>
  <r>
    <s v="ssp119"/>
    <x v="16"/>
    <x v="3"/>
    <x v="11"/>
    <n v="7.5471698000000004E-2"/>
    <n v="0"/>
    <n v="0"/>
    <s v="After 2050"/>
    <x v="50"/>
    <x v="67"/>
  </r>
  <r>
    <s v="ssp119"/>
    <x v="16"/>
    <x v="3"/>
    <x v="12"/>
    <n v="0.47169811299999997"/>
    <n v="0.132075472"/>
    <n v="0"/>
    <s v="After 2050"/>
    <x v="51"/>
    <x v="67"/>
  </r>
  <r>
    <s v="ssp119"/>
    <x v="17"/>
    <x v="0"/>
    <x v="0"/>
    <n v="0.28301886799999998"/>
    <n v="0.15094339600000001"/>
    <n v="1.8867925000000001E-2"/>
    <s v="After 2050"/>
    <x v="0"/>
    <x v="68"/>
  </r>
  <r>
    <s v="ssp119"/>
    <x v="17"/>
    <x v="0"/>
    <x v="1"/>
    <n v="0.50943396200000002"/>
    <n v="0.26415094300000003"/>
    <n v="5.6603774000000003E-2"/>
    <s v="After 2050"/>
    <x v="1"/>
    <x v="68"/>
  </r>
  <r>
    <s v="ssp119"/>
    <x v="17"/>
    <x v="0"/>
    <x v="2"/>
    <n v="0.90566037700000002"/>
    <n v="0.603773585"/>
    <n v="0.188679245"/>
    <s v="2046-2050"/>
    <x v="2"/>
    <x v="68"/>
  </r>
  <r>
    <s v="ssp119"/>
    <x v="17"/>
    <x v="0"/>
    <x v="3"/>
    <n v="0.98113207499999999"/>
    <n v="0.83018867900000004"/>
    <n v="0.30188679200000001"/>
    <s v="2041-2045"/>
    <x v="3"/>
    <x v="68"/>
  </r>
  <r>
    <s v="ssp119"/>
    <x v="17"/>
    <x v="0"/>
    <x v="4"/>
    <n v="0"/>
    <n v="0"/>
    <n v="0"/>
    <s v="After 2050"/>
    <x v="4"/>
    <x v="68"/>
  </r>
  <r>
    <s v="ssp119"/>
    <x v="17"/>
    <x v="0"/>
    <x v="5"/>
    <n v="9.4339622999999997E-2"/>
    <n v="0"/>
    <n v="0"/>
    <s v="After 2050"/>
    <x v="5"/>
    <x v="68"/>
  </r>
  <r>
    <s v="ssp119"/>
    <x v="17"/>
    <x v="0"/>
    <x v="6"/>
    <n v="0.47169811299999997"/>
    <n v="0.20754717"/>
    <n v="1.8867925000000001E-2"/>
    <s v="After 2050"/>
    <x v="6"/>
    <x v="68"/>
  </r>
  <r>
    <s v="ssp119"/>
    <x v="17"/>
    <x v="0"/>
    <x v="7"/>
    <n v="0"/>
    <n v="0"/>
    <n v="0"/>
    <s v="After 2050"/>
    <x v="7"/>
    <x v="68"/>
  </r>
  <r>
    <s v="ssp119"/>
    <x v="17"/>
    <x v="0"/>
    <x v="8"/>
    <n v="0.33962264199999997"/>
    <n v="0.132075472"/>
    <n v="0"/>
    <s v="After 2050"/>
    <x v="8"/>
    <x v="68"/>
  </r>
  <r>
    <s v="ssp119"/>
    <x v="17"/>
    <x v="0"/>
    <x v="9"/>
    <n v="0.84905660400000005"/>
    <n v="0.47169811299999997"/>
    <n v="0.15094339600000001"/>
    <s v="2046-2050"/>
    <x v="9"/>
    <x v="68"/>
  </r>
  <r>
    <s v="ssp119"/>
    <x v="17"/>
    <x v="0"/>
    <x v="10"/>
    <n v="0"/>
    <n v="0"/>
    <n v="0"/>
    <s v="After 2050"/>
    <x v="10"/>
    <x v="68"/>
  </r>
  <r>
    <s v="ssp119"/>
    <x v="17"/>
    <x v="0"/>
    <x v="11"/>
    <n v="0"/>
    <n v="0"/>
    <n v="0"/>
    <s v="After 2050"/>
    <x v="11"/>
    <x v="68"/>
  </r>
  <r>
    <s v="ssp119"/>
    <x v="17"/>
    <x v="0"/>
    <x v="12"/>
    <n v="0.28301886799999998"/>
    <n v="7.5471698000000004E-2"/>
    <n v="0"/>
    <s v="After 2050"/>
    <x v="12"/>
    <x v="68"/>
  </r>
  <r>
    <s v="ssp119"/>
    <x v="17"/>
    <x v="1"/>
    <x v="0"/>
    <n v="0.49056603799999998"/>
    <n v="0.24528301899999999"/>
    <n v="1.8867925000000001E-2"/>
    <s v="After 2050"/>
    <x v="13"/>
    <x v="69"/>
  </r>
  <r>
    <s v="ssp119"/>
    <x v="17"/>
    <x v="1"/>
    <x v="1"/>
    <n v="0.83018867900000004"/>
    <n v="0.41509434000000001"/>
    <n v="0.132075472"/>
    <s v="2046-2050"/>
    <x v="14"/>
    <x v="69"/>
  </r>
  <r>
    <s v="ssp119"/>
    <x v="17"/>
    <x v="1"/>
    <x v="2"/>
    <n v="0.96226415099999996"/>
    <n v="0.811320755"/>
    <n v="0.22641509400000001"/>
    <s v="2041-2045"/>
    <x v="15"/>
    <x v="69"/>
  </r>
  <r>
    <s v="ssp119"/>
    <x v="17"/>
    <x v="1"/>
    <x v="3"/>
    <n v="1"/>
    <n v="0.90566037700000002"/>
    <n v="0.396226415"/>
    <s v="2041-2045"/>
    <x v="16"/>
    <x v="69"/>
  </r>
  <r>
    <s v="ssp119"/>
    <x v="17"/>
    <x v="1"/>
    <x v="4"/>
    <n v="0"/>
    <n v="0"/>
    <n v="0"/>
    <s v="After 2050"/>
    <x v="17"/>
    <x v="69"/>
  </r>
  <r>
    <s v="ssp119"/>
    <x v="17"/>
    <x v="1"/>
    <x v="5"/>
    <n v="0.22641509400000001"/>
    <n v="0"/>
    <n v="0"/>
    <s v="After 2050"/>
    <x v="18"/>
    <x v="69"/>
  </r>
  <r>
    <s v="ssp119"/>
    <x v="17"/>
    <x v="1"/>
    <x v="6"/>
    <n v="0.811320755"/>
    <n v="0.26415094300000003"/>
    <n v="1.8867925000000001E-2"/>
    <s v="2046-2050"/>
    <x v="19"/>
    <x v="69"/>
  </r>
  <r>
    <s v="ssp119"/>
    <x v="17"/>
    <x v="1"/>
    <x v="7"/>
    <n v="9.4339622999999997E-2"/>
    <n v="0"/>
    <n v="0"/>
    <s v="After 2050"/>
    <x v="20"/>
    <x v="69"/>
  </r>
  <r>
    <s v="ssp119"/>
    <x v="17"/>
    <x v="1"/>
    <x v="8"/>
    <n v="0.54716981099999995"/>
    <n v="0.20754717"/>
    <n v="0"/>
    <s v="After 2050"/>
    <x v="21"/>
    <x v="69"/>
  </r>
  <r>
    <s v="ssp119"/>
    <x v="17"/>
    <x v="1"/>
    <x v="9"/>
    <n v="0.92452830200000002"/>
    <n v="0.62264150900000004"/>
    <n v="0.188679245"/>
    <s v="2046-2050"/>
    <x v="22"/>
    <x v="69"/>
  </r>
  <r>
    <s v="ssp119"/>
    <x v="17"/>
    <x v="1"/>
    <x v="10"/>
    <n v="0"/>
    <n v="0"/>
    <n v="0"/>
    <s v="After 2050"/>
    <x v="23"/>
    <x v="69"/>
  </r>
  <r>
    <s v="ssp119"/>
    <x v="17"/>
    <x v="1"/>
    <x v="11"/>
    <n v="9.4339622999999997E-2"/>
    <n v="0"/>
    <n v="0"/>
    <s v="After 2050"/>
    <x v="24"/>
    <x v="69"/>
  </r>
  <r>
    <s v="ssp119"/>
    <x v="17"/>
    <x v="1"/>
    <x v="12"/>
    <n v="0.50943396200000002"/>
    <n v="0.15094339600000001"/>
    <n v="0"/>
    <s v="After 2050"/>
    <x v="25"/>
    <x v="69"/>
  </r>
  <r>
    <s v="ssp119"/>
    <x v="17"/>
    <x v="2"/>
    <x v="0"/>
    <n v="0.58490565999999999"/>
    <n v="0.26415094300000003"/>
    <n v="3.7735849000000002E-2"/>
    <s v="After 2050"/>
    <x v="26"/>
    <x v="70"/>
  </r>
  <r>
    <s v="ssp119"/>
    <x v="17"/>
    <x v="2"/>
    <x v="1"/>
    <n v="0.84905660400000005"/>
    <n v="0.45283018899999999"/>
    <n v="0.132075472"/>
    <s v="2046-2050"/>
    <x v="27"/>
    <x v="70"/>
  </r>
  <r>
    <s v="ssp119"/>
    <x v="17"/>
    <x v="2"/>
    <x v="2"/>
    <n v="0.98113207499999999"/>
    <n v="0.83018867900000004"/>
    <n v="0.22641509400000001"/>
    <s v="2041-2045"/>
    <x v="28"/>
    <x v="70"/>
  </r>
  <r>
    <s v="ssp119"/>
    <x v="17"/>
    <x v="2"/>
    <x v="3"/>
    <n v="1"/>
    <n v="0.90566037700000002"/>
    <n v="0.396226415"/>
    <s v="2041-2045"/>
    <x v="29"/>
    <x v="70"/>
  </r>
  <r>
    <s v="ssp119"/>
    <x v="17"/>
    <x v="2"/>
    <x v="4"/>
    <n v="0"/>
    <n v="0"/>
    <n v="0"/>
    <s v="After 2050"/>
    <x v="30"/>
    <x v="70"/>
  </r>
  <r>
    <s v="ssp119"/>
    <x v="17"/>
    <x v="2"/>
    <x v="5"/>
    <n v="0.26415094300000003"/>
    <n v="0"/>
    <n v="0"/>
    <s v="After 2050"/>
    <x v="31"/>
    <x v="70"/>
  </r>
  <r>
    <s v="ssp119"/>
    <x v="17"/>
    <x v="2"/>
    <x v="6"/>
    <n v="0.83018867900000004"/>
    <n v="0.33962264199999997"/>
    <n v="3.7735849000000002E-2"/>
    <s v="2046-2050"/>
    <x v="32"/>
    <x v="70"/>
  </r>
  <r>
    <s v="ssp119"/>
    <x v="17"/>
    <x v="2"/>
    <x v="7"/>
    <n v="0.132075472"/>
    <n v="0"/>
    <n v="0"/>
    <s v="After 2050"/>
    <x v="33"/>
    <x v="70"/>
  </r>
  <r>
    <s v="ssp119"/>
    <x v="17"/>
    <x v="2"/>
    <x v="8"/>
    <n v="0.67924528299999998"/>
    <n v="0.20754717"/>
    <n v="1.8867925000000001E-2"/>
    <s v="2046-2050"/>
    <x v="34"/>
    <x v="70"/>
  </r>
  <r>
    <s v="ssp119"/>
    <x v="17"/>
    <x v="2"/>
    <x v="9"/>
    <n v="0.92452830200000002"/>
    <n v="0.71698113200000002"/>
    <n v="0.188679245"/>
    <s v="2041-2045"/>
    <x v="35"/>
    <x v="70"/>
  </r>
  <r>
    <s v="ssp119"/>
    <x v="17"/>
    <x v="2"/>
    <x v="10"/>
    <n v="0"/>
    <n v="0"/>
    <n v="0"/>
    <s v="After 2050"/>
    <x v="36"/>
    <x v="70"/>
  </r>
  <r>
    <s v="ssp119"/>
    <x v="17"/>
    <x v="2"/>
    <x v="11"/>
    <n v="0.132075472"/>
    <n v="0"/>
    <n v="0"/>
    <s v="After 2050"/>
    <x v="37"/>
    <x v="70"/>
  </r>
  <r>
    <s v="ssp119"/>
    <x v="17"/>
    <x v="2"/>
    <x v="12"/>
    <n v="0.58490565999999999"/>
    <n v="0.188679245"/>
    <n v="0"/>
    <s v="After 2050"/>
    <x v="38"/>
    <x v="70"/>
  </r>
  <r>
    <s v="ssp119"/>
    <x v="17"/>
    <x v="3"/>
    <x v="0"/>
    <n v="0.43396226399999999"/>
    <n v="0.20754717"/>
    <n v="1.8867925000000001E-2"/>
    <s v="After 2050"/>
    <x v="39"/>
    <x v="71"/>
  </r>
  <r>
    <s v="ssp119"/>
    <x v="17"/>
    <x v="3"/>
    <x v="1"/>
    <n v="0.79245283"/>
    <n v="0.35849056600000001"/>
    <n v="9.4339622999999997E-2"/>
    <s v="2046-2050"/>
    <x v="40"/>
    <x v="71"/>
  </r>
  <r>
    <s v="ssp119"/>
    <x v="17"/>
    <x v="3"/>
    <x v="2"/>
    <n v="0.94339622599999995"/>
    <n v="0.77358490599999996"/>
    <n v="0.188679245"/>
    <s v="2041-2045"/>
    <x v="41"/>
    <x v="71"/>
  </r>
  <r>
    <s v="ssp119"/>
    <x v="17"/>
    <x v="3"/>
    <x v="3"/>
    <n v="1"/>
    <n v="0.88679245299999998"/>
    <n v="0.37735849100000002"/>
    <s v="2041-2045"/>
    <x v="42"/>
    <x v="71"/>
  </r>
  <r>
    <s v="ssp119"/>
    <x v="17"/>
    <x v="3"/>
    <x v="4"/>
    <n v="0"/>
    <n v="0"/>
    <n v="0"/>
    <s v="After 2050"/>
    <x v="43"/>
    <x v="71"/>
  </r>
  <r>
    <s v="ssp119"/>
    <x v="17"/>
    <x v="3"/>
    <x v="5"/>
    <n v="0.188679245"/>
    <n v="0"/>
    <n v="0"/>
    <s v="After 2050"/>
    <x v="44"/>
    <x v="71"/>
  </r>
  <r>
    <s v="ssp119"/>
    <x v="17"/>
    <x v="3"/>
    <x v="6"/>
    <n v="0.71698113200000002"/>
    <n v="0.26415094300000003"/>
    <n v="1.8867925000000001E-2"/>
    <s v="2046-2050"/>
    <x v="45"/>
    <x v="71"/>
  </r>
  <r>
    <s v="ssp119"/>
    <x v="17"/>
    <x v="3"/>
    <x v="7"/>
    <n v="5.6603774000000003E-2"/>
    <n v="0"/>
    <n v="0"/>
    <s v="After 2050"/>
    <x v="46"/>
    <x v="71"/>
  </r>
  <r>
    <s v="ssp119"/>
    <x v="17"/>
    <x v="3"/>
    <x v="8"/>
    <n v="0.47169811299999997"/>
    <n v="0.16981132099999999"/>
    <n v="0"/>
    <s v="After 2050"/>
    <x v="47"/>
    <x v="71"/>
  </r>
  <r>
    <s v="ssp119"/>
    <x v="17"/>
    <x v="3"/>
    <x v="9"/>
    <n v="0.90566037700000002"/>
    <n v="0.58490565999999999"/>
    <n v="0.188679245"/>
    <s v="2046-2050"/>
    <x v="48"/>
    <x v="71"/>
  </r>
  <r>
    <s v="ssp119"/>
    <x v="17"/>
    <x v="3"/>
    <x v="10"/>
    <n v="0"/>
    <n v="0"/>
    <n v="0"/>
    <s v="After 2050"/>
    <x v="49"/>
    <x v="71"/>
  </r>
  <r>
    <s v="ssp119"/>
    <x v="17"/>
    <x v="3"/>
    <x v="11"/>
    <n v="5.6603774000000003E-2"/>
    <n v="0"/>
    <n v="0"/>
    <s v="After 2050"/>
    <x v="50"/>
    <x v="71"/>
  </r>
  <r>
    <s v="ssp119"/>
    <x v="17"/>
    <x v="3"/>
    <x v="12"/>
    <n v="0.43396226399999999"/>
    <n v="0.132075472"/>
    <n v="0"/>
    <s v="After 2050"/>
    <x v="51"/>
    <x v="71"/>
  </r>
  <r>
    <s v="ssp119"/>
    <x v="18"/>
    <x v="0"/>
    <x v="0"/>
    <n v="0.30188679200000001"/>
    <n v="0.16981132099999999"/>
    <n v="1.8867925000000001E-2"/>
    <s v="After 2050"/>
    <x v="0"/>
    <x v="72"/>
  </r>
  <r>
    <s v="ssp119"/>
    <x v="18"/>
    <x v="0"/>
    <x v="1"/>
    <n v="0.52830188700000003"/>
    <n v="0.26415094300000003"/>
    <n v="3.7735849000000002E-2"/>
    <s v="After 2050"/>
    <x v="1"/>
    <x v="72"/>
  </r>
  <r>
    <s v="ssp119"/>
    <x v="18"/>
    <x v="0"/>
    <x v="2"/>
    <n v="0.90566037700000002"/>
    <n v="0.62264150900000004"/>
    <n v="0.188679245"/>
    <s v="2046-2050"/>
    <x v="2"/>
    <x v="72"/>
  </r>
  <r>
    <s v="ssp119"/>
    <x v="18"/>
    <x v="0"/>
    <x v="3"/>
    <n v="0.98113207499999999"/>
    <n v="0.83018867900000004"/>
    <n v="0.28301886799999998"/>
    <s v="2041-2045"/>
    <x v="3"/>
    <x v="72"/>
  </r>
  <r>
    <s v="ssp119"/>
    <x v="18"/>
    <x v="0"/>
    <x v="4"/>
    <n v="0"/>
    <n v="0"/>
    <n v="0"/>
    <s v="After 2050"/>
    <x v="4"/>
    <x v="72"/>
  </r>
  <r>
    <s v="ssp119"/>
    <x v="18"/>
    <x v="0"/>
    <x v="5"/>
    <n v="9.4339622999999997E-2"/>
    <n v="0"/>
    <n v="0"/>
    <s v="After 2050"/>
    <x v="5"/>
    <x v="72"/>
  </r>
  <r>
    <s v="ssp119"/>
    <x v="18"/>
    <x v="0"/>
    <x v="6"/>
    <n v="0.49056603799999998"/>
    <n v="0.20754717"/>
    <n v="1.8867925000000001E-2"/>
    <s v="After 2050"/>
    <x v="6"/>
    <x v="72"/>
  </r>
  <r>
    <s v="ssp119"/>
    <x v="18"/>
    <x v="0"/>
    <x v="7"/>
    <n v="0"/>
    <n v="0"/>
    <n v="0"/>
    <s v="After 2050"/>
    <x v="7"/>
    <x v="72"/>
  </r>
  <r>
    <s v="ssp119"/>
    <x v="18"/>
    <x v="0"/>
    <x v="8"/>
    <n v="0.33962264199999997"/>
    <n v="0.132075472"/>
    <n v="0"/>
    <s v="After 2050"/>
    <x v="8"/>
    <x v="72"/>
  </r>
  <r>
    <s v="ssp119"/>
    <x v="18"/>
    <x v="0"/>
    <x v="9"/>
    <n v="0.84905660400000005"/>
    <n v="0.49056603799999998"/>
    <n v="0.15094339600000001"/>
    <s v="2046-2050"/>
    <x v="9"/>
    <x v="72"/>
  </r>
  <r>
    <s v="ssp119"/>
    <x v="18"/>
    <x v="0"/>
    <x v="10"/>
    <n v="0"/>
    <n v="0"/>
    <n v="0"/>
    <s v="After 2050"/>
    <x v="10"/>
    <x v="72"/>
  </r>
  <r>
    <s v="ssp119"/>
    <x v="18"/>
    <x v="0"/>
    <x v="11"/>
    <n v="0"/>
    <n v="0"/>
    <n v="0"/>
    <s v="After 2050"/>
    <x v="11"/>
    <x v="72"/>
  </r>
  <r>
    <s v="ssp119"/>
    <x v="18"/>
    <x v="0"/>
    <x v="12"/>
    <n v="0.30188679200000001"/>
    <n v="9.4339622999999997E-2"/>
    <n v="0"/>
    <s v="After 2050"/>
    <x v="12"/>
    <x v="72"/>
  </r>
  <r>
    <s v="ssp119"/>
    <x v="18"/>
    <x v="1"/>
    <x v="0"/>
    <n v="0.50943396200000002"/>
    <n v="0.26415094300000003"/>
    <n v="1.8867925000000001E-2"/>
    <s v="After 2050"/>
    <x v="13"/>
    <x v="73"/>
  </r>
  <r>
    <s v="ssp119"/>
    <x v="18"/>
    <x v="1"/>
    <x v="1"/>
    <n v="0.83018867900000004"/>
    <n v="0.41509434000000001"/>
    <n v="0.132075472"/>
    <s v="2046-2050"/>
    <x v="14"/>
    <x v="73"/>
  </r>
  <r>
    <s v="ssp119"/>
    <x v="18"/>
    <x v="1"/>
    <x v="2"/>
    <n v="0.96226415099999996"/>
    <n v="0.811320755"/>
    <n v="0.20754717"/>
    <s v="2041-2045"/>
    <x v="15"/>
    <x v="73"/>
  </r>
  <r>
    <s v="ssp119"/>
    <x v="18"/>
    <x v="1"/>
    <x v="3"/>
    <n v="1"/>
    <n v="0.90566037700000002"/>
    <n v="0.37735849100000002"/>
    <s v="2041-2045"/>
    <x v="16"/>
    <x v="73"/>
  </r>
  <r>
    <s v="ssp119"/>
    <x v="18"/>
    <x v="1"/>
    <x v="4"/>
    <n v="0"/>
    <n v="0"/>
    <n v="0"/>
    <s v="After 2050"/>
    <x v="17"/>
    <x v="73"/>
  </r>
  <r>
    <s v="ssp119"/>
    <x v="18"/>
    <x v="1"/>
    <x v="5"/>
    <n v="0.22641509400000001"/>
    <n v="0"/>
    <n v="0"/>
    <s v="After 2050"/>
    <x v="18"/>
    <x v="73"/>
  </r>
  <r>
    <s v="ssp119"/>
    <x v="18"/>
    <x v="1"/>
    <x v="6"/>
    <n v="0.83018867900000004"/>
    <n v="0.28301886799999998"/>
    <n v="1.8867925000000001E-2"/>
    <s v="2046-2050"/>
    <x v="19"/>
    <x v="73"/>
  </r>
  <r>
    <s v="ssp119"/>
    <x v="18"/>
    <x v="1"/>
    <x v="7"/>
    <n v="0.11320754700000001"/>
    <n v="0"/>
    <n v="0"/>
    <s v="After 2050"/>
    <x v="20"/>
    <x v="73"/>
  </r>
  <r>
    <s v="ssp119"/>
    <x v="18"/>
    <x v="1"/>
    <x v="8"/>
    <n v="0.58490565999999999"/>
    <n v="0.20754717"/>
    <n v="0"/>
    <s v="After 2050"/>
    <x v="21"/>
    <x v="73"/>
  </r>
  <r>
    <s v="ssp119"/>
    <x v="18"/>
    <x v="1"/>
    <x v="9"/>
    <n v="0.92452830200000002"/>
    <n v="0.64150943400000005"/>
    <n v="0.188679245"/>
    <s v="2046-2050"/>
    <x v="22"/>
    <x v="73"/>
  </r>
  <r>
    <s v="ssp119"/>
    <x v="18"/>
    <x v="1"/>
    <x v="10"/>
    <n v="0"/>
    <n v="0"/>
    <n v="0"/>
    <s v="After 2050"/>
    <x v="23"/>
    <x v="73"/>
  </r>
  <r>
    <s v="ssp119"/>
    <x v="18"/>
    <x v="1"/>
    <x v="11"/>
    <n v="0.11320754700000001"/>
    <n v="0"/>
    <n v="0"/>
    <s v="After 2050"/>
    <x v="24"/>
    <x v="73"/>
  </r>
  <r>
    <s v="ssp119"/>
    <x v="18"/>
    <x v="1"/>
    <x v="12"/>
    <n v="0.50943396200000002"/>
    <n v="0.16981132099999999"/>
    <n v="0"/>
    <s v="After 2050"/>
    <x v="25"/>
    <x v="73"/>
  </r>
  <r>
    <s v="ssp119"/>
    <x v="18"/>
    <x v="2"/>
    <x v="0"/>
    <n v="0.58490565999999999"/>
    <n v="0.26415094300000003"/>
    <n v="1.8867925000000001E-2"/>
    <s v="After 2050"/>
    <x v="26"/>
    <x v="74"/>
  </r>
  <r>
    <s v="ssp119"/>
    <x v="18"/>
    <x v="2"/>
    <x v="1"/>
    <n v="0.84905660400000005"/>
    <n v="0.45283018899999999"/>
    <n v="0.132075472"/>
    <s v="2046-2050"/>
    <x v="27"/>
    <x v="74"/>
  </r>
  <r>
    <s v="ssp119"/>
    <x v="18"/>
    <x v="2"/>
    <x v="2"/>
    <n v="0.98113207499999999"/>
    <n v="0.83018867900000004"/>
    <n v="0.22641509400000001"/>
    <s v="2041-2045"/>
    <x v="28"/>
    <x v="74"/>
  </r>
  <r>
    <s v="ssp119"/>
    <x v="18"/>
    <x v="2"/>
    <x v="3"/>
    <n v="1"/>
    <n v="0.90566037700000002"/>
    <n v="0.396226415"/>
    <s v="2041-2045"/>
    <x v="29"/>
    <x v="74"/>
  </r>
  <r>
    <s v="ssp119"/>
    <x v="18"/>
    <x v="2"/>
    <x v="4"/>
    <n v="0"/>
    <n v="0"/>
    <n v="0"/>
    <s v="After 2050"/>
    <x v="30"/>
    <x v="74"/>
  </r>
  <r>
    <s v="ssp119"/>
    <x v="18"/>
    <x v="2"/>
    <x v="5"/>
    <n v="0.26415094300000003"/>
    <n v="1.8867925000000001E-2"/>
    <n v="0"/>
    <s v="After 2050"/>
    <x v="31"/>
    <x v="74"/>
  </r>
  <r>
    <s v="ssp119"/>
    <x v="18"/>
    <x v="2"/>
    <x v="6"/>
    <n v="0.83018867900000004"/>
    <n v="0.35849056600000001"/>
    <n v="3.7735849000000002E-2"/>
    <s v="2046-2050"/>
    <x v="32"/>
    <x v="74"/>
  </r>
  <r>
    <s v="ssp119"/>
    <x v="18"/>
    <x v="2"/>
    <x v="7"/>
    <n v="0.15094339600000001"/>
    <n v="0"/>
    <n v="0"/>
    <s v="After 2050"/>
    <x v="33"/>
    <x v="74"/>
  </r>
  <r>
    <s v="ssp119"/>
    <x v="18"/>
    <x v="2"/>
    <x v="8"/>
    <n v="0.69811320799999999"/>
    <n v="0.20754717"/>
    <n v="1.8867925000000001E-2"/>
    <s v="2046-2050"/>
    <x v="34"/>
    <x v="74"/>
  </r>
  <r>
    <s v="ssp119"/>
    <x v="18"/>
    <x v="2"/>
    <x v="9"/>
    <n v="0.92452830200000002"/>
    <n v="0.73584905700000003"/>
    <n v="0.188679245"/>
    <s v="2041-2045"/>
    <x v="35"/>
    <x v="74"/>
  </r>
  <r>
    <s v="ssp119"/>
    <x v="18"/>
    <x v="2"/>
    <x v="10"/>
    <n v="0"/>
    <n v="0"/>
    <n v="0"/>
    <s v="After 2050"/>
    <x v="36"/>
    <x v="74"/>
  </r>
  <r>
    <s v="ssp119"/>
    <x v="18"/>
    <x v="2"/>
    <x v="11"/>
    <n v="0.16981132099999999"/>
    <n v="0"/>
    <n v="0"/>
    <s v="After 2050"/>
    <x v="37"/>
    <x v="74"/>
  </r>
  <r>
    <s v="ssp119"/>
    <x v="18"/>
    <x v="2"/>
    <x v="12"/>
    <n v="0.62264150900000004"/>
    <n v="0.188679245"/>
    <n v="0"/>
    <s v="After 2050"/>
    <x v="38"/>
    <x v="74"/>
  </r>
  <r>
    <s v="ssp119"/>
    <x v="18"/>
    <x v="3"/>
    <x v="0"/>
    <n v="0.43396226399999999"/>
    <n v="0.20754717"/>
    <n v="1.8867925000000001E-2"/>
    <s v="After 2050"/>
    <x v="39"/>
    <x v="75"/>
  </r>
  <r>
    <s v="ssp119"/>
    <x v="18"/>
    <x v="3"/>
    <x v="1"/>
    <n v="0.811320755"/>
    <n v="0.37735849100000002"/>
    <n v="9.4339622999999997E-2"/>
    <s v="2046-2050"/>
    <x v="40"/>
    <x v="75"/>
  </r>
  <r>
    <s v="ssp119"/>
    <x v="18"/>
    <x v="3"/>
    <x v="2"/>
    <n v="0.94339622599999995"/>
    <n v="0.79245283"/>
    <n v="0.188679245"/>
    <s v="2041-2045"/>
    <x v="41"/>
    <x v="75"/>
  </r>
  <r>
    <s v="ssp119"/>
    <x v="18"/>
    <x v="3"/>
    <x v="3"/>
    <n v="1"/>
    <n v="0.88679245299999998"/>
    <n v="0.37735849100000002"/>
    <s v="2041-2045"/>
    <x v="42"/>
    <x v="75"/>
  </r>
  <r>
    <s v="ssp119"/>
    <x v="18"/>
    <x v="3"/>
    <x v="4"/>
    <n v="0"/>
    <n v="0"/>
    <n v="0"/>
    <s v="After 2050"/>
    <x v="43"/>
    <x v="75"/>
  </r>
  <r>
    <s v="ssp119"/>
    <x v="18"/>
    <x v="3"/>
    <x v="5"/>
    <n v="0.20754717"/>
    <n v="0"/>
    <n v="0"/>
    <s v="After 2050"/>
    <x v="44"/>
    <x v="75"/>
  </r>
  <r>
    <s v="ssp119"/>
    <x v="18"/>
    <x v="3"/>
    <x v="6"/>
    <n v="0.75471698099999995"/>
    <n v="0.26415094300000003"/>
    <n v="1.8867925000000001E-2"/>
    <s v="2046-2050"/>
    <x v="45"/>
    <x v="75"/>
  </r>
  <r>
    <s v="ssp119"/>
    <x v="18"/>
    <x v="3"/>
    <x v="7"/>
    <n v="7.5471698000000004E-2"/>
    <n v="0"/>
    <n v="0"/>
    <s v="After 2050"/>
    <x v="46"/>
    <x v="75"/>
  </r>
  <r>
    <s v="ssp119"/>
    <x v="18"/>
    <x v="3"/>
    <x v="8"/>
    <n v="0.49056603799999998"/>
    <n v="0.188679245"/>
    <n v="0"/>
    <s v="After 2050"/>
    <x v="47"/>
    <x v="75"/>
  </r>
  <r>
    <s v="ssp119"/>
    <x v="18"/>
    <x v="3"/>
    <x v="9"/>
    <n v="0.90566037700000002"/>
    <n v="0.603773585"/>
    <n v="0.16981132099999999"/>
    <s v="2046-2050"/>
    <x v="48"/>
    <x v="75"/>
  </r>
  <r>
    <s v="ssp119"/>
    <x v="18"/>
    <x v="3"/>
    <x v="10"/>
    <n v="0"/>
    <n v="0"/>
    <n v="0"/>
    <s v="After 2050"/>
    <x v="49"/>
    <x v="75"/>
  </r>
  <r>
    <s v="ssp119"/>
    <x v="18"/>
    <x v="3"/>
    <x v="11"/>
    <n v="7.5471698000000004E-2"/>
    <n v="0"/>
    <n v="0"/>
    <s v="After 2050"/>
    <x v="50"/>
    <x v="75"/>
  </r>
  <r>
    <s v="ssp119"/>
    <x v="18"/>
    <x v="3"/>
    <x v="12"/>
    <n v="0.47169811299999997"/>
    <n v="0.132075472"/>
    <n v="0"/>
    <s v="After 2050"/>
    <x v="51"/>
    <x v="75"/>
  </r>
  <r>
    <s v="ssp119"/>
    <x v="19"/>
    <x v="0"/>
    <x v="0"/>
    <n v="0.28301886799999998"/>
    <n v="0.16981132099999999"/>
    <n v="1.8867925000000001E-2"/>
    <s v="After 2050"/>
    <x v="0"/>
    <x v="76"/>
  </r>
  <r>
    <s v="ssp119"/>
    <x v="19"/>
    <x v="0"/>
    <x v="1"/>
    <n v="0.52830188700000003"/>
    <n v="0.26415094300000003"/>
    <n v="9.4339622999999997E-2"/>
    <s v="After 2050"/>
    <x v="1"/>
    <x v="76"/>
  </r>
  <r>
    <s v="ssp119"/>
    <x v="19"/>
    <x v="0"/>
    <x v="2"/>
    <n v="0.90566037700000002"/>
    <n v="0.62264150900000004"/>
    <n v="0.188679245"/>
    <s v="2046-2050"/>
    <x v="2"/>
    <x v="76"/>
  </r>
  <r>
    <s v="ssp119"/>
    <x v="19"/>
    <x v="0"/>
    <x v="3"/>
    <n v="0.98113207499999999"/>
    <n v="0.84905660400000005"/>
    <n v="0.33962264199999997"/>
    <s v="2041-2045"/>
    <x v="3"/>
    <x v="76"/>
  </r>
  <r>
    <s v="ssp119"/>
    <x v="19"/>
    <x v="0"/>
    <x v="4"/>
    <n v="0"/>
    <n v="0"/>
    <n v="0"/>
    <s v="After 2050"/>
    <x v="4"/>
    <x v="76"/>
  </r>
  <r>
    <s v="ssp119"/>
    <x v="19"/>
    <x v="0"/>
    <x v="5"/>
    <n v="9.4339622999999997E-2"/>
    <n v="0"/>
    <n v="0"/>
    <s v="After 2050"/>
    <x v="5"/>
    <x v="76"/>
  </r>
  <r>
    <s v="ssp119"/>
    <x v="19"/>
    <x v="0"/>
    <x v="6"/>
    <n v="0.49056603799999998"/>
    <n v="0.20754717"/>
    <n v="1.8867925000000001E-2"/>
    <s v="After 2050"/>
    <x v="6"/>
    <x v="76"/>
  </r>
  <r>
    <s v="ssp119"/>
    <x v="19"/>
    <x v="0"/>
    <x v="7"/>
    <n v="0"/>
    <n v="0"/>
    <n v="0"/>
    <s v="After 2050"/>
    <x v="7"/>
    <x v="76"/>
  </r>
  <r>
    <s v="ssp119"/>
    <x v="19"/>
    <x v="0"/>
    <x v="8"/>
    <n v="0.33962264199999997"/>
    <n v="0.132075472"/>
    <n v="0"/>
    <s v="After 2050"/>
    <x v="8"/>
    <x v="76"/>
  </r>
  <r>
    <s v="ssp119"/>
    <x v="19"/>
    <x v="0"/>
    <x v="9"/>
    <n v="0.84905660400000005"/>
    <n v="0.50943396200000002"/>
    <n v="0.16981132099999999"/>
    <s v="2046-2050"/>
    <x v="9"/>
    <x v="76"/>
  </r>
  <r>
    <s v="ssp119"/>
    <x v="19"/>
    <x v="0"/>
    <x v="10"/>
    <n v="0"/>
    <n v="0"/>
    <n v="0"/>
    <s v="After 2050"/>
    <x v="10"/>
    <x v="76"/>
  </r>
  <r>
    <s v="ssp119"/>
    <x v="19"/>
    <x v="0"/>
    <x v="11"/>
    <n v="0"/>
    <n v="0"/>
    <n v="0"/>
    <s v="After 2050"/>
    <x v="11"/>
    <x v="76"/>
  </r>
  <r>
    <s v="ssp119"/>
    <x v="19"/>
    <x v="0"/>
    <x v="12"/>
    <n v="0.28301886799999998"/>
    <n v="9.4339622999999997E-2"/>
    <n v="0"/>
    <s v="After 2050"/>
    <x v="12"/>
    <x v="76"/>
  </r>
  <r>
    <s v="ssp119"/>
    <x v="19"/>
    <x v="1"/>
    <x v="0"/>
    <n v="0.49056603799999998"/>
    <n v="0.26415094300000003"/>
    <n v="3.7735849000000002E-2"/>
    <s v="After 2050"/>
    <x v="13"/>
    <x v="77"/>
  </r>
  <r>
    <s v="ssp119"/>
    <x v="19"/>
    <x v="1"/>
    <x v="1"/>
    <n v="0.83018867900000004"/>
    <n v="0.43396226399999999"/>
    <n v="0.132075472"/>
    <s v="2046-2050"/>
    <x v="14"/>
    <x v="77"/>
  </r>
  <r>
    <s v="ssp119"/>
    <x v="19"/>
    <x v="1"/>
    <x v="2"/>
    <n v="0.96226415099999996"/>
    <n v="0.83018867900000004"/>
    <n v="0.22641509400000001"/>
    <s v="2041-2045"/>
    <x v="15"/>
    <x v="77"/>
  </r>
  <r>
    <s v="ssp119"/>
    <x v="19"/>
    <x v="1"/>
    <x v="3"/>
    <n v="1"/>
    <n v="0.90566037700000002"/>
    <n v="0.396226415"/>
    <s v="2041-2045"/>
    <x v="16"/>
    <x v="77"/>
  </r>
  <r>
    <s v="ssp119"/>
    <x v="19"/>
    <x v="1"/>
    <x v="4"/>
    <n v="0"/>
    <n v="0"/>
    <n v="0"/>
    <s v="After 2050"/>
    <x v="17"/>
    <x v="77"/>
  </r>
  <r>
    <s v="ssp119"/>
    <x v="19"/>
    <x v="1"/>
    <x v="5"/>
    <n v="0.22641509400000001"/>
    <n v="0"/>
    <n v="0"/>
    <s v="After 2050"/>
    <x v="18"/>
    <x v="77"/>
  </r>
  <r>
    <s v="ssp119"/>
    <x v="19"/>
    <x v="1"/>
    <x v="6"/>
    <n v="0.811320755"/>
    <n v="0.32075471700000002"/>
    <n v="3.7735849000000002E-2"/>
    <s v="2046-2050"/>
    <x v="19"/>
    <x v="77"/>
  </r>
  <r>
    <s v="ssp119"/>
    <x v="19"/>
    <x v="1"/>
    <x v="7"/>
    <n v="0.11320754700000001"/>
    <n v="0"/>
    <n v="0"/>
    <s v="After 2050"/>
    <x v="20"/>
    <x v="77"/>
  </r>
  <r>
    <s v="ssp119"/>
    <x v="19"/>
    <x v="1"/>
    <x v="8"/>
    <n v="0.58490565999999999"/>
    <n v="0.20754717"/>
    <n v="1.8867925000000001E-2"/>
    <s v="After 2050"/>
    <x v="21"/>
    <x v="77"/>
  </r>
  <r>
    <s v="ssp119"/>
    <x v="19"/>
    <x v="1"/>
    <x v="9"/>
    <n v="0.92452830200000002"/>
    <n v="0.66037735799999997"/>
    <n v="0.188679245"/>
    <s v="2046-2050"/>
    <x v="22"/>
    <x v="77"/>
  </r>
  <r>
    <s v="ssp119"/>
    <x v="19"/>
    <x v="1"/>
    <x v="10"/>
    <n v="0"/>
    <n v="0"/>
    <n v="0"/>
    <s v="After 2050"/>
    <x v="23"/>
    <x v="77"/>
  </r>
  <r>
    <s v="ssp119"/>
    <x v="19"/>
    <x v="1"/>
    <x v="11"/>
    <n v="9.4339622999999997E-2"/>
    <n v="0"/>
    <n v="0"/>
    <s v="After 2050"/>
    <x v="24"/>
    <x v="77"/>
  </r>
  <r>
    <s v="ssp119"/>
    <x v="19"/>
    <x v="1"/>
    <x v="12"/>
    <n v="0.50943396200000002"/>
    <n v="0.16981132099999999"/>
    <n v="0"/>
    <s v="After 2050"/>
    <x v="25"/>
    <x v="77"/>
  </r>
  <r>
    <s v="ssp119"/>
    <x v="19"/>
    <x v="2"/>
    <x v="0"/>
    <n v="0.58490565999999999"/>
    <n v="0.26415094300000003"/>
    <n v="3.7735849000000002E-2"/>
    <s v="After 2050"/>
    <x v="26"/>
    <x v="78"/>
  </r>
  <r>
    <s v="ssp119"/>
    <x v="19"/>
    <x v="2"/>
    <x v="1"/>
    <n v="0.84905660400000005"/>
    <n v="0.45283018899999999"/>
    <n v="0.132075472"/>
    <s v="2046-2050"/>
    <x v="27"/>
    <x v="78"/>
  </r>
  <r>
    <s v="ssp119"/>
    <x v="19"/>
    <x v="2"/>
    <x v="2"/>
    <n v="0.98113207499999999"/>
    <n v="0.83018867900000004"/>
    <n v="0.24528301899999999"/>
    <s v="2041-2045"/>
    <x v="28"/>
    <x v="78"/>
  </r>
  <r>
    <s v="ssp119"/>
    <x v="19"/>
    <x v="2"/>
    <x v="3"/>
    <n v="1"/>
    <n v="0.90566037700000002"/>
    <n v="0.41509434000000001"/>
    <s v="2041-2045"/>
    <x v="29"/>
    <x v="78"/>
  </r>
  <r>
    <s v="ssp119"/>
    <x v="19"/>
    <x v="2"/>
    <x v="4"/>
    <n v="0"/>
    <n v="0"/>
    <n v="0"/>
    <s v="After 2050"/>
    <x v="30"/>
    <x v="78"/>
  </r>
  <r>
    <s v="ssp119"/>
    <x v="19"/>
    <x v="2"/>
    <x v="5"/>
    <n v="0.26415094300000003"/>
    <n v="1.8867925000000001E-2"/>
    <n v="0"/>
    <s v="After 2050"/>
    <x v="31"/>
    <x v="78"/>
  </r>
  <r>
    <s v="ssp119"/>
    <x v="19"/>
    <x v="2"/>
    <x v="6"/>
    <n v="0.83018867900000004"/>
    <n v="0.35849056600000001"/>
    <n v="3.7735849000000002E-2"/>
    <s v="2046-2050"/>
    <x v="32"/>
    <x v="78"/>
  </r>
  <r>
    <s v="ssp119"/>
    <x v="19"/>
    <x v="2"/>
    <x v="7"/>
    <n v="0.15094339600000001"/>
    <n v="0"/>
    <n v="0"/>
    <s v="After 2050"/>
    <x v="33"/>
    <x v="78"/>
  </r>
  <r>
    <s v="ssp119"/>
    <x v="19"/>
    <x v="2"/>
    <x v="8"/>
    <n v="0.67924528299999998"/>
    <n v="0.20754717"/>
    <n v="1.8867925000000001E-2"/>
    <s v="2046-2050"/>
    <x v="34"/>
    <x v="78"/>
  </r>
  <r>
    <s v="ssp119"/>
    <x v="19"/>
    <x v="2"/>
    <x v="9"/>
    <n v="0.94339622599999995"/>
    <n v="0.75471698099999995"/>
    <n v="0.188679245"/>
    <s v="2041-2045"/>
    <x v="35"/>
    <x v="78"/>
  </r>
  <r>
    <s v="ssp119"/>
    <x v="19"/>
    <x v="2"/>
    <x v="10"/>
    <n v="0"/>
    <n v="0"/>
    <n v="0"/>
    <s v="After 2050"/>
    <x v="36"/>
    <x v="78"/>
  </r>
  <r>
    <s v="ssp119"/>
    <x v="19"/>
    <x v="2"/>
    <x v="11"/>
    <n v="0.15094339600000001"/>
    <n v="0"/>
    <n v="0"/>
    <s v="After 2050"/>
    <x v="37"/>
    <x v="78"/>
  </r>
  <r>
    <s v="ssp119"/>
    <x v="19"/>
    <x v="2"/>
    <x v="12"/>
    <n v="0.62264150900000004"/>
    <n v="0.188679245"/>
    <n v="0"/>
    <s v="After 2050"/>
    <x v="38"/>
    <x v="78"/>
  </r>
  <r>
    <s v="ssp119"/>
    <x v="19"/>
    <x v="3"/>
    <x v="0"/>
    <n v="0.43396226399999999"/>
    <n v="0.20754717"/>
    <n v="1.8867925000000001E-2"/>
    <s v="After 2050"/>
    <x v="39"/>
    <x v="79"/>
  </r>
  <r>
    <s v="ssp119"/>
    <x v="19"/>
    <x v="3"/>
    <x v="1"/>
    <n v="0.811320755"/>
    <n v="0.37735849100000002"/>
    <n v="0.132075472"/>
    <s v="2046-2050"/>
    <x v="40"/>
    <x v="79"/>
  </r>
  <r>
    <s v="ssp119"/>
    <x v="19"/>
    <x v="3"/>
    <x v="2"/>
    <n v="0.94339622599999995"/>
    <n v="0.79245283"/>
    <n v="0.20754717"/>
    <s v="2041-2045"/>
    <x v="41"/>
    <x v="79"/>
  </r>
  <r>
    <s v="ssp119"/>
    <x v="19"/>
    <x v="3"/>
    <x v="3"/>
    <n v="1"/>
    <n v="0.88679245299999998"/>
    <n v="0.37735849100000002"/>
    <s v="2041-2045"/>
    <x v="42"/>
    <x v="79"/>
  </r>
  <r>
    <s v="ssp119"/>
    <x v="19"/>
    <x v="3"/>
    <x v="4"/>
    <n v="0"/>
    <n v="0"/>
    <n v="0"/>
    <s v="After 2050"/>
    <x v="43"/>
    <x v="79"/>
  </r>
  <r>
    <s v="ssp119"/>
    <x v="19"/>
    <x v="3"/>
    <x v="5"/>
    <n v="0.188679245"/>
    <n v="0"/>
    <n v="0"/>
    <s v="After 2050"/>
    <x v="44"/>
    <x v="79"/>
  </r>
  <r>
    <s v="ssp119"/>
    <x v="19"/>
    <x v="3"/>
    <x v="6"/>
    <n v="0.75471698099999995"/>
    <n v="0.26415094300000003"/>
    <n v="1.8867925000000001E-2"/>
    <s v="2046-2050"/>
    <x v="45"/>
    <x v="79"/>
  </r>
  <r>
    <s v="ssp119"/>
    <x v="19"/>
    <x v="3"/>
    <x v="7"/>
    <n v="7.5471698000000004E-2"/>
    <n v="0"/>
    <n v="0"/>
    <s v="After 2050"/>
    <x v="46"/>
    <x v="79"/>
  </r>
  <r>
    <s v="ssp119"/>
    <x v="19"/>
    <x v="3"/>
    <x v="8"/>
    <n v="0.47169811299999997"/>
    <n v="0.188679245"/>
    <n v="0"/>
    <s v="After 2050"/>
    <x v="47"/>
    <x v="79"/>
  </r>
  <r>
    <s v="ssp119"/>
    <x v="19"/>
    <x v="3"/>
    <x v="9"/>
    <n v="0.90566037700000002"/>
    <n v="0.603773585"/>
    <n v="0.188679245"/>
    <s v="2046-2050"/>
    <x v="48"/>
    <x v="79"/>
  </r>
  <r>
    <s v="ssp119"/>
    <x v="19"/>
    <x v="3"/>
    <x v="10"/>
    <n v="0"/>
    <n v="0"/>
    <n v="0"/>
    <s v="After 2050"/>
    <x v="49"/>
    <x v="79"/>
  </r>
  <r>
    <s v="ssp119"/>
    <x v="19"/>
    <x v="3"/>
    <x v="11"/>
    <n v="5.6603774000000003E-2"/>
    <n v="0"/>
    <n v="0"/>
    <s v="After 2050"/>
    <x v="50"/>
    <x v="79"/>
  </r>
  <r>
    <s v="ssp119"/>
    <x v="19"/>
    <x v="3"/>
    <x v="12"/>
    <n v="0.43396226399999999"/>
    <n v="0.132075472"/>
    <n v="0"/>
    <s v="After 2050"/>
    <x v="51"/>
    <x v="79"/>
  </r>
  <r>
    <s v="ssp119"/>
    <x v="20"/>
    <x v="0"/>
    <x v="0"/>
    <n v="0.28301886799999998"/>
    <n v="0.16981132099999999"/>
    <n v="1.8867925000000001E-2"/>
    <s v="After 2050"/>
    <x v="0"/>
    <x v="80"/>
  </r>
  <r>
    <s v="ssp119"/>
    <x v="20"/>
    <x v="0"/>
    <x v="1"/>
    <n v="0.52830188700000003"/>
    <n v="0.26415094300000003"/>
    <n v="9.4339622999999997E-2"/>
    <s v="After 2050"/>
    <x v="1"/>
    <x v="80"/>
  </r>
  <r>
    <s v="ssp119"/>
    <x v="20"/>
    <x v="0"/>
    <x v="2"/>
    <n v="0.90566037700000002"/>
    <n v="0.62264150900000004"/>
    <n v="0.188679245"/>
    <s v="2046-2050"/>
    <x v="2"/>
    <x v="80"/>
  </r>
  <r>
    <s v="ssp119"/>
    <x v="20"/>
    <x v="0"/>
    <x v="3"/>
    <n v="0.98113207499999999"/>
    <n v="0.83018867900000004"/>
    <n v="0.35849056600000001"/>
    <s v="2041-2045"/>
    <x v="3"/>
    <x v="80"/>
  </r>
  <r>
    <s v="ssp119"/>
    <x v="20"/>
    <x v="0"/>
    <x v="4"/>
    <n v="0"/>
    <n v="0"/>
    <n v="0"/>
    <s v="After 2050"/>
    <x v="4"/>
    <x v="80"/>
  </r>
  <r>
    <s v="ssp119"/>
    <x v="20"/>
    <x v="0"/>
    <x v="5"/>
    <n v="9.4339622999999997E-2"/>
    <n v="0"/>
    <n v="0"/>
    <s v="After 2050"/>
    <x v="5"/>
    <x v="80"/>
  </r>
  <r>
    <s v="ssp119"/>
    <x v="20"/>
    <x v="0"/>
    <x v="6"/>
    <n v="0.47169811299999997"/>
    <n v="0.20754717"/>
    <n v="1.8867925000000001E-2"/>
    <s v="After 2050"/>
    <x v="6"/>
    <x v="80"/>
  </r>
  <r>
    <s v="ssp119"/>
    <x v="20"/>
    <x v="0"/>
    <x v="7"/>
    <n v="0"/>
    <n v="0"/>
    <n v="0"/>
    <s v="After 2050"/>
    <x v="7"/>
    <x v="80"/>
  </r>
  <r>
    <s v="ssp119"/>
    <x v="20"/>
    <x v="0"/>
    <x v="8"/>
    <n v="0.33962264199999997"/>
    <n v="0.132075472"/>
    <n v="0"/>
    <s v="After 2050"/>
    <x v="8"/>
    <x v="80"/>
  </r>
  <r>
    <s v="ssp119"/>
    <x v="20"/>
    <x v="0"/>
    <x v="9"/>
    <n v="0.84905660400000005"/>
    <n v="0.49056603799999998"/>
    <n v="0.16981132099999999"/>
    <s v="2046-2050"/>
    <x v="9"/>
    <x v="80"/>
  </r>
  <r>
    <s v="ssp119"/>
    <x v="20"/>
    <x v="0"/>
    <x v="10"/>
    <n v="0"/>
    <n v="0"/>
    <n v="0"/>
    <s v="After 2050"/>
    <x v="10"/>
    <x v="80"/>
  </r>
  <r>
    <s v="ssp119"/>
    <x v="20"/>
    <x v="0"/>
    <x v="11"/>
    <n v="0"/>
    <n v="0"/>
    <n v="0"/>
    <s v="After 2050"/>
    <x v="11"/>
    <x v="80"/>
  </r>
  <r>
    <s v="ssp119"/>
    <x v="20"/>
    <x v="0"/>
    <x v="12"/>
    <n v="0.28301886799999998"/>
    <n v="9.4339622999999997E-2"/>
    <n v="0"/>
    <s v="After 2050"/>
    <x v="12"/>
    <x v="80"/>
  </r>
  <r>
    <s v="ssp119"/>
    <x v="20"/>
    <x v="1"/>
    <x v="0"/>
    <n v="0.49056603799999998"/>
    <n v="0.26415094300000003"/>
    <n v="3.7735849000000002E-2"/>
    <s v="After 2050"/>
    <x v="13"/>
    <x v="81"/>
  </r>
  <r>
    <s v="ssp119"/>
    <x v="20"/>
    <x v="1"/>
    <x v="1"/>
    <n v="0.83018867900000004"/>
    <n v="0.41509434000000001"/>
    <n v="0.132075472"/>
    <s v="2046-2050"/>
    <x v="14"/>
    <x v="81"/>
  </r>
  <r>
    <s v="ssp119"/>
    <x v="20"/>
    <x v="1"/>
    <x v="2"/>
    <n v="0.96226415099999996"/>
    <n v="0.83018867900000004"/>
    <n v="0.22641509400000001"/>
    <s v="2041-2045"/>
    <x v="15"/>
    <x v="81"/>
  </r>
  <r>
    <s v="ssp119"/>
    <x v="20"/>
    <x v="1"/>
    <x v="3"/>
    <n v="1"/>
    <n v="0.90566037700000002"/>
    <n v="0.396226415"/>
    <s v="2041-2045"/>
    <x v="16"/>
    <x v="81"/>
  </r>
  <r>
    <s v="ssp119"/>
    <x v="20"/>
    <x v="1"/>
    <x v="4"/>
    <n v="0"/>
    <n v="0"/>
    <n v="0"/>
    <s v="After 2050"/>
    <x v="17"/>
    <x v="81"/>
  </r>
  <r>
    <s v="ssp119"/>
    <x v="20"/>
    <x v="1"/>
    <x v="5"/>
    <n v="0.22641509400000001"/>
    <n v="0"/>
    <n v="0"/>
    <s v="After 2050"/>
    <x v="18"/>
    <x v="81"/>
  </r>
  <r>
    <s v="ssp119"/>
    <x v="20"/>
    <x v="1"/>
    <x v="6"/>
    <n v="0.811320755"/>
    <n v="0.28301886799999998"/>
    <n v="3.7735849000000002E-2"/>
    <s v="2046-2050"/>
    <x v="19"/>
    <x v="81"/>
  </r>
  <r>
    <s v="ssp119"/>
    <x v="20"/>
    <x v="1"/>
    <x v="7"/>
    <n v="9.4339622999999997E-2"/>
    <n v="0"/>
    <n v="0"/>
    <s v="After 2050"/>
    <x v="20"/>
    <x v="81"/>
  </r>
  <r>
    <s v="ssp119"/>
    <x v="20"/>
    <x v="1"/>
    <x v="8"/>
    <n v="0.56603773599999996"/>
    <n v="0.20754717"/>
    <n v="1.8867925000000001E-2"/>
    <s v="After 2050"/>
    <x v="21"/>
    <x v="81"/>
  </r>
  <r>
    <s v="ssp119"/>
    <x v="20"/>
    <x v="1"/>
    <x v="9"/>
    <n v="0.92452830200000002"/>
    <n v="0.64150943400000005"/>
    <n v="0.188679245"/>
    <s v="2046-2050"/>
    <x v="22"/>
    <x v="81"/>
  </r>
  <r>
    <s v="ssp119"/>
    <x v="20"/>
    <x v="1"/>
    <x v="10"/>
    <n v="0"/>
    <n v="0"/>
    <n v="0"/>
    <s v="After 2050"/>
    <x v="23"/>
    <x v="81"/>
  </r>
  <r>
    <s v="ssp119"/>
    <x v="20"/>
    <x v="1"/>
    <x v="11"/>
    <n v="9.4339622999999997E-2"/>
    <n v="0"/>
    <n v="0"/>
    <s v="After 2050"/>
    <x v="24"/>
    <x v="81"/>
  </r>
  <r>
    <s v="ssp119"/>
    <x v="20"/>
    <x v="1"/>
    <x v="12"/>
    <n v="0.50943396200000002"/>
    <n v="0.15094339600000001"/>
    <n v="0"/>
    <s v="After 2050"/>
    <x v="25"/>
    <x v="81"/>
  </r>
  <r>
    <s v="ssp119"/>
    <x v="20"/>
    <x v="2"/>
    <x v="0"/>
    <n v="0.58490565999999999"/>
    <n v="0.26415094300000003"/>
    <n v="3.7735849000000002E-2"/>
    <s v="After 2050"/>
    <x v="26"/>
    <x v="82"/>
  </r>
  <r>
    <s v="ssp119"/>
    <x v="20"/>
    <x v="2"/>
    <x v="1"/>
    <n v="0.84905660400000005"/>
    <n v="0.45283018899999999"/>
    <n v="0.132075472"/>
    <s v="2046-2050"/>
    <x v="27"/>
    <x v="82"/>
  </r>
  <r>
    <s v="ssp119"/>
    <x v="20"/>
    <x v="2"/>
    <x v="2"/>
    <n v="0.98113207499999999"/>
    <n v="0.83018867900000004"/>
    <n v="0.24528301899999999"/>
    <s v="2041-2045"/>
    <x v="28"/>
    <x v="82"/>
  </r>
  <r>
    <s v="ssp119"/>
    <x v="20"/>
    <x v="2"/>
    <x v="3"/>
    <n v="1"/>
    <n v="0.90566037700000002"/>
    <n v="0.41509434000000001"/>
    <s v="2041-2045"/>
    <x v="29"/>
    <x v="82"/>
  </r>
  <r>
    <s v="ssp119"/>
    <x v="20"/>
    <x v="2"/>
    <x v="4"/>
    <n v="0"/>
    <n v="0"/>
    <n v="0"/>
    <s v="After 2050"/>
    <x v="30"/>
    <x v="82"/>
  </r>
  <r>
    <s v="ssp119"/>
    <x v="20"/>
    <x v="2"/>
    <x v="5"/>
    <n v="0.26415094300000003"/>
    <n v="1.8867925000000001E-2"/>
    <n v="0"/>
    <s v="After 2050"/>
    <x v="31"/>
    <x v="82"/>
  </r>
  <r>
    <s v="ssp119"/>
    <x v="20"/>
    <x v="2"/>
    <x v="6"/>
    <n v="0.83018867900000004"/>
    <n v="0.35849056600000001"/>
    <n v="3.7735849000000002E-2"/>
    <s v="2046-2050"/>
    <x v="32"/>
    <x v="82"/>
  </r>
  <r>
    <s v="ssp119"/>
    <x v="20"/>
    <x v="2"/>
    <x v="7"/>
    <n v="0.132075472"/>
    <n v="0"/>
    <n v="0"/>
    <s v="After 2050"/>
    <x v="33"/>
    <x v="82"/>
  </r>
  <r>
    <s v="ssp119"/>
    <x v="20"/>
    <x v="2"/>
    <x v="8"/>
    <n v="0.67924528299999998"/>
    <n v="0.20754717"/>
    <n v="1.8867925000000001E-2"/>
    <s v="2046-2050"/>
    <x v="34"/>
    <x v="82"/>
  </r>
  <r>
    <s v="ssp119"/>
    <x v="20"/>
    <x v="2"/>
    <x v="9"/>
    <n v="0.94339622599999995"/>
    <n v="0.71698113200000002"/>
    <n v="0.188679245"/>
    <s v="2041-2045"/>
    <x v="35"/>
    <x v="82"/>
  </r>
  <r>
    <s v="ssp119"/>
    <x v="20"/>
    <x v="2"/>
    <x v="10"/>
    <n v="0"/>
    <n v="0"/>
    <n v="0"/>
    <s v="After 2050"/>
    <x v="36"/>
    <x v="82"/>
  </r>
  <r>
    <s v="ssp119"/>
    <x v="20"/>
    <x v="2"/>
    <x v="11"/>
    <n v="0.132075472"/>
    <n v="0"/>
    <n v="0"/>
    <s v="After 2050"/>
    <x v="37"/>
    <x v="82"/>
  </r>
  <r>
    <s v="ssp119"/>
    <x v="20"/>
    <x v="2"/>
    <x v="12"/>
    <n v="0.58490565999999999"/>
    <n v="0.188679245"/>
    <n v="0"/>
    <s v="After 2050"/>
    <x v="38"/>
    <x v="82"/>
  </r>
  <r>
    <s v="ssp119"/>
    <x v="20"/>
    <x v="3"/>
    <x v="0"/>
    <n v="0.43396226399999999"/>
    <n v="0.20754717"/>
    <n v="1.8867925000000001E-2"/>
    <s v="After 2050"/>
    <x v="39"/>
    <x v="83"/>
  </r>
  <r>
    <s v="ssp119"/>
    <x v="20"/>
    <x v="3"/>
    <x v="1"/>
    <n v="0.79245283"/>
    <n v="0.37735849100000002"/>
    <n v="0.132075472"/>
    <s v="2046-2050"/>
    <x v="40"/>
    <x v="83"/>
  </r>
  <r>
    <s v="ssp119"/>
    <x v="20"/>
    <x v="3"/>
    <x v="2"/>
    <n v="0.94339622599999995"/>
    <n v="0.79245283"/>
    <n v="0.20754717"/>
    <s v="2041-2045"/>
    <x v="41"/>
    <x v="83"/>
  </r>
  <r>
    <s v="ssp119"/>
    <x v="20"/>
    <x v="3"/>
    <x v="3"/>
    <n v="1"/>
    <n v="0.88679245299999998"/>
    <n v="0.396226415"/>
    <s v="2041-2045"/>
    <x v="42"/>
    <x v="83"/>
  </r>
  <r>
    <s v="ssp119"/>
    <x v="20"/>
    <x v="3"/>
    <x v="4"/>
    <n v="0"/>
    <n v="0"/>
    <n v="0"/>
    <s v="After 2050"/>
    <x v="43"/>
    <x v="83"/>
  </r>
  <r>
    <s v="ssp119"/>
    <x v="20"/>
    <x v="3"/>
    <x v="5"/>
    <n v="0.188679245"/>
    <n v="0"/>
    <n v="0"/>
    <s v="After 2050"/>
    <x v="44"/>
    <x v="83"/>
  </r>
  <r>
    <s v="ssp119"/>
    <x v="20"/>
    <x v="3"/>
    <x v="6"/>
    <n v="0.71698113200000002"/>
    <n v="0.26415094300000003"/>
    <n v="1.8867925000000001E-2"/>
    <s v="2046-2050"/>
    <x v="45"/>
    <x v="83"/>
  </r>
  <r>
    <s v="ssp119"/>
    <x v="20"/>
    <x v="3"/>
    <x v="7"/>
    <n v="5.6603774000000003E-2"/>
    <n v="0"/>
    <n v="0"/>
    <s v="After 2050"/>
    <x v="46"/>
    <x v="83"/>
  </r>
  <r>
    <s v="ssp119"/>
    <x v="20"/>
    <x v="3"/>
    <x v="8"/>
    <n v="0.47169811299999997"/>
    <n v="0.16981132099999999"/>
    <n v="0"/>
    <s v="After 2050"/>
    <x v="47"/>
    <x v="83"/>
  </r>
  <r>
    <s v="ssp119"/>
    <x v="20"/>
    <x v="3"/>
    <x v="9"/>
    <n v="0.90566037700000002"/>
    <n v="0.603773585"/>
    <n v="0.188679245"/>
    <s v="2046-2050"/>
    <x v="48"/>
    <x v="83"/>
  </r>
  <r>
    <s v="ssp119"/>
    <x v="20"/>
    <x v="3"/>
    <x v="10"/>
    <n v="0"/>
    <n v="0"/>
    <n v="0"/>
    <s v="After 2050"/>
    <x v="49"/>
    <x v="83"/>
  </r>
  <r>
    <s v="ssp119"/>
    <x v="20"/>
    <x v="3"/>
    <x v="11"/>
    <n v="5.6603774000000003E-2"/>
    <n v="0"/>
    <n v="0"/>
    <s v="After 2050"/>
    <x v="50"/>
    <x v="83"/>
  </r>
  <r>
    <s v="ssp119"/>
    <x v="20"/>
    <x v="3"/>
    <x v="12"/>
    <n v="0.43396226399999999"/>
    <n v="0.132075472"/>
    <n v="0"/>
    <s v="After 2050"/>
    <x v="51"/>
    <x v="83"/>
  </r>
  <r>
    <s v="ssp119"/>
    <x v="21"/>
    <x v="0"/>
    <x v="0"/>
    <n v="0.30188679200000001"/>
    <n v="0.20754717"/>
    <n v="1.8867925000000001E-2"/>
    <s v="After 2050"/>
    <x v="0"/>
    <x v="84"/>
  </r>
  <r>
    <s v="ssp119"/>
    <x v="21"/>
    <x v="0"/>
    <x v="1"/>
    <n v="0.54716981099999995"/>
    <n v="0.32075471700000002"/>
    <n v="0.11320754700000001"/>
    <s v="After 2050"/>
    <x v="1"/>
    <x v="84"/>
  </r>
  <r>
    <s v="ssp119"/>
    <x v="21"/>
    <x v="0"/>
    <x v="2"/>
    <n v="0.90566037700000002"/>
    <n v="0.66037735799999997"/>
    <n v="0.20754717"/>
    <s v="2046-2050"/>
    <x v="2"/>
    <x v="84"/>
  </r>
  <r>
    <s v="ssp119"/>
    <x v="21"/>
    <x v="0"/>
    <x v="3"/>
    <n v="0.98113207499999999"/>
    <n v="0.84905660400000005"/>
    <n v="0.37735849100000002"/>
    <s v="2041-2045"/>
    <x v="3"/>
    <x v="84"/>
  </r>
  <r>
    <s v="ssp119"/>
    <x v="21"/>
    <x v="0"/>
    <x v="4"/>
    <n v="0"/>
    <n v="0"/>
    <n v="0"/>
    <s v="After 2050"/>
    <x v="4"/>
    <x v="84"/>
  </r>
  <r>
    <s v="ssp119"/>
    <x v="21"/>
    <x v="0"/>
    <x v="5"/>
    <n v="9.4339622999999997E-2"/>
    <n v="0"/>
    <n v="0"/>
    <s v="After 2050"/>
    <x v="5"/>
    <x v="84"/>
  </r>
  <r>
    <s v="ssp119"/>
    <x v="21"/>
    <x v="0"/>
    <x v="6"/>
    <n v="0.49056603799999998"/>
    <n v="0.20754717"/>
    <n v="1.8867925000000001E-2"/>
    <s v="After 2050"/>
    <x v="6"/>
    <x v="84"/>
  </r>
  <r>
    <s v="ssp119"/>
    <x v="21"/>
    <x v="0"/>
    <x v="7"/>
    <n v="0"/>
    <n v="0"/>
    <n v="0"/>
    <s v="After 2050"/>
    <x v="7"/>
    <x v="84"/>
  </r>
  <r>
    <s v="ssp119"/>
    <x v="21"/>
    <x v="0"/>
    <x v="8"/>
    <n v="0.33962264199999997"/>
    <n v="0.132075472"/>
    <n v="0"/>
    <s v="After 2050"/>
    <x v="8"/>
    <x v="84"/>
  </r>
  <r>
    <s v="ssp119"/>
    <x v="21"/>
    <x v="0"/>
    <x v="9"/>
    <n v="0.84905660400000005"/>
    <n v="0.52830188700000003"/>
    <n v="0.188679245"/>
    <s v="2046-2050"/>
    <x v="9"/>
    <x v="84"/>
  </r>
  <r>
    <s v="ssp119"/>
    <x v="21"/>
    <x v="0"/>
    <x v="10"/>
    <n v="0"/>
    <n v="0"/>
    <n v="0"/>
    <s v="After 2050"/>
    <x v="10"/>
    <x v="84"/>
  </r>
  <r>
    <s v="ssp119"/>
    <x v="21"/>
    <x v="0"/>
    <x v="11"/>
    <n v="0"/>
    <n v="0"/>
    <n v="0"/>
    <s v="After 2050"/>
    <x v="11"/>
    <x v="84"/>
  </r>
  <r>
    <s v="ssp119"/>
    <x v="21"/>
    <x v="0"/>
    <x v="12"/>
    <n v="0.30188679200000001"/>
    <n v="0.11320754700000001"/>
    <n v="0"/>
    <s v="After 2050"/>
    <x v="12"/>
    <x v="84"/>
  </r>
  <r>
    <s v="ssp119"/>
    <x v="21"/>
    <x v="1"/>
    <x v="0"/>
    <n v="0.50943396200000002"/>
    <n v="0.26415094300000003"/>
    <n v="7.5471698000000004E-2"/>
    <s v="After 2050"/>
    <x v="13"/>
    <x v="85"/>
  </r>
  <r>
    <s v="ssp119"/>
    <x v="21"/>
    <x v="1"/>
    <x v="1"/>
    <n v="0.83018867900000004"/>
    <n v="0.43396226399999999"/>
    <n v="0.132075472"/>
    <s v="2046-2050"/>
    <x v="14"/>
    <x v="85"/>
  </r>
  <r>
    <s v="ssp119"/>
    <x v="21"/>
    <x v="1"/>
    <x v="2"/>
    <n v="0.96226415099999996"/>
    <n v="0.83018867900000004"/>
    <n v="0.28301886799999998"/>
    <s v="2041-2045"/>
    <x v="15"/>
    <x v="85"/>
  </r>
  <r>
    <s v="ssp119"/>
    <x v="21"/>
    <x v="1"/>
    <x v="3"/>
    <n v="1"/>
    <n v="0.90566037700000002"/>
    <n v="0.45283018899999999"/>
    <s v="2041-2045"/>
    <x v="16"/>
    <x v="85"/>
  </r>
  <r>
    <s v="ssp119"/>
    <x v="21"/>
    <x v="1"/>
    <x v="4"/>
    <n v="0"/>
    <n v="0"/>
    <n v="0"/>
    <s v="After 2050"/>
    <x v="17"/>
    <x v="85"/>
  </r>
  <r>
    <s v="ssp119"/>
    <x v="21"/>
    <x v="1"/>
    <x v="5"/>
    <n v="0.22641509400000001"/>
    <n v="0"/>
    <n v="0"/>
    <s v="After 2050"/>
    <x v="18"/>
    <x v="85"/>
  </r>
  <r>
    <s v="ssp119"/>
    <x v="21"/>
    <x v="1"/>
    <x v="6"/>
    <n v="0.83018867900000004"/>
    <n v="0.33962264199999997"/>
    <n v="3.7735849000000002E-2"/>
    <s v="2046-2050"/>
    <x v="19"/>
    <x v="85"/>
  </r>
  <r>
    <s v="ssp119"/>
    <x v="21"/>
    <x v="1"/>
    <x v="7"/>
    <n v="0.11320754700000001"/>
    <n v="0"/>
    <n v="0"/>
    <s v="After 2050"/>
    <x v="20"/>
    <x v="85"/>
  </r>
  <r>
    <s v="ssp119"/>
    <x v="21"/>
    <x v="1"/>
    <x v="8"/>
    <n v="0.58490565999999999"/>
    <n v="0.20754717"/>
    <n v="1.8867925000000001E-2"/>
    <s v="After 2050"/>
    <x v="21"/>
    <x v="85"/>
  </r>
  <r>
    <s v="ssp119"/>
    <x v="21"/>
    <x v="1"/>
    <x v="9"/>
    <n v="0.92452830200000002"/>
    <n v="0.71698113200000002"/>
    <n v="0.20754717"/>
    <s v="2041-2045"/>
    <x v="22"/>
    <x v="85"/>
  </r>
  <r>
    <s v="ssp119"/>
    <x v="21"/>
    <x v="1"/>
    <x v="10"/>
    <n v="0"/>
    <n v="0"/>
    <n v="0"/>
    <s v="After 2050"/>
    <x v="23"/>
    <x v="85"/>
  </r>
  <r>
    <s v="ssp119"/>
    <x v="21"/>
    <x v="1"/>
    <x v="11"/>
    <n v="9.4339622999999997E-2"/>
    <n v="0"/>
    <n v="0"/>
    <s v="After 2050"/>
    <x v="24"/>
    <x v="85"/>
  </r>
  <r>
    <s v="ssp119"/>
    <x v="21"/>
    <x v="1"/>
    <x v="12"/>
    <n v="0.50943396200000002"/>
    <n v="0.16981132099999999"/>
    <n v="0"/>
    <s v="After 2050"/>
    <x v="25"/>
    <x v="85"/>
  </r>
  <r>
    <s v="ssp119"/>
    <x v="21"/>
    <x v="2"/>
    <x v="0"/>
    <n v="0.62264150900000004"/>
    <n v="0.26415094300000003"/>
    <n v="9.4339622999999997E-2"/>
    <s v="After 2050"/>
    <x v="26"/>
    <x v="86"/>
  </r>
  <r>
    <s v="ssp119"/>
    <x v="21"/>
    <x v="2"/>
    <x v="1"/>
    <n v="0.84905660400000005"/>
    <n v="0.47169811299999997"/>
    <n v="0.15094339600000001"/>
    <s v="2046-2050"/>
    <x v="27"/>
    <x v="86"/>
  </r>
  <r>
    <s v="ssp119"/>
    <x v="21"/>
    <x v="2"/>
    <x v="2"/>
    <n v="0.98113207499999999"/>
    <n v="0.83018867900000004"/>
    <n v="0.28301886799999998"/>
    <s v="2041-2045"/>
    <x v="28"/>
    <x v="86"/>
  </r>
  <r>
    <s v="ssp119"/>
    <x v="21"/>
    <x v="2"/>
    <x v="3"/>
    <n v="1"/>
    <n v="0.92452830200000002"/>
    <n v="0.50943396200000002"/>
    <s v="2041-2045"/>
    <x v="29"/>
    <x v="86"/>
  </r>
  <r>
    <s v="ssp119"/>
    <x v="21"/>
    <x v="2"/>
    <x v="4"/>
    <n v="0"/>
    <n v="0"/>
    <n v="0"/>
    <s v="After 2050"/>
    <x v="30"/>
    <x v="86"/>
  </r>
  <r>
    <s v="ssp119"/>
    <x v="21"/>
    <x v="2"/>
    <x v="5"/>
    <n v="0.26415094300000003"/>
    <n v="1.8867925000000001E-2"/>
    <n v="0"/>
    <s v="After 2050"/>
    <x v="31"/>
    <x v="86"/>
  </r>
  <r>
    <s v="ssp119"/>
    <x v="21"/>
    <x v="2"/>
    <x v="6"/>
    <n v="0.83018867900000004"/>
    <n v="0.37735849100000002"/>
    <n v="9.4339622999999997E-2"/>
    <s v="2046-2050"/>
    <x v="32"/>
    <x v="86"/>
  </r>
  <r>
    <s v="ssp119"/>
    <x v="21"/>
    <x v="2"/>
    <x v="7"/>
    <n v="0.15094339600000001"/>
    <n v="0"/>
    <n v="0"/>
    <s v="After 2050"/>
    <x v="33"/>
    <x v="86"/>
  </r>
  <r>
    <s v="ssp119"/>
    <x v="21"/>
    <x v="2"/>
    <x v="8"/>
    <n v="0.71698113200000002"/>
    <n v="0.24528301899999999"/>
    <n v="1.8867925000000001E-2"/>
    <s v="2046-2050"/>
    <x v="34"/>
    <x v="86"/>
  </r>
  <r>
    <s v="ssp119"/>
    <x v="21"/>
    <x v="2"/>
    <x v="9"/>
    <n v="0.94339622599999995"/>
    <n v="0.77358490599999996"/>
    <n v="0.22641509400000001"/>
    <s v="2041-2045"/>
    <x v="35"/>
    <x v="86"/>
  </r>
  <r>
    <s v="ssp119"/>
    <x v="21"/>
    <x v="2"/>
    <x v="10"/>
    <n v="0"/>
    <n v="0"/>
    <n v="0"/>
    <s v="After 2050"/>
    <x v="36"/>
    <x v="86"/>
  </r>
  <r>
    <s v="ssp119"/>
    <x v="21"/>
    <x v="2"/>
    <x v="11"/>
    <n v="0.16981132099999999"/>
    <n v="0"/>
    <n v="0"/>
    <s v="After 2050"/>
    <x v="37"/>
    <x v="86"/>
  </r>
  <r>
    <s v="ssp119"/>
    <x v="21"/>
    <x v="2"/>
    <x v="12"/>
    <n v="0.62264150900000004"/>
    <n v="0.20754717"/>
    <n v="0"/>
    <s v="After 2050"/>
    <x v="38"/>
    <x v="86"/>
  </r>
  <r>
    <s v="ssp119"/>
    <x v="21"/>
    <x v="3"/>
    <x v="0"/>
    <n v="0.43396226399999999"/>
    <n v="0.22641509400000001"/>
    <n v="3.7735849000000002E-2"/>
    <s v="After 2050"/>
    <x v="39"/>
    <x v="87"/>
  </r>
  <r>
    <s v="ssp119"/>
    <x v="21"/>
    <x v="3"/>
    <x v="1"/>
    <n v="0.811320755"/>
    <n v="0.41509434000000001"/>
    <n v="0.132075472"/>
    <s v="2046-2050"/>
    <x v="40"/>
    <x v="87"/>
  </r>
  <r>
    <s v="ssp119"/>
    <x v="21"/>
    <x v="3"/>
    <x v="2"/>
    <n v="0.94339622599999995"/>
    <n v="0.811320755"/>
    <n v="0.22641509400000001"/>
    <s v="2041-2045"/>
    <x v="41"/>
    <x v="87"/>
  </r>
  <r>
    <s v="ssp119"/>
    <x v="21"/>
    <x v="3"/>
    <x v="3"/>
    <n v="1"/>
    <n v="0.90566037700000002"/>
    <n v="0.41509434000000001"/>
    <s v="2041-2045"/>
    <x v="42"/>
    <x v="87"/>
  </r>
  <r>
    <s v="ssp119"/>
    <x v="21"/>
    <x v="3"/>
    <x v="4"/>
    <n v="0"/>
    <n v="0"/>
    <n v="0"/>
    <s v="After 2050"/>
    <x v="43"/>
    <x v="87"/>
  </r>
  <r>
    <s v="ssp119"/>
    <x v="21"/>
    <x v="3"/>
    <x v="5"/>
    <n v="0.20754717"/>
    <n v="0"/>
    <n v="0"/>
    <s v="After 2050"/>
    <x v="44"/>
    <x v="87"/>
  </r>
  <r>
    <s v="ssp119"/>
    <x v="21"/>
    <x v="3"/>
    <x v="6"/>
    <n v="0.79245283"/>
    <n v="0.26415094300000003"/>
    <n v="3.7735849000000002E-2"/>
    <s v="2046-2050"/>
    <x v="45"/>
    <x v="87"/>
  </r>
  <r>
    <s v="ssp119"/>
    <x v="21"/>
    <x v="3"/>
    <x v="7"/>
    <n v="7.5471698000000004E-2"/>
    <n v="0"/>
    <n v="0"/>
    <s v="After 2050"/>
    <x v="46"/>
    <x v="87"/>
  </r>
  <r>
    <s v="ssp119"/>
    <x v="21"/>
    <x v="3"/>
    <x v="8"/>
    <n v="0.49056603799999998"/>
    <n v="0.188679245"/>
    <n v="1.8867925000000001E-2"/>
    <s v="After 2050"/>
    <x v="47"/>
    <x v="87"/>
  </r>
  <r>
    <s v="ssp119"/>
    <x v="21"/>
    <x v="3"/>
    <x v="9"/>
    <n v="0.90566037700000002"/>
    <n v="0.603773585"/>
    <n v="0.188679245"/>
    <s v="2046-2050"/>
    <x v="48"/>
    <x v="87"/>
  </r>
  <r>
    <s v="ssp119"/>
    <x v="21"/>
    <x v="3"/>
    <x v="10"/>
    <n v="0"/>
    <n v="0"/>
    <n v="0"/>
    <s v="After 2050"/>
    <x v="49"/>
    <x v="87"/>
  </r>
  <r>
    <s v="ssp119"/>
    <x v="21"/>
    <x v="3"/>
    <x v="11"/>
    <n v="7.5471698000000004E-2"/>
    <n v="0"/>
    <n v="0"/>
    <s v="After 2050"/>
    <x v="50"/>
    <x v="87"/>
  </r>
  <r>
    <s v="ssp119"/>
    <x v="21"/>
    <x v="3"/>
    <x v="12"/>
    <n v="0.47169811299999997"/>
    <n v="0.132075472"/>
    <n v="0"/>
    <s v="After 2050"/>
    <x v="51"/>
    <x v="87"/>
  </r>
  <r>
    <s v="ssp119"/>
    <x v="22"/>
    <x v="0"/>
    <x v="0"/>
    <n v="0.30188679200000001"/>
    <n v="0.20754717"/>
    <n v="1.8867925000000001E-2"/>
    <s v="After 2050"/>
    <x v="0"/>
    <x v="88"/>
  </r>
  <r>
    <s v="ssp119"/>
    <x v="22"/>
    <x v="0"/>
    <x v="1"/>
    <n v="0.54716981099999995"/>
    <n v="0.32075471700000002"/>
    <n v="0.132075472"/>
    <s v="After 2050"/>
    <x v="1"/>
    <x v="88"/>
  </r>
  <r>
    <s v="ssp119"/>
    <x v="22"/>
    <x v="0"/>
    <x v="2"/>
    <n v="0.92452830200000002"/>
    <n v="0.71698113200000002"/>
    <n v="0.20754717"/>
    <s v="2041-2045"/>
    <x v="2"/>
    <x v="88"/>
  </r>
  <r>
    <s v="ssp119"/>
    <x v="22"/>
    <x v="0"/>
    <x v="3"/>
    <n v="0.98113207499999999"/>
    <n v="0.86792452799999997"/>
    <n v="0.396226415"/>
    <s v="2041-2045"/>
    <x v="3"/>
    <x v="88"/>
  </r>
  <r>
    <s v="ssp119"/>
    <x v="22"/>
    <x v="0"/>
    <x v="4"/>
    <n v="0"/>
    <n v="0"/>
    <n v="0"/>
    <s v="After 2050"/>
    <x v="4"/>
    <x v="88"/>
  </r>
  <r>
    <s v="ssp119"/>
    <x v="22"/>
    <x v="0"/>
    <x v="5"/>
    <n v="9.4339622999999997E-2"/>
    <n v="0"/>
    <n v="0"/>
    <s v="After 2050"/>
    <x v="5"/>
    <x v="88"/>
  </r>
  <r>
    <s v="ssp119"/>
    <x v="22"/>
    <x v="0"/>
    <x v="6"/>
    <n v="0.49056603799999998"/>
    <n v="0.20754717"/>
    <n v="1.8867925000000001E-2"/>
    <s v="After 2050"/>
    <x v="6"/>
    <x v="88"/>
  </r>
  <r>
    <s v="ssp119"/>
    <x v="22"/>
    <x v="0"/>
    <x v="7"/>
    <n v="0"/>
    <n v="0"/>
    <n v="0"/>
    <s v="After 2050"/>
    <x v="7"/>
    <x v="88"/>
  </r>
  <r>
    <s v="ssp119"/>
    <x v="22"/>
    <x v="0"/>
    <x v="8"/>
    <n v="0.33962264199999997"/>
    <n v="0.132075472"/>
    <n v="0"/>
    <s v="After 2050"/>
    <x v="8"/>
    <x v="88"/>
  </r>
  <r>
    <s v="ssp119"/>
    <x v="22"/>
    <x v="0"/>
    <x v="9"/>
    <n v="0.84905660400000005"/>
    <n v="0.52830188700000003"/>
    <n v="0.188679245"/>
    <s v="2046-2050"/>
    <x v="9"/>
    <x v="88"/>
  </r>
  <r>
    <s v="ssp119"/>
    <x v="22"/>
    <x v="0"/>
    <x v="10"/>
    <n v="0"/>
    <n v="0"/>
    <n v="0"/>
    <s v="After 2050"/>
    <x v="10"/>
    <x v="88"/>
  </r>
  <r>
    <s v="ssp119"/>
    <x v="22"/>
    <x v="0"/>
    <x v="11"/>
    <n v="0"/>
    <n v="0"/>
    <n v="0"/>
    <s v="After 2050"/>
    <x v="11"/>
    <x v="88"/>
  </r>
  <r>
    <s v="ssp119"/>
    <x v="22"/>
    <x v="0"/>
    <x v="12"/>
    <n v="0.32075471700000002"/>
    <n v="0.11320754700000001"/>
    <n v="0"/>
    <s v="After 2050"/>
    <x v="12"/>
    <x v="88"/>
  </r>
  <r>
    <s v="ssp119"/>
    <x v="22"/>
    <x v="1"/>
    <x v="0"/>
    <n v="0.50943396200000002"/>
    <n v="0.26415094300000003"/>
    <n v="7.5471698000000004E-2"/>
    <s v="After 2050"/>
    <x v="13"/>
    <x v="89"/>
  </r>
  <r>
    <s v="ssp119"/>
    <x v="22"/>
    <x v="1"/>
    <x v="1"/>
    <n v="0.83018867900000004"/>
    <n v="0.45283018899999999"/>
    <n v="0.132075472"/>
    <s v="2046-2050"/>
    <x v="14"/>
    <x v="89"/>
  </r>
  <r>
    <s v="ssp119"/>
    <x v="22"/>
    <x v="1"/>
    <x v="2"/>
    <n v="0.96226415099999996"/>
    <n v="0.83018867900000004"/>
    <n v="0.28301886799999998"/>
    <s v="2041-2045"/>
    <x v="15"/>
    <x v="89"/>
  </r>
  <r>
    <s v="ssp119"/>
    <x v="22"/>
    <x v="1"/>
    <x v="3"/>
    <n v="1"/>
    <n v="0.90566037700000002"/>
    <n v="0.45283018899999999"/>
    <s v="2041-2045"/>
    <x v="16"/>
    <x v="89"/>
  </r>
  <r>
    <s v="ssp119"/>
    <x v="22"/>
    <x v="1"/>
    <x v="4"/>
    <n v="0"/>
    <n v="0"/>
    <n v="0"/>
    <s v="After 2050"/>
    <x v="17"/>
    <x v="89"/>
  </r>
  <r>
    <s v="ssp119"/>
    <x v="22"/>
    <x v="1"/>
    <x v="5"/>
    <n v="0.22641509400000001"/>
    <n v="0"/>
    <n v="0"/>
    <s v="After 2050"/>
    <x v="18"/>
    <x v="89"/>
  </r>
  <r>
    <s v="ssp119"/>
    <x v="22"/>
    <x v="1"/>
    <x v="6"/>
    <n v="0.83018867900000004"/>
    <n v="0.33962264199999997"/>
    <n v="3.7735849000000002E-2"/>
    <s v="2046-2050"/>
    <x v="19"/>
    <x v="89"/>
  </r>
  <r>
    <s v="ssp119"/>
    <x v="22"/>
    <x v="1"/>
    <x v="7"/>
    <n v="0.11320754700000001"/>
    <n v="0"/>
    <n v="0"/>
    <s v="After 2050"/>
    <x v="20"/>
    <x v="89"/>
  </r>
  <r>
    <s v="ssp119"/>
    <x v="22"/>
    <x v="1"/>
    <x v="8"/>
    <n v="0.58490565999999999"/>
    <n v="0.20754717"/>
    <n v="1.8867925000000001E-2"/>
    <s v="After 2050"/>
    <x v="21"/>
    <x v="89"/>
  </r>
  <r>
    <s v="ssp119"/>
    <x v="22"/>
    <x v="1"/>
    <x v="9"/>
    <n v="0.92452830200000002"/>
    <n v="0.73584905700000003"/>
    <n v="0.20754717"/>
    <s v="2041-2045"/>
    <x v="22"/>
    <x v="89"/>
  </r>
  <r>
    <s v="ssp119"/>
    <x v="22"/>
    <x v="1"/>
    <x v="10"/>
    <n v="0"/>
    <n v="0"/>
    <n v="0"/>
    <s v="After 2050"/>
    <x v="23"/>
    <x v="89"/>
  </r>
  <r>
    <s v="ssp119"/>
    <x v="22"/>
    <x v="1"/>
    <x v="11"/>
    <n v="9.4339622999999997E-2"/>
    <n v="0"/>
    <n v="0"/>
    <s v="After 2050"/>
    <x v="24"/>
    <x v="89"/>
  </r>
  <r>
    <s v="ssp119"/>
    <x v="22"/>
    <x v="1"/>
    <x v="12"/>
    <n v="0.54716981099999995"/>
    <n v="0.188679245"/>
    <n v="0"/>
    <s v="After 2050"/>
    <x v="25"/>
    <x v="89"/>
  </r>
  <r>
    <s v="ssp119"/>
    <x v="22"/>
    <x v="2"/>
    <x v="0"/>
    <n v="0.67924528299999998"/>
    <n v="0.30188679200000001"/>
    <n v="9.4339622999999997E-2"/>
    <s v="2046-2050"/>
    <x v="26"/>
    <x v="90"/>
  </r>
  <r>
    <s v="ssp119"/>
    <x v="22"/>
    <x v="2"/>
    <x v="1"/>
    <n v="0.84905660400000005"/>
    <n v="0.50943396200000002"/>
    <n v="0.15094339600000001"/>
    <s v="2046-2050"/>
    <x v="27"/>
    <x v="90"/>
  </r>
  <r>
    <s v="ssp119"/>
    <x v="22"/>
    <x v="2"/>
    <x v="2"/>
    <n v="0.98113207499999999"/>
    <n v="0.83018867900000004"/>
    <n v="0.30188679200000001"/>
    <s v="2041-2045"/>
    <x v="28"/>
    <x v="90"/>
  </r>
  <r>
    <s v="ssp119"/>
    <x v="22"/>
    <x v="2"/>
    <x v="3"/>
    <n v="1"/>
    <n v="0.92452830200000002"/>
    <n v="0.50943396200000002"/>
    <s v="2041-2045"/>
    <x v="29"/>
    <x v="90"/>
  </r>
  <r>
    <s v="ssp119"/>
    <x v="22"/>
    <x v="2"/>
    <x v="4"/>
    <n v="0"/>
    <n v="0"/>
    <n v="0"/>
    <s v="After 2050"/>
    <x v="30"/>
    <x v="90"/>
  </r>
  <r>
    <s v="ssp119"/>
    <x v="22"/>
    <x v="2"/>
    <x v="5"/>
    <n v="0.26415094300000003"/>
    <n v="1.8867925000000001E-2"/>
    <n v="0"/>
    <s v="After 2050"/>
    <x v="31"/>
    <x v="90"/>
  </r>
  <r>
    <s v="ssp119"/>
    <x v="22"/>
    <x v="2"/>
    <x v="6"/>
    <n v="0.84905660400000005"/>
    <n v="0.37735849100000002"/>
    <n v="9.4339622999999997E-2"/>
    <s v="2046-2050"/>
    <x v="32"/>
    <x v="90"/>
  </r>
  <r>
    <s v="ssp119"/>
    <x v="22"/>
    <x v="2"/>
    <x v="7"/>
    <n v="0.16981132099999999"/>
    <n v="0"/>
    <n v="0"/>
    <s v="After 2050"/>
    <x v="33"/>
    <x v="90"/>
  </r>
  <r>
    <s v="ssp119"/>
    <x v="22"/>
    <x v="2"/>
    <x v="8"/>
    <n v="0.73584905700000003"/>
    <n v="0.24528301899999999"/>
    <n v="1.8867925000000001E-2"/>
    <s v="2046-2050"/>
    <x v="34"/>
    <x v="90"/>
  </r>
  <r>
    <s v="ssp119"/>
    <x v="22"/>
    <x v="2"/>
    <x v="9"/>
    <n v="0.94339622599999995"/>
    <n v="0.811320755"/>
    <n v="0.22641509400000001"/>
    <s v="2041-2045"/>
    <x v="35"/>
    <x v="90"/>
  </r>
  <r>
    <s v="ssp119"/>
    <x v="22"/>
    <x v="2"/>
    <x v="10"/>
    <n v="0"/>
    <n v="0"/>
    <n v="0"/>
    <s v="After 2050"/>
    <x v="36"/>
    <x v="90"/>
  </r>
  <r>
    <s v="ssp119"/>
    <x v="22"/>
    <x v="2"/>
    <x v="11"/>
    <n v="0.16981132099999999"/>
    <n v="0"/>
    <n v="0"/>
    <s v="After 2050"/>
    <x v="37"/>
    <x v="90"/>
  </r>
  <r>
    <s v="ssp119"/>
    <x v="22"/>
    <x v="2"/>
    <x v="12"/>
    <n v="0.64150943400000005"/>
    <n v="0.20754717"/>
    <n v="0"/>
    <s v="After 2050"/>
    <x v="38"/>
    <x v="90"/>
  </r>
  <r>
    <s v="ssp119"/>
    <x v="22"/>
    <x v="3"/>
    <x v="0"/>
    <n v="0.43396226399999999"/>
    <n v="0.24528301899999999"/>
    <n v="3.7735849000000002E-2"/>
    <s v="After 2050"/>
    <x v="39"/>
    <x v="91"/>
  </r>
  <r>
    <s v="ssp119"/>
    <x v="22"/>
    <x v="3"/>
    <x v="1"/>
    <n v="0.83018867900000004"/>
    <n v="0.41509434000000001"/>
    <n v="0.132075472"/>
    <s v="2046-2050"/>
    <x v="40"/>
    <x v="91"/>
  </r>
  <r>
    <s v="ssp119"/>
    <x v="22"/>
    <x v="3"/>
    <x v="2"/>
    <n v="0.94339622599999995"/>
    <n v="0.83018867900000004"/>
    <n v="0.24528301899999999"/>
    <s v="2041-2045"/>
    <x v="41"/>
    <x v="91"/>
  </r>
  <r>
    <s v="ssp119"/>
    <x v="22"/>
    <x v="3"/>
    <x v="3"/>
    <n v="1"/>
    <n v="0.90566037700000002"/>
    <n v="0.41509434000000001"/>
    <s v="2041-2045"/>
    <x v="42"/>
    <x v="91"/>
  </r>
  <r>
    <s v="ssp119"/>
    <x v="22"/>
    <x v="3"/>
    <x v="4"/>
    <n v="0"/>
    <n v="0"/>
    <n v="0"/>
    <s v="After 2050"/>
    <x v="43"/>
    <x v="91"/>
  </r>
  <r>
    <s v="ssp119"/>
    <x v="22"/>
    <x v="3"/>
    <x v="5"/>
    <n v="0.20754717"/>
    <n v="0"/>
    <n v="0"/>
    <s v="After 2050"/>
    <x v="44"/>
    <x v="91"/>
  </r>
  <r>
    <s v="ssp119"/>
    <x v="22"/>
    <x v="3"/>
    <x v="6"/>
    <n v="0.79245283"/>
    <n v="0.26415094300000003"/>
    <n v="3.7735849000000002E-2"/>
    <s v="2046-2050"/>
    <x v="45"/>
    <x v="91"/>
  </r>
  <r>
    <s v="ssp119"/>
    <x v="22"/>
    <x v="3"/>
    <x v="7"/>
    <n v="7.5471698000000004E-2"/>
    <n v="0"/>
    <n v="0"/>
    <s v="After 2050"/>
    <x v="46"/>
    <x v="91"/>
  </r>
  <r>
    <s v="ssp119"/>
    <x v="22"/>
    <x v="3"/>
    <x v="8"/>
    <n v="0.49056603799999998"/>
    <n v="0.20754717"/>
    <n v="1.8867925000000001E-2"/>
    <s v="After 2050"/>
    <x v="47"/>
    <x v="91"/>
  </r>
  <r>
    <s v="ssp119"/>
    <x v="22"/>
    <x v="3"/>
    <x v="9"/>
    <n v="0.92452830200000002"/>
    <n v="0.62264150900000004"/>
    <n v="0.188679245"/>
    <s v="2046-2050"/>
    <x v="48"/>
    <x v="91"/>
  </r>
  <r>
    <s v="ssp119"/>
    <x v="22"/>
    <x v="3"/>
    <x v="10"/>
    <n v="0"/>
    <n v="0"/>
    <n v="0"/>
    <s v="After 2050"/>
    <x v="49"/>
    <x v="91"/>
  </r>
  <r>
    <s v="ssp119"/>
    <x v="22"/>
    <x v="3"/>
    <x v="11"/>
    <n v="7.5471698000000004E-2"/>
    <n v="0"/>
    <n v="0"/>
    <s v="After 2050"/>
    <x v="50"/>
    <x v="91"/>
  </r>
  <r>
    <s v="ssp119"/>
    <x v="22"/>
    <x v="3"/>
    <x v="12"/>
    <n v="0.47169811299999997"/>
    <n v="0.15094339600000001"/>
    <n v="0"/>
    <s v="After 2050"/>
    <x v="51"/>
    <x v="9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D52EED2-56F4-4560-B755-5C2EE55614A3}" name="PivotTable1"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N6:V13" firstHeaderRow="1" firstDataRow="2" firstDataCol="1" rowPageCount="2" colPageCount="1"/>
  <pivotFields count="10">
    <pivotField showAll="0"/>
    <pivotField axis="axisRow" showAll="0">
      <items count="24">
        <item h="1" x="21"/>
        <item h="1" x="22"/>
        <item h="1" x="20"/>
        <item h="1" x="16"/>
        <item h="1" x="14"/>
        <item x="19"/>
        <item x="18"/>
        <item x="17"/>
        <item h="1" x="15"/>
        <item h="1" x="13"/>
        <item x="11"/>
        <item x="8"/>
        <item x="9"/>
        <item h="1" x="12"/>
        <item h="1" x="10"/>
        <item h="1" x="7"/>
        <item h="1" x="6"/>
        <item h="1" x="5"/>
        <item h="1" x="4"/>
        <item h="1" x="3"/>
        <item h="1" x="2"/>
        <item h="1" x="1"/>
        <item h="1" x="0"/>
        <item t="default"/>
      </items>
    </pivotField>
    <pivotField axis="axisPage" multipleItemSelectionAllowed="1" showAll="0">
      <items count="5">
        <item x="0"/>
        <item h="1" x="1"/>
        <item h="1" x="2"/>
        <item x="3"/>
        <item t="default"/>
      </items>
    </pivotField>
    <pivotField axis="axisPage" multipleItemSelectionAllowed="1" showAll="0">
      <items count="14">
        <item h="1" x="0"/>
        <item h="1" x="1"/>
        <item h="1" x="2"/>
        <item h="1" x="3"/>
        <item h="1" x="4"/>
        <item x="5"/>
        <item x="6"/>
        <item h="1" x="7"/>
        <item x="8"/>
        <item x="9"/>
        <item h="1" x="10"/>
        <item h="1" x="11"/>
        <item h="1" x="12"/>
        <item t="default"/>
      </items>
    </pivotField>
    <pivotField dataField="1" showAll="0"/>
    <pivotField showAll="0"/>
    <pivotField showAll="0"/>
    <pivotField showAll="0"/>
    <pivotField axis="axisCol" showAll="0">
      <items count="5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t="default"/>
      </items>
    </pivotField>
    <pivotField showAll="0"/>
  </pivotFields>
  <rowFields count="1">
    <field x="1"/>
  </rowFields>
  <rowItems count="6">
    <i>
      <x v="5"/>
    </i>
    <i>
      <x v="6"/>
    </i>
    <i>
      <x v="7"/>
    </i>
    <i>
      <x v="10"/>
    </i>
    <i>
      <x v="11"/>
    </i>
    <i>
      <x v="12"/>
    </i>
  </rowItems>
  <colFields count="1">
    <field x="8"/>
  </colFields>
  <colItems count="8">
    <i>
      <x v="5"/>
    </i>
    <i>
      <x v="6"/>
    </i>
    <i>
      <x v="8"/>
    </i>
    <i>
      <x v="9"/>
    </i>
    <i>
      <x v="44"/>
    </i>
    <i>
      <x v="45"/>
    </i>
    <i>
      <x v="47"/>
    </i>
    <i>
      <x v="48"/>
    </i>
  </colItems>
  <pageFields count="2">
    <pageField fld="2" hier="-1"/>
    <pageField fld="3" hier="-1"/>
  </pageFields>
  <dataFields count="1">
    <dataField name="Sum of p_50" fld="4" baseField="1" baseItem="10"/>
  </dataFields>
  <formats count="1">
    <format dxfId="74">
      <pivotArea outline="0" collapsedLevelsAreSubtotals="1" fieldPosition="0"/>
    </format>
  </formats>
  <conditionalFormats count="1">
    <conditionalFormat priority="1">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F304D2D-0030-43F0-95C8-7B62F37C39AA}" name="PivotTable35"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X5:BX29" firstHeaderRow="1" firstDataRow="2" firstDataCol="1" rowPageCount="2" colPageCount="1"/>
  <pivotFields count="9">
    <pivotField showAll="0"/>
    <pivotField showAll="0"/>
    <pivotField showAll="0"/>
    <pivotField showAll="0"/>
    <pivotField dataField="1" showAll="0"/>
    <pivotField axis="axisRow" showAll="0">
      <items count="24">
        <item x="21"/>
        <item x="22"/>
        <item x="20"/>
        <item x="16"/>
        <item x="14"/>
        <item x="19"/>
        <item x="18"/>
        <item x="17"/>
        <item x="15"/>
        <item x="13"/>
        <item x="9"/>
        <item x="10"/>
        <item x="8"/>
        <item x="11"/>
        <item x="12"/>
        <item x="4"/>
        <item x="5"/>
        <item x="3"/>
        <item x="6"/>
        <item x="7"/>
        <item x="0"/>
        <item x="1"/>
        <item x="2"/>
        <item t="default"/>
      </items>
    </pivotField>
    <pivotField axis="axisPage" multipleItemSelectionAllowed="1" showAll="0">
      <items count="5">
        <item x="0"/>
        <item x="1"/>
        <item x="2"/>
        <item x="3"/>
        <item t="default"/>
      </items>
    </pivotField>
    <pivotField axis="axisPage" multipleItemSelectionAllowed="1" showAll="0">
      <items count="14">
        <item x="0"/>
        <item x="1"/>
        <item x="2"/>
        <item x="3"/>
        <item x="4"/>
        <item x="5"/>
        <item x="6"/>
        <item x="7"/>
        <item x="8"/>
        <item x="9"/>
        <item x="10"/>
        <item x="11"/>
        <item x="12"/>
        <item t="default"/>
      </items>
    </pivotField>
    <pivotField axis="axisCol" showAll="0">
      <items count="5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t="default"/>
      </items>
    </pivotField>
  </pivotFields>
  <rowFields count="1">
    <field x="5"/>
  </rowFields>
  <rowItems count="23">
    <i>
      <x/>
    </i>
    <i>
      <x v="1"/>
    </i>
    <i>
      <x v="2"/>
    </i>
    <i>
      <x v="3"/>
    </i>
    <i>
      <x v="4"/>
    </i>
    <i>
      <x v="5"/>
    </i>
    <i>
      <x v="6"/>
    </i>
    <i>
      <x v="7"/>
    </i>
    <i>
      <x v="8"/>
    </i>
    <i>
      <x v="9"/>
    </i>
    <i>
      <x v="10"/>
    </i>
    <i>
      <x v="11"/>
    </i>
    <i>
      <x v="12"/>
    </i>
    <i>
      <x v="13"/>
    </i>
    <i>
      <x v="14"/>
    </i>
    <i>
      <x v="15"/>
    </i>
    <i>
      <x v="16"/>
    </i>
    <i>
      <x v="17"/>
    </i>
    <i>
      <x v="18"/>
    </i>
    <i>
      <x v="19"/>
    </i>
    <i>
      <x v="20"/>
    </i>
    <i>
      <x v="21"/>
    </i>
    <i>
      <x v="22"/>
    </i>
  </rowItems>
  <colFields count="1">
    <field x="8"/>
  </colFields>
  <colItems count="5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colItems>
  <pageFields count="2">
    <pageField fld="6" hier="-1"/>
    <pageField fld="7" hier="-1"/>
  </pageFields>
  <dataFields count="1">
    <dataField name="Sum of Score" fld="4" baseField="0" baseItem="0" numFmtId="166"/>
  </dataFields>
  <formats count="1">
    <format dxfId="73">
      <pivotArea outline="0" collapsedLevelsAreSubtotals="1" fieldPosition="0"/>
    </format>
  </formats>
  <conditionalFormats count="1">
    <conditionalFormat priority="38">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1FADAB2-9C9C-424C-AE8E-629C4F93796A}" name="PivotTable3" cacheId="2"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W90:AH97" firstHeaderRow="1" firstDataRow="2" firstDataCol="1" rowPageCount="2" colPageCount="1"/>
  <pivotFields count="10">
    <pivotField showAll="0"/>
    <pivotField axis="axisRow" showAll="0">
      <items count="24">
        <item h="1" x="21"/>
        <item h="1" x="22"/>
        <item h="1" x="20"/>
        <item h="1" x="16"/>
        <item h="1" x="14"/>
        <item x="19"/>
        <item x="18"/>
        <item x="17"/>
        <item h="1" x="15"/>
        <item h="1" x="13"/>
        <item x="9"/>
        <item x="10"/>
        <item x="8"/>
        <item h="1" x="11"/>
        <item h="1" x="12"/>
        <item h="1" x="4"/>
        <item h="1" x="5"/>
        <item h="1" x="3"/>
        <item h="1" x="6"/>
        <item h="1" x="7"/>
        <item h="1" x="0"/>
        <item h="1" x="1"/>
        <item h="1" x="2"/>
        <item t="default"/>
      </items>
    </pivotField>
    <pivotField axis="axisPage" showAll="0">
      <items count="5">
        <item x="0"/>
        <item x="1"/>
        <item x="2"/>
        <item x="3"/>
        <item t="default"/>
      </items>
    </pivotField>
    <pivotField axis="axisPage" showAll="0">
      <items count="14">
        <item x="0"/>
        <item x="1"/>
        <item x="2"/>
        <item x="3"/>
        <item x="4"/>
        <item x="5"/>
        <item x="6"/>
        <item x="7"/>
        <item x="8"/>
        <item x="9"/>
        <item x="10"/>
        <item x="11"/>
        <item x="12"/>
        <item t="default"/>
      </items>
    </pivotField>
    <pivotField dataField="1" showAll="0"/>
    <pivotField showAll="0"/>
    <pivotField showAll="0"/>
    <pivotField showAll="0"/>
    <pivotField axis="axisCol" showAll="0">
      <items count="53">
        <item h="1" x="0"/>
        <item h="1" x="1"/>
        <item h="1" x="2"/>
        <item h="1" x="3"/>
        <item x="4"/>
        <item x="5"/>
        <item x="6"/>
        <item x="7"/>
        <item x="8"/>
        <item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x="44"/>
        <item x="45"/>
        <item x="46"/>
        <item x="47"/>
        <item x="48"/>
        <item h="1" x="49"/>
        <item h="1" x="50"/>
        <item h="1" x="51"/>
        <item t="default"/>
      </items>
    </pivotField>
    <pivotField showAll="0">
      <items count="93">
        <item x="84"/>
        <item x="85"/>
        <item x="86"/>
        <item x="87"/>
        <item x="88"/>
        <item x="89"/>
        <item x="90"/>
        <item x="91"/>
        <item x="80"/>
        <item x="81"/>
        <item x="82"/>
        <item x="83"/>
        <item x="64"/>
        <item x="65"/>
        <item x="66"/>
        <item x="67"/>
        <item x="56"/>
        <item x="57"/>
        <item x="58"/>
        <item x="59"/>
        <item x="76"/>
        <item x="77"/>
        <item x="78"/>
        <item x="79"/>
        <item x="72"/>
        <item x="73"/>
        <item x="74"/>
        <item x="75"/>
        <item x="68"/>
        <item x="69"/>
        <item x="70"/>
        <item x="71"/>
        <item x="60"/>
        <item x="61"/>
        <item x="62"/>
        <item x="63"/>
        <item x="52"/>
        <item x="53"/>
        <item x="54"/>
        <item x="55"/>
        <item x="36"/>
        <item x="37"/>
        <item x="38"/>
        <item x="39"/>
        <item x="40"/>
        <item x="41"/>
        <item x="42"/>
        <item x="43"/>
        <item x="32"/>
        <item x="33"/>
        <item x="34"/>
        <item x="35"/>
        <item x="44"/>
        <item x="45"/>
        <item x="46"/>
        <item x="47"/>
        <item x="48"/>
        <item x="49"/>
        <item x="50"/>
        <item x="51"/>
        <item x="16"/>
        <item x="17"/>
        <item x="18"/>
        <item x="19"/>
        <item x="20"/>
        <item x="21"/>
        <item x="22"/>
        <item x="23"/>
        <item x="12"/>
        <item x="13"/>
        <item x="14"/>
        <item x="15"/>
        <item x="24"/>
        <item x="25"/>
        <item x="26"/>
        <item x="27"/>
        <item x="28"/>
        <item x="29"/>
        <item x="30"/>
        <item x="31"/>
        <item x="0"/>
        <item x="1"/>
        <item x="2"/>
        <item x="3"/>
        <item x="4"/>
        <item x="5"/>
        <item x="6"/>
        <item x="7"/>
        <item x="8"/>
        <item x="9"/>
        <item x="10"/>
        <item x="11"/>
        <item t="default"/>
      </items>
    </pivotField>
  </pivotFields>
  <rowFields count="1">
    <field x="1"/>
  </rowFields>
  <rowItems count="6">
    <i>
      <x v="5"/>
    </i>
    <i>
      <x v="6"/>
    </i>
    <i>
      <x v="7"/>
    </i>
    <i>
      <x v="10"/>
    </i>
    <i>
      <x v="11"/>
    </i>
    <i>
      <x v="12"/>
    </i>
  </rowItems>
  <colFields count="1">
    <field x="8"/>
  </colFields>
  <colItems count="11">
    <i>
      <x v="4"/>
    </i>
    <i>
      <x v="5"/>
    </i>
    <i>
      <x v="6"/>
    </i>
    <i>
      <x v="7"/>
    </i>
    <i>
      <x v="8"/>
    </i>
    <i>
      <x v="9"/>
    </i>
    <i>
      <x v="44"/>
    </i>
    <i>
      <x v="45"/>
    </i>
    <i>
      <x v="46"/>
    </i>
    <i>
      <x v="47"/>
    </i>
    <i>
      <x v="48"/>
    </i>
  </colItems>
  <pageFields count="2">
    <pageField fld="2" hier="-1"/>
    <pageField fld="3" hier="-1"/>
  </pageFields>
  <dataFields count="1">
    <dataField name="Sum of p_50" fld="4" baseField="1" baseItem="5"/>
  </dataFields>
  <conditionalFormats count="1">
    <conditionalFormat priority="7">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C5288-5335-4D5B-A539-A019D3AE3E5C}">
  <sheetPr codeName="Sheet1"/>
  <dimension ref="A1:R44"/>
  <sheetViews>
    <sheetView tabSelected="1" zoomScale="80" zoomScaleNormal="80" workbookViewId="0"/>
  </sheetViews>
  <sheetFormatPr defaultRowHeight="14.5" x14ac:dyDescent="0.35"/>
  <cols>
    <col min="1" max="1" width="22.1796875" customWidth="1"/>
    <col min="2" max="2" width="45.6328125" customWidth="1"/>
    <col min="12" max="12" width="17.81640625" customWidth="1"/>
    <col min="13" max="13" width="16.1796875" customWidth="1"/>
    <col min="14" max="14" width="15.26953125" customWidth="1"/>
    <col min="15" max="15" width="73.453125" customWidth="1"/>
  </cols>
  <sheetData>
    <row r="1" spans="1:18" ht="23.5" x14ac:dyDescent="0.55000000000000004">
      <c r="A1" s="17" t="s">
        <v>1680</v>
      </c>
      <c r="L1" s="18" t="s">
        <v>0</v>
      </c>
    </row>
    <row r="2" spans="1:18" ht="23.5" x14ac:dyDescent="0.55000000000000004">
      <c r="A2" s="22" t="s">
        <v>1</v>
      </c>
      <c r="L2" s="61" t="s">
        <v>2</v>
      </c>
      <c r="M2" s="47"/>
      <c r="N2" s="47"/>
      <c r="O2" s="47"/>
      <c r="P2" s="47"/>
      <c r="Q2" s="47"/>
      <c r="R2" s="47"/>
    </row>
    <row r="3" spans="1:18" x14ac:dyDescent="0.35">
      <c r="L3" s="47"/>
      <c r="M3" s="47" t="s">
        <v>3</v>
      </c>
      <c r="N3" s="47"/>
      <c r="O3" s="47" t="s">
        <v>4</v>
      </c>
      <c r="P3" s="47"/>
      <c r="Q3" s="47"/>
      <c r="R3" s="47"/>
    </row>
    <row r="4" spans="1:18" ht="16.5" customHeight="1" x14ac:dyDescent="0.35">
      <c r="A4" t="s">
        <v>5</v>
      </c>
      <c r="B4" t="s">
        <v>1670</v>
      </c>
      <c r="C4" t="s">
        <v>6</v>
      </c>
      <c r="L4" s="47"/>
      <c r="M4" s="47"/>
      <c r="N4" s="47"/>
      <c r="O4" s="47" t="s">
        <v>7</v>
      </c>
      <c r="P4" s="47"/>
      <c r="Q4" s="47"/>
      <c r="R4" s="47"/>
    </row>
    <row r="5" spans="1:18" x14ac:dyDescent="0.35">
      <c r="C5" t="s">
        <v>8</v>
      </c>
      <c r="L5" s="47"/>
      <c r="M5" s="47" t="s">
        <v>9</v>
      </c>
      <c r="N5" s="47"/>
      <c r="O5" s="47" t="s">
        <v>10</v>
      </c>
      <c r="P5" s="47"/>
      <c r="Q5" s="47"/>
      <c r="R5" s="47"/>
    </row>
    <row r="6" spans="1:18" x14ac:dyDescent="0.35">
      <c r="C6" t="s">
        <v>11</v>
      </c>
      <c r="L6" s="47"/>
      <c r="M6" s="47"/>
      <c r="N6" s="47"/>
      <c r="O6" s="47" t="s">
        <v>12</v>
      </c>
      <c r="P6" s="47"/>
      <c r="Q6" s="47"/>
      <c r="R6" s="47"/>
    </row>
    <row r="7" spans="1:18" x14ac:dyDescent="0.35">
      <c r="C7" t="s">
        <v>13</v>
      </c>
      <c r="L7" s="47"/>
      <c r="M7" s="47" t="s">
        <v>14</v>
      </c>
      <c r="N7" s="47"/>
      <c r="O7" s="47" t="s">
        <v>15</v>
      </c>
      <c r="P7" s="47"/>
      <c r="Q7" s="47"/>
      <c r="R7" s="47"/>
    </row>
    <row r="8" spans="1:18" x14ac:dyDescent="0.35">
      <c r="L8" s="47"/>
      <c r="M8" s="47"/>
      <c r="N8" s="47"/>
      <c r="O8" s="47" t="s">
        <v>16</v>
      </c>
      <c r="P8" s="47"/>
      <c r="Q8" s="47"/>
      <c r="R8" s="47"/>
    </row>
    <row r="9" spans="1:18" ht="15" customHeight="1" x14ac:dyDescent="0.35">
      <c r="C9" s="84" t="s">
        <v>1662</v>
      </c>
      <c r="D9" s="84"/>
      <c r="E9" s="84"/>
      <c r="F9" s="84"/>
      <c r="G9" s="84"/>
      <c r="L9" s="47"/>
      <c r="M9" s="47" t="s">
        <v>17</v>
      </c>
      <c r="N9" s="47"/>
      <c r="O9" s="47" t="s">
        <v>10</v>
      </c>
      <c r="P9" s="47"/>
      <c r="Q9" s="47"/>
      <c r="R9" s="47"/>
    </row>
    <row r="10" spans="1:18" x14ac:dyDescent="0.35">
      <c r="C10" s="84"/>
      <c r="D10" s="84"/>
      <c r="E10" s="84"/>
      <c r="F10" s="84"/>
      <c r="G10" s="84"/>
      <c r="L10" s="47"/>
      <c r="M10" s="47"/>
      <c r="N10" s="47"/>
      <c r="O10" s="47" t="s">
        <v>18</v>
      </c>
      <c r="P10" s="47"/>
      <c r="Q10" s="47"/>
      <c r="R10" s="47"/>
    </row>
    <row r="11" spans="1:18" ht="23.5" x14ac:dyDescent="0.55000000000000004">
      <c r="C11" s="84"/>
      <c r="D11" s="84"/>
      <c r="E11" s="84"/>
      <c r="F11" s="84"/>
      <c r="G11" s="84"/>
      <c r="L11" s="62" t="s">
        <v>19</v>
      </c>
      <c r="M11" s="12"/>
      <c r="N11" s="12"/>
      <c r="O11" s="12"/>
      <c r="P11" s="12"/>
      <c r="Q11" s="12"/>
      <c r="R11" s="12"/>
    </row>
    <row r="12" spans="1:18" ht="18.5" x14ac:dyDescent="0.45">
      <c r="C12" s="84"/>
      <c r="D12" s="84"/>
      <c r="E12" s="84"/>
      <c r="F12" s="84"/>
      <c r="G12" s="84"/>
      <c r="L12" s="65" t="s">
        <v>20</v>
      </c>
      <c r="M12" s="12"/>
      <c r="N12" s="12"/>
      <c r="O12" s="12"/>
      <c r="P12" s="12"/>
      <c r="Q12" s="12"/>
      <c r="R12" s="12"/>
    </row>
    <row r="13" spans="1:18" ht="43.5" x14ac:dyDescent="0.35">
      <c r="A13" s="92" t="s">
        <v>1657</v>
      </c>
      <c r="B13" s="54" t="s">
        <v>1666</v>
      </c>
      <c r="L13" s="12"/>
      <c r="M13" s="12" t="s">
        <v>21</v>
      </c>
      <c r="N13" s="12"/>
      <c r="O13" s="12" t="s">
        <v>22</v>
      </c>
      <c r="P13" s="12"/>
      <c r="Q13" s="12"/>
      <c r="R13" s="12"/>
    </row>
    <row r="14" spans="1:18" ht="76.5" customHeight="1" x14ac:dyDescent="0.35">
      <c r="B14" s="93" t="s">
        <v>1668</v>
      </c>
      <c r="L14" s="12"/>
      <c r="M14" s="12" t="s">
        <v>23</v>
      </c>
      <c r="N14" s="12"/>
      <c r="O14" s="12" t="s">
        <v>24</v>
      </c>
      <c r="P14" s="12"/>
      <c r="Q14" s="12"/>
      <c r="R14" s="12"/>
    </row>
    <row r="15" spans="1:18" ht="43.5" x14ac:dyDescent="0.35">
      <c r="B15" s="54" t="s">
        <v>1667</v>
      </c>
      <c r="L15" s="12"/>
      <c r="M15" s="12" t="s">
        <v>25</v>
      </c>
      <c r="N15" s="12"/>
      <c r="O15" s="12" t="s">
        <v>26</v>
      </c>
      <c r="P15" s="12"/>
      <c r="Q15" s="12"/>
      <c r="R15" s="12"/>
    </row>
    <row r="16" spans="1:18" ht="18.5" x14ac:dyDescent="0.45">
      <c r="L16" s="65" t="s">
        <v>27</v>
      </c>
      <c r="M16" s="12"/>
      <c r="N16" s="12"/>
      <c r="O16" s="12"/>
      <c r="P16" s="12"/>
      <c r="Q16" s="12"/>
      <c r="R16" s="12"/>
    </row>
    <row r="17" spans="1:18" ht="79.5" customHeight="1" x14ac:dyDescent="0.35">
      <c r="A17" s="92" t="s">
        <v>1658</v>
      </c>
      <c r="B17" s="84" t="s">
        <v>1669</v>
      </c>
      <c r="L17" s="12"/>
      <c r="M17" s="12" t="s">
        <v>28</v>
      </c>
      <c r="N17" s="12"/>
      <c r="O17" s="12" t="s">
        <v>29</v>
      </c>
      <c r="P17" s="12"/>
      <c r="Q17" s="12"/>
      <c r="R17" s="12"/>
    </row>
    <row r="18" spans="1:18" x14ac:dyDescent="0.35">
      <c r="B18" s="84"/>
      <c r="L18" s="12"/>
      <c r="M18" s="12" t="s">
        <v>30</v>
      </c>
      <c r="N18" s="12"/>
      <c r="O18" s="12" t="s">
        <v>31</v>
      </c>
      <c r="P18" s="12"/>
      <c r="Q18" s="12"/>
      <c r="R18" s="12"/>
    </row>
    <row r="19" spans="1:18" x14ac:dyDescent="0.35">
      <c r="B19" s="84"/>
      <c r="L19" s="12"/>
      <c r="M19" s="12" t="s">
        <v>32</v>
      </c>
      <c r="N19" s="12"/>
      <c r="O19" s="12" t="s">
        <v>33</v>
      </c>
      <c r="P19" s="12"/>
      <c r="Q19" s="12"/>
      <c r="R19" s="12"/>
    </row>
    <row r="20" spans="1:18" ht="18.5" x14ac:dyDescent="0.45">
      <c r="L20" s="65" t="s">
        <v>34</v>
      </c>
      <c r="M20" s="12" t="s">
        <v>35</v>
      </c>
      <c r="N20" s="12"/>
      <c r="O20" s="12" t="s">
        <v>36</v>
      </c>
      <c r="P20" s="12"/>
      <c r="Q20" s="12"/>
      <c r="R20" s="12"/>
    </row>
    <row r="21" spans="1:18" ht="43.5" x14ac:dyDescent="0.35">
      <c r="A21" s="95" t="s">
        <v>1659</v>
      </c>
      <c r="B21" s="54" t="s">
        <v>1681</v>
      </c>
      <c r="L21" s="12"/>
      <c r="M21" s="12"/>
      <c r="N21" s="12"/>
      <c r="O21" s="12" t="s">
        <v>37</v>
      </c>
      <c r="P21" s="12"/>
      <c r="Q21" s="12"/>
      <c r="R21" s="12"/>
    </row>
    <row r="22" spans="1:18" x14ac:dyDescent="0.35">
      <c r="B22" t="s">
        <v>1671</v>
      </c>
      <c r="L22" s="12"/>
      <c r="M22" s="12"/>
      <c r="N22" s="12"/>
      <c r="O22" s="12" t="s">
        <v>38</v>
      </c>
      <c r="P22" s="12"/>
      <c r="Q22" s="12"/>
      <c r="R22" s="12"/>
    </row>
    <row r="23" spans="1:18" x14ac:dyDescent="0.35">
      <c r="L23" s="12"/>
      <c r="M23" s="12" t="s">
        <v>39</v>
      </c>
      <c r="N23" s="12"/>
      <c r="O23" s="12" t="s">
        <v>40</v>
      </c>
      <c r="P23" s="12"/>
      <c r="Q23" s="12"/>
      <c r="R23" s="12"/>
    </row>
    <row r="24" spans="1:18" x14ac:dyDescent="0.35">
      <c r="L24" s="12"/>
      <c r="M24" s="12"/>
      <c r="N24" s="12"/>
      <c r="O24" s="12" t="s">
        <v>37</v>
      </c>
      <c r="P24" s="12"/>
      <c r="Q24" s="12"/>
      <c r="R24" s="12"/>
    </row>
    <row r="25" spans="1:18" x14ac:dyDescent="0.35">
      <c r="A25" t="s">
        <v>1660</v>
      </c>
      <c r="B25" t="s">
        <v>1682</v>
      </c>
      <c r="L25" s="12"/>
      <c r="M25" s="12"/>
      <c r="N25" s="12"/>
      <c r="O25" s="12" t="s">
        <v>41</v>
      </c>
      <c r="P25" s="12"/>
      <c r="Q25" s="12"/>
      <c r="R25" s="12"/>
    </row>
    <row r="26" spans="1:18" x14ac:dyDescent="0.35">
      <c r="L26" s="12"/>
      <c r="M26" s="12"/>
      <c r="N26" s="12"/>
      <c r="O26" s="12"/>
      <c r="P26" s="12"/>
      <c r="Q26" s="12"/>
      <c r="R26" s="12"/>
    </row>
    <row r="27" spans="1:18" x14ac:dyDescent="0.35">
      <c r="L27" s="12"/>
      <c r="M27" s="12" t="s">
        <v>42</v>
      </c>
      <c r="N27" s="12"/>
      <c r="O27" s="12" t="s">
        <v>43</v>
      </c>
      <c r="P27" s="12"/>
      <c r="Q27" s="12"/>
      <c r="R27" s="12"/>
    </row>
    <row r="28" spans="1:18" x14ac:dyDescent="0.35">
      <c r="L28" s="12"/>
      <c r="M28" s="12"/>
      <c r="N28" s="12"/>
      <c r="O28" s="12" t="s">
        <v>37</v>
      </c>
      <c r="P28" s="12"/>
      <c r="Q28" s="12"/>
      <c r="R28" s="12"/>
    </row>
    <row r="29" spans="1:18" ht="58" x14ac:dyDescent="0.35">
      <c r="A29" s="95" t="s">
        <v>1661</v>
      </c>
      <c r="B29" s="54" t="s">
        <v>1684</v>
      </c>
      <c r="L29" s="12"/>
      <c r="M29" s="12"/>
      <c r="N29" s="12"/>
      <c r="O29" s="12" t="s">
        <v>44</v>
      </c>
      <c r="P29" s="12"/>
      <c r="Q29" s="12"/>
      <c r="R29" s="12"/>
    </row>
    <row r="30" spans="1:18" x14ac:dyDescent="0.35">
      <c r="L30" s="12"/>
      <c r="M30" s="12" t="s">
        <v>45</v>
      </c>
      <c r="N30" s="12"/>
      <c r="O30" s="12" t="s">
        <v>46</v>
      </c>
      <c r="P30" s="12"/>
      <c r="Q30" s="12"/>
      <c r="R30" s="12"/>
    </row>
    <row r="31" spans="1:18" ht="58" x14ac:dyDescent="0.35">
      <c r="A31" s="95" t="s">
        <v>1623</v>
      </c>
      <c r="B31" s="54" t="s">
        <v>1683</v>
      </c>
      <c r="L31" s="12"/>
      <c r="M31" s="12"/>
      <c r="N31" s="12"/>
      <c r="O31" s="12" t="s">
        <v>37</v>
      </c>
      <c r="P31" s="12"/>
      <c r="Q31" s="12"/>
      <c r="R31" s="12"/>
    </row>
    <row r="32" spans="1:18" x14ac:dyDescent="0.35">
      <c r="L32" s="12"/>
      <c r="M32" s="12"/>
      <c r="N32" s="12"/>
      <c r="O32" s="12" t="s">
        <v>47</v>
      </c>
      <c r="P32" s="12"/>
      <c r="Q32" s="12"/>
      <c r="R32" s="12"/>
    </row>
    <row r="33" spans="12:18" ht="23.5" x14ac:dyDescent="0.55000000000000004">
      <c r="L33" s="64" t="s">
        <v>48</v>
      </c>
      <c r="M33" s="63"/>
      <c r="N33" s="63"/>
      <c r="O33" s="63"/>
      <c r="P33" s="63"/>
      <c r="Q33" s="63"/>
      <c r="R33" s="63"/>
    </row>
    <row r="34" spans="12:18" ht="18.5" x14ac:dyDescent="0.45">
      <c r="L34" s="66" t="s">
        <v>49</v>
      </c>
      <c r="M34" s="63" t="s">
        <v>50</v>
      </c>
      <c r="N34" s="63"/>
      <c r="O34" s="63" t="s">
        <v>51</v>
      </c>
      <c r="P34" s="63"/>
      <c r="Q34" s="63"/>
      <c r="R34" s="63"/>
    </row>
    <row r="35" spans="12:18" x14ac:dyDescent="0.35">
      <c r="L35" s="63"/>
      <c r="M35" s="63" t="s">
        <v>52</v>
      </c>
      <c r="N35" s="63"/>
      <c r="O35" s="63" t="s">
        <v>53</v>
      </c>
      <c r="P35" s="63"/>
      <c r="Q35" s="63"/>
      <c r="R35" s="63"/>
    </row>
    <row r="36" spans="12:18" x14ac:dyDescent="0.35">
      <c r="L36" s="63"/>
      <c r="M36" s="63" t="s">
        <v>54</v>
      </c>
      <c r="N36" s="63"/>
      <c r="O36" s="63" t="s">
        <v>55</v>
      </c>
      <c r="P36" s="63"/>
      <c r="Q36" s="63"/>
      <c r="R36" s="63"/>
    </row>
    <row r="37" spans="12:18" x14ac:dyDescent="0.35">
      <c r="L37" s="63"/>
      <c r="M37" s="63" t="s">
        <v>56</v>
      </c>
      <c r="N37" s="63"/>
      <c r="O37" s="63" t="s">
        <v>57</v>
      </c>
      <c r="P37" s="63"/>
      <c r="Q37" s="63"/>
      <c r="R37" s="63"/>
    </row>
    <row r="38" spans="12:18" x14ac:dyDescent="0.35">
      <c r="L38" s="63"/>
      <c r="M38" s="63" t="s">
        <v>58</v>
      </c>
      <c r="N38" s="63"/>
      <c r="O38" s="63" t="s">
        <v>59</v>
      </c>
      <c r="P38" s="63"/>
      <c r="Q38" s="63"/>
      <c r="R38" s="63"/>
    </row>
    <row r="39" spans="12:18" x14ac:dyDescent="0.35">
      <c r="L39" s="63"/>
      <c r="M39" s="63" t="s">
        <v>60</v>
      </c>
      <c r="N39" s="63"/>
      <c r="O39" s="63"/>
      <c r="P39" s="63"/>
      <c r="Q39" s="63"/>
      <c r="R39" s="63"/>
    </row>
    <row r="40" spans="12:18" x14ac:dyDescent="0.35">
      <c r="L40" s="63"/>
      <c r="M40" s="63"/>
      <c r="N40" s="63" t="s">
        <v>61</v>
      </c>
      <c r="O40" s="63" t="s">
        <v>62</v>
      </c>
      <c r="P40" s="63"/>
      <c r="Q40" s="63"/>
      <c r="R40" s="63"/>
    </row>
    <row r="41" spans="12:18" x14ac:dyDescent="0.35">
      <c r="L41" s="63"/>
      <c r="M41" s="63"/>
      <c r="N41" s="63" t="s">
        <v>63</v>
      </c>
      <c r="O41" s="63" t="s">
        <v>64</v>
      </c>
      <c r="P41" s="63"/>
      <c r="Q41" s="63"/>
      <c r="R41" s="63"/>
    </row>
    <row r="42" spans="12:18" x14ac:dyDescent="0.35">
      <c r="L42" s="63"/>
      <c r="M42" s="63"/>
      <c r="N42" s="63"/>
      <c r="O42" s="63"/>
      <c r="P42" s="63"/>
      <c r="Q42" s="63"/>
      <c r="R42" s="63"/>
    </row>
    <row r="43" spans="12:18" x14ac:dyDescent="0.35">
      <c r="L43" s="63"/>
      <c r="M43" s="63"/>
      <c r="N43" s="63" t="s">
        <v>65</v>
      </c>
      <c r="O43" s="63" t="s">
        <v>66</v>
      </c>
      <c r="P43" s="63"/>
      <c r="Q43" s="63"/>
      <c r="R43" s="63"/>
    </row>
    <row r="44" spans="12:18" x14ac:dyDescent="0.35">
      <c r="L44" s="63"/>
      <c r="M44" s="63"/>
      <c r="N44" s="63" t="s">
        <v>67</v>
      </c>
      <c r="O44" s="63" t="s">
        <v>68</v>
      </c>
      <c r="P44" s="63"/>
      <c r="Q44" s="63"/>
      <c r="R44" s="63"/>
    </row>
  </sheetData>
  <mergeCells count="2">
    <mergeCell ref="C9:G12"/>
    <mergeCell ref="B17:B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84CAC-2AAA-4482-A9D5-0F56B2DC0518}">
  <sheetPr codeName="Sheet2">
    <tabColor theme="6" tint="0.59999389629810485"/>
  </sheetPr>
  <dimension ref="B1:BW59"/>
  <sheetViews>
    <sheetView zoomScale="40" zoomScaleNormal="40" workbookViewId="0">
      <selection activeCell="S4" sqref="S4"/>
    </sheetView>
  </sheetViews>
  <sheetFormatPr defaultRowHeight="14.5" x14ac:dyDescent="0.35"/>
  <cols>
    <col min="2" max="2" width="22.1796875" customWidth="1"/>
    <col min="3" max="3" width="23.1796875" customWidth="1"/>
    <col min="4" max="4" width="22" customWidth="1"/>
    <col min="6" max="6" width="20.1796875" customWidth="1"/>
    <col min="8" max="8" width="42.7265625" customWidth="1"/>
    <col min="9" max="9" width="36.26953125" customWidth="1"/>
    <col min="10" max="10" width="34" customWidth="1"/>
    <col min="19" max="19" width="21.1796875" customWidth="1"/>
    <col min="20" max="20" width="18" customWidth="1"/>
    <col min="23" max="23" width="20.54296875" customWidth="1"/>
    <col min="24" max="75" width="5.1796875" customWidth="1"/>
  </cols>
  <sheetData>
    <row r="1" spans="2:75" ht="31" x14ac:dyDescent="0.7">
      <c r="B1" s="33" t="s">
        <v>69</v>
      </c>
      <c r="F1" s="32" t="str">
        <f ca="1">Database!E362</f>
        <v>300Mt L2 S2-P2</v>
      </c>
    </row>
    <row r="2" spans="2:75" ht="26" x14ac:dyDescent="0.6">
      <c r="B2" s="36" t="s">
        <v>70</v>
      </c>
    </row>
    <row r="3" spans="2:75" ht="26.25" customHeight="1" x14ac:dyDescent="0.35">
      <c r="B3" s="87" t="s">
        <v>71</v>
      </c>
      <c r="C3" s="88"/>
      <c r="D3" s="87" t="s">
        <v>72</v>
      </c>
    </row>
    <row r="4" spans="2:75" ht="168.75" customHeight="1" x14ac:dyDescent="0.65">
      <c r="B4" s="87"/>
      <c r="C4" s="88"/>
      <c r="D4" s="87"/>
      <c r="I4" s="89" t="s">
        <v>73</v>
      </c>
      <c r="J4" s="89"/>
    </row>
    <row r="5" spans="2:75" ht="23.25" customHeight="1" x14ac:dyDescent="0.6">
      <c r="B5" s="51" t="s">
        <v>74</v>
      </c>
      <c r="C5" s="29" t="s">
        <v>9</v>
      </c>
      <c r="E5" s="28"/>
      <c r="H5" s="28"/>
      <c r="I5" s="67" t="str">
        <f>Temp_peak!G7</f>
        <v>SSP1 1.9 Contribution x10-3 degs Celsius</v>
      </c>
      <c r="J5" s="67" t="str">
        <f>Temp_peak!H7</f>
        <v>Year of Climate Neutrality</v>
      </c>
    </row>
    <row r="6" spans="2:75" ht="26" x14ac:dyDescent="0.6">
      <c r="B6" s="52" t="s">
        <v>34</v>
      </c>
      <c r="C6" s="30" t="s">
        <v>75</v>
      </c>
      <c r="E6" s="28"/>
      <c r="H6" s="17" t="str">
        <f ca="1">Temp_peak!F9</f>
        <v>300Mt L2 S2-P2</v>
      </c>
      <c r="I6" s="28">
        <f ca="1">Temp_peak!G9</f>
        <v>2.31</v>
      </c>
      <c r="J6" s="36">
        <f ca="1">Temp_peak!H9</f>
        <v>2039</v>
      </c>
    </row>
    <row r="7" spans="2:75" ht="23.5" x14ac:dyDescent="0.55000000000000004">
      <c r="B7" s="53" t="s">
        <v>209</v>
      </c>
      <c r="C7" s="31" t="s">
        <v>121</v>
      </c>
      <c r="E7" s="28"/>
    </row>
    <row r="8" spans="2:75" ht="28.5" customHeight="1" x14ac:dyDescent="0.35">
      <c r="S8" s="86" t="s">
        <v>1639</v>
      </c>
      <c r="T8" s="86"/>
      <c r="W8" s="83" t="s">
        <v>78</v>
      </c>
    </row>
    <row r="9" spans="2:75" ht="87.75" customHeight="1" x14ac:dyDescent="0.7">
      <c r="S9" s="85" t="s">
        <v>1656</v>
      </c>
      <c r="T9" s="85"/>
      <c r="W9" s="33" t="s">
        <v>84</v>
      </c>
      <c r="X9" s="19" t="str">
        <f>'SSP1 19'!X49</f>
        <v>L1-S1-P0</v>
      </c>
      <c r="Y9" s="19" t="str">
        <f>'SSP1 19'!Y49</f>
        <v>L1-S3-P0</v>
      </c>
      <c r="Z9" s="19" t="str">
        <f>'SSP1 19'!Z49</f>
        <v>L2-S1-P0</v>
      </c>
      <c r="AA9" s="19" t="str">
        <f>'SSP1 19'!AA49</f>
        <v>L2-S3-P0</v>
      </c>
      <c r="AB9" s="19" t="str">
        <f>'SSP1 19'!AB49</f>
        <v>L3-S1-P0</v>
      </c>
      <c r="AC9" s="19" t="str">
        <f>'SSP1 19'!AC49</f>
        <v>L3-S3-P0</v>
      </c>
      <c r="AD9" s="19" t="str">
        <f>'SSP1 19'!AD49</f>
        <v>L4-S1-P0</v>
      </c>
      <c r="AE9" s="19" t="str">
        <f>'SSP1 19'!AE49</f>
        <v>L4-S3-P0</v>
      </c>
      <c r="AF9" s="19" t="str">
        <f>'SSP1 19'!AF49</f>
        <v>L1-S2-P0</v>
      </c>
      <c r="AG9" s="19" t="str">
        <f>'SSP1 19'!AG49</f>
        <v>L1-S3_P1</v>
      </c>
      <c r="AH9" s="19" t="str">
        <f>'SSP1 19'!AH49</f>
        <v>L4-S2-P0</v>
      </c>
      <c r="AI9" s="19" t="str">
        <f>'SSP1 19'!AI49</f>
        <v>L4-S3_P1</v>
      </c>
      <c r="AJ9" s="19" t="str">
        <f>'SSP1 19'!AJ49</f>
        <v>L2-S2-P0</v>
      </c>
      <c r="AK9" s="19" t="str">
        <f>'SSP1 19'!AK49</f>
        <v>L2-S2_P1</v>
      </c>
      <c r="AL9" s="19" t="str">
        <f>'SSP1 19'!AL49</f>
        <v>L1-S1_P1</v>
      </c>
      <c r="AM9" s="19" t="str">
        <f>'SSP1 19'!AM49</f>
        <v>L3-S2-P0</v>
      </c>
      <c r="AN9" s="19" t="str">
        <f>'SSP1 19'!AN49</f>
        <v>L3-S3_P1</v>
      </c>
      <c r="AO9" s="19" t="str">
        <f>'SSP1 19'!AO49</f>
        <v>L4-S1_P1</v>
      </c>
      <c r="AP9" s="19" t="str">
        <f>'SSP1 19'!AP49</f>
        <v>L2-S1_P1</v>
      </c>
      <c r="AQ9" s="19" t="str">
        <f>'SSP1 19'!AQ49</f>
        <v>L3-S1_P1</v>
      </c>
      <c r="AR9" s="19" t="str">
        <f>'SSP1 19'!AR49</f>
        <v>L1-S3_P2</v>
      </c>
      <c r="AS9" s="19" t="str">
        <f>'SSP1 19'!AS49</f>
        <v>L1-a</v>
      </c>
      <c r="AT9" s="19" t="str">
        <f>'SSP1 19'!AT49</f>
        <v>L1-S2_P1</v>
      </c>
      <c r="AU9" s="19" t="str">
        <f>'SSP1 19'!AU49</f>
        <v>L4-S3_P2</v>
      </c>
      <c r="AV9" s="19" t="str">
        <f>'SSP1 19'!AV49</f>
        <v>L4-a</v>
      </c>
      <c r="AW9" s="19" t="str">
        <f>'SSP1 19'!AW49</f>
        <v>L4-S2_P1</v>
      </c>
      <c r="AX9" s="19" t="str">
        <f>'SSP1 19'!AX49</f>
        <v>L1-S1_P2</v>
      </c>
      <c r="AY9" s="19" t="str">
        <f>'SSP1 19'!AY49</f>
        <v>L2-a</v>
      </c>
      <c r="AZ9" s="19" t="str">
        <f>'SSP1 19'!AZ49</f>
        <v>L2-S3_P1</v>
      </c>
      <c r="BA9" s="19" t="str">
        <f>'SSP1 19'!BA49</f>
        <v>L1-b</v>
      </c>
      <c r="BB9" s="19" t="str">
        <f>'SSP1 19'!BB49</f>
        <v>L2-S3_P2</v>
      </c>
      <c r="BC9" s="19" t="str">
        <f>'SSP1 19'!BC49</f>
        <v>L3-a</v>
      </c>
      <c r="BD9" s="19" t="str">
        <f>'SSP1 19'!BD49</f>
        <v>L3-S3_P2</v>
      </c>
      <c r="BE9" s="19" t="str">
        <f>'SSP1 19'!BE49</f>
        <v>L3-S2_P1</v>
      </c>
      <c r="BF9" s="19" t="str">
        <f>'SSP1 19'!BF49</f>
        <v>L4-S1_P2</v>
      </c>
      <c r="BG9" s="19" t="str">
        <f>'SSP1 19'!BG49</f>
        <v>L2-S1_P2</v>
      </c>
      <c r="BH9" s="19" t="str">
        <f>'SSP1 19'!BH49</f>
        <v>L3-S1_P2</v>
      </c>
      <c r="BI9" s="19" t="str">
        <f>'SSP1 19'!BI49</f>
        <v>L4-b</v>
      </c>
      <c r="BJ9" s="19" t="str">
        <f>'SSP1 19'!BJ49</f>
        <v>L2-b</v>
      </c>
      <c r="BK9" s="19" t="str">
        <f>'SSP1 19'!BK49</f>
        <v>L3-b</v>
      </c>
      <c r="BL9" s="19" t="str">
        <f>'SSP1 19'!BL49</f>
        <v>L1-S2_P2</v>
      </c>
      <c r="BM9" s="19" t="str">
        <f>'SSP1 19'!BM49</f>
        <v>L4-S2_P2</v>
      </c>
      <c r="BN9" s="19" t="str">
        <f>'SSP1 19'!BN49</f>
        <v>L1-d</v>
      </c>
      <c r="BO9" s="19" t="str">
        <f>'SSP1 19'!BO49</f>
        <v>L2-S2_P2</v>
      </c>
      <c r="BP9" s="19" t="str">
        <f>'SSP1 19'!BP49</f>
        <v>L3-S2_P2</v>
      </c>
      <c r="BQ9" s="19" t="str">
        <f>'SSP1 19'!BQ49</f>
        <v>L4-d</v>
      </c>
      <c r="BR9" s="19" t="str">
        <f>'SSP1 19'!BR49</f>
        <v>L2-d</v>
      </c>
      <c r="BS9" s="19" t="str">
        <f>'SSP1 19'!BS49</f>
        <v>L3-d</v>
      </c>
      <c r="BT9" s="19" t="str">
        <f>'SSP1 19'!BT49</f>
        <v>L1-e</v>
      </c>
      <c r="BU9" s="19" t="str">
        <f>'SSP1 19'!BU49</f>
        <v>L4-e</v>
      </c>
      <c r="BV9" s="19" t="str">
        <f>'SSP1 19'!BV49</f>
        <v>L2-e</v>
      </c>
      <c r="BW9" s="19" t="str">
        <f>'SSP1 19'!BW49</f>
        <v>L3-e</v>
      </c>
    </row>
    <row r="10" spans="2:75" ht="21" customHeight="1" x14ac:dyDescent="0.5">
      <c r="S10" s="82" t="s">
        <v>1654</v>
      </c>
      <c r="T10" s="21">
        <v>3</v>
      </c>
      <c r="W10" s="18" t="str">
        <f>'SSP1 19'!W50</f>
        <v>250mt-led</v>
      </c>
      <c r="X10" s="21">
        <f>'SSP1 19'!X50</f>
        <v>-1</v>
      </c>
      <c r="Y10" s="21">
        <f>'SSP1 19'!Y50</f>
        <v>-1</v>
      </c>
      <c r="Z10" s="21">
        <f>'SSP1 19'!Z50</f>
        <v>-1</v>
      </c>
      <c r="AA10" s="21">
        <f>'SSP1 19'!AA50</f>
        <v>-1</v>
      </c>
      <c r="AB10" s="21">
        <f>'SSP1 19'!AB50</f>
        <v>-1</v>
      </c>
      <c r="AC10" s="21">
        <f>'SSP1 19'!AC50</f>
        <v>-1</v>
      </c>
      <c r="AD10" s="21">
        <f>'SSP1 19'!AD50</f>
        <v>-1</v>
      </c>
      <c r="AE10" s="21">
        <f>'SSP1 19'!AE50</f>
        <v>-1</v>
      </c>
      <c r="AF10" s="21">
        <f>'SSP1 19'!AF50</f>
        <v>-1</v>
      </c>
      <c r="AG10" s="21">
        <f>'SSP1 19'!AG50</f>
        <v>-1</v>
      </c>
      <c r="AH10" s="21">
        <f>'SSP1 19'!AH50</f>
        <v>0</v>
      </c>
      <c r="AI10" s="21">
        <f>'SSP1 19'!AI50</f>
        <v>0</v>
      </c>
      <c r="AJ10" s="21">
        <f>'SSP1 19'!AJ50</f>
        <v>0</v>
      </c>
      <c r="AK10" s="21">
        <f>'SSP1 19'!AK50</f>
        <v>0</v>
      </c>
      <c r="AL10" s="21">
        <f>'SSP1 19'!AL50</f>
        <v>0</v>
      </c>
      <c r="AM10" s="21">
        <f>'SSP1 19'!AM50</f>
        <v>0</v>
      </c>
      <c r="AN10" s="21">
        <f>'SSP1 19'!AN50</f>
        <v>0</v>
      </c>
      <c r="AO10" s="21">
        <f>'SSP1 19'!AO50</f>
        <v>0</v>
      </c>
      <c r="AP10" s="21">
        <f>'SSP1 19'!AP50</f>
        <v>0</v>
      </c>
      <c r="AQ10" s="21">
        <f>'SSP1 19'!AQ50</f>
        <v>0</v>
      </c>
      <c r="AR10" s="21">
        <f>'SSP1 19'!AR50</f>
        <v>0</v>
      </c>
      <c r="AS10" s="21">
        <f>'SSP1 19'!AS50</f>
        <v>0</v>
      </c>
      <c r="AT10" s="21">
        <f>'SSP1 19'!AT50</f>
        <v>0</v>
      </c>
      <c r="AU10" s="21">
        <f>'SSP1 19'!AU50</f>
        <v>0</v>
      </c>
      <c r="AV10" s="21">
        <f>'SSP1 19'!AV50</f>
        <v>0</v>
      </c>
      <c r="AW10" s="21">
        <f>'SSP1 19'!AW50</f>
        <v>0</v>
      </c>
      <c r="AX10" s="21">
        <f>'SSP1 19'!AX50</f>
        <v>0</v>
      </c>
      <c r="AY10" s="21">
        <f>'SSP1 19'!AY50</f>
        <v>0</v>
      </c>
      <c r="AZ10" s="21">
        <f>'SSP1 19'!AZ50</f>
        <v>0</v>
      </c>
      <c r="BA10" s="21">
        <f>'SSP1 19'!BA50</f>
        <v>0</v>
      </c>
      <c r="BB10" s="21">
        <f>'SSP1 19'!BB50</f>
        <v>0</v>
      </c>
      <c r="BC10" s="21">
        <f>'SSP1 19'!BC50</f>
        <v>1</v>
      </c>
      <c r="BD10" s="21">
        <f>'SSP1 19'!BD50</f>
        <v>0</v>
      </c>
      <c r="BE10" s="21">
        <f>'SSP1 19'!BE50</f>
        <v>1</v>
      </c>
      <c r="BF10" s="21">
        <f>'SSP1 19'!BF50</f>
        <v>1</v>
      </c>
      <c r="BG10" s="21">
        <f>'SSP1 19'!BG50</f>
        <v>1</v>
      </c>
      <c r="BH10" s="21">
        <f>'SSP1 19'!BH50</f>
        <v>1</v>
      </c>
      <c r="BI10" s="21">
        <f>'SSP1 19'!BI50</f>
        <v>1</v>
      </c>
      <c r="BJ10" s="21">
        <f>'SSP1 19'!BJ50</f>
        <v>1</v>
      </c>
      <c r="BK10" s="21">
        <f>'SSP1 19'!BK50</f>
        <v>1</v>
      </c>
      <c r="BL10" s="21">
        <f>'SSP1 19'!BL50</f>
        <v>1</v>
      </c>
      <c r="BM10" s="21">
        <f>'SSP1 19'!BM50</f>
        <v>1</v>
      </c>
      <c r="BN10" s="21">
        <f>'SSP1 19'!BN50</f>
        <v>2</v>
      </c>
      <c r="BO10" s="21">
        <f>'SSP1 19'!BO50</f>
        <v>2</v>
      </c>
      <c r="BP10" s="21">
        <f>'SSP1 19'!BP50</f>
        <v>2</v>
      </c>
      <c r="BQ10" s="21">
        <f>'SSP1 19'!BQ50</f>
        <v>2</v>
      </c>
      <c r="BR10" s="21">
        <f>'SSP1 19'!BR50</f>
        <v>2</v>
      </c>
      <c r="BS10" s="21">
        <f>'SSP1 19'!BS50</f>
        <v>2</v>
      </c>
      <c r="BT10" s="21">
        <f>'SSP1 19'!BT50</f>
        <v>2</v>
      </c>
      <c r="BU10" s="21">
        <f>'SSP1 19'!BU50</f>
        <v>2</v>
      </c>
      <c r="BV10" s="21">
        <f>'SSP1 19'!BV50</f>
        <v>2</v>
      </c>
      <c r="BW10" s="21">
        <f>'SSP1 19'!BW50</f>
        <v>2</v>
      </c>
    </row>
    <row r="11" spans="2:75" ht="21" customHeight="1" x14ac:dyDescent="0.5">
      <c r="S11" s="82" t="s">
        <v>1447</v>
      </c>
      <c r="T11" s="21">
        <v>2</v>
      </c>
      <c r="W11" s="18" t="str">
        <f>'SSP1 19'!W51</f>
        <v>250mt</v>
      </c>
      <c r="X11" s="21">
        <f>'SSP1 19'!X51</f>
        <v>-1</v>
      </c>
      <c r="Y11" s="21">
        <f>'SSP1 19'!Y51</f>
        <v>-1</v>
      </c>
      <c r="Z11" s="21">
        <f>'SSP1 19'!Z51</f>
        <v>-1</v>
      </c>
      <c r="AA11" s="21">
        <f>'SSP1 19'!AA51</f>
        <v>-1</v>
      </c>
      <c r="AB11" s="21">
        <f>'SSP1 19'!AB51</f>
        <v>-1</v>
      </c>
      <c r="AC11" s="21">
        <f>'SSP1 19'!AC51</f>
        <v>-1</v>
      </c>
      <c r="AD11" s="21">
        <f>'SSP1 19'!AD51</f>
        <v>-1</v>
      </c>
      <c r="AE11" s="21">
        <f>'SSP1 19'!AE51</f>
        <v>-1</v>
      </c>
      <c r="AF11" s="21">
        <f>'SSP1 19'!AF51</f>
        <v>-1</v>
      </c>
      <c r="AG11" s="21">
        <f>'SSP1 19'!AG51</f>
        <v>-1</v>
      </c>
      <c r="AH11" s="21">
        <f>'SSP1 19'!AH51</f>
        <v>0</v>
      </c>
      <c r="AI11" s="21">
        <f>'SSP1 19'!AI51</f>
        <v>0</v>
      </c>
      <c r="AJ11" s="21">
        <f>'SSP1 19'!AJ51</f>
        <v>0</v>
      </c>
      <c r="AK11" s="21">
        <f>'SSP1 19'!AK51</f>
        <v>0</v>
      </c>
      <c r="AL11" s="21">
        <f>'SSP1 19'!AL51</f>
        <v>0</v>
      </c>
      <c r="AM11" s="21">
        <f>'SSP1 19'!AM51</f>
        <v>0</v>
      </c>
      <c r="AN11" s="21">
        <f>'SSP1 19'!AN51</f>
        <v>0</v>
      </c>
      <c r="AO11" s="21">
        <f>'SSP1 19'!AO51</f>
        <v>0</v>
      </c>
      <c r="AP11" s="21">
        <f>'SSP1 19'!AP51</f>
        <v>0</v>
      </c>
      <c r="AQ11" s="21">
        <f>'SSP1 19'!AQ51</f>
        <v>0</v>
      </c>
      <c r="AR11" s="21">
        <f>'SSP1 19'!AR51</f>
        <v>0</v>
      </c>
      <c r="AS11" s="21">
        <f>'SSP1 19'!AS51</f>
        <v>0</v>
      </c>
      <c r="AT11" s="21">
        <f>'SSP1 19'!AT51</f>
        <v>0</v>
      </c>
      <c r="AU11" s="21">
        <f>'SSP1 19'!AU51</f>
        <v>0</v>
      </c>
      <c r="AV11" s="21">
        <f>'SSP1 19'!AV51</f>
        <v>0</v>
      </c>
      <c r="AW11" s="21">
        <f>'SSP1 19'!AW51</f>
        <v>0</v>
      </c>
      <c r="AX11" s="21">
        <f>'SSP1 19'!AX51</f>
        <v>0</v>
      </c>
      <c r="AY11" s="21">
        <f>'SSP1 19'!AY51</f>
        <v>0</v>
      </c>
      <c r="AZ11" s="21">
        <f>'SSP1 19'!AZ51</f>
        <v>0</v>
      </c>
      <c r="BA11" s="21">
        <f>'SSP1 19'!BA51</f>
        <v>0</v>
      </c>
      <c r="BB11" s="21">
        <f>'SSP1 19'!BB51</f>
        <v>0</v>
      </c>
      <c r="BC11" s="21">
        <f>'SSP1 19'!BC51</f>
        <v>0</v>
      </c>
      <c r="BD11" s="21">
        <f>'SSP1 19'!BD51</f>
        <v>0</v>
      </c>
      <c r="BE11" s="21">
        <f>'SSP1 19'!BE51</f>
        <v>1</v>
      </c>
      <c r="BF11" s="21">
        <f>'SSP1 19'!BF51</f>
        <v>1</v>
      </c>
      <c r="BG11" s="21">
        <f>'SSP1 19'!BG51</f>
        <v>1</v>
      </c>
      <c r="BH11" s="21">
        <f>'SSP1 19'!BH51</f>
        <v>1</v>
      </c>
      <c r="BI11" s="21">
        <f>'SSP1 19'!BI51</f>
        <v>1</v>
      </c>
      <c r="BJ11" s="21">
        <f>'SSP1 19'!BJ51</f>
        <v>1</v>
      </c>
      <c r="BK11" s="21">
        <f>'SSP1 19'!BK51</f>
        <v>1</v>
      </c>
      <c r="BL11" s="21">
        <f>'SSP1 19'!BL51</f>
        <v>1</v>
      </c>
      <c r="BM11" s="21">
        <f>'SSP1 19'!BM51</f>
        <v>1</v>
      </c>
      <c r="BN11" s="21">
        <f>'SSP1 19'!BN51</f>
        <v>1</v>
      </c>
      <c r="BO11" s="21">
        <f>'SSP1 19'!BO51</f>
        <v>2</v>
      </c>
      <c r="BP11" s="21">
        <f>'SSP1 19'!BP51</f>
        <v>2</v>
      </c>
      <c r="BQ11" s="21">
        <f>'SSP1 19'!BQ51</f>
        <v>2</v>
      </c>
      <c r="BR11" s="21">
        <f>'SSP1 19'!BR51</f>
        <v>2</v>
      </c>
      <c r="BS11" s="21">
        <f>'SSP1 19'!BS51</f>
        <v>2</v>
      </c>
      <c r="BT11" s="21">
        <f>'SSP1 19'!BT51</f>
        <v>2</v>
      </c>
      <c r="BU11" s="21">
        <f>'SSP1 19'!BU51</f>
        <v>2</v>
      </c>
      <c r="BV11" s="21">
        <f>'SSP1 19'!BV51</f>
        <v>2</v>
      </c>
      <c r="BW11" s="21">
        <f>'SSP1 19'!BW51</f>
        <v>2</v>
      </c>
    </row>
    <row r="12" spans="2:75" ht="21" x14ac:dyDescent="0.5">
      <c r="S12" s="82" t="s">
        <v>1463</v>
      </c>
      <c r="T12" s="21">
        <v>1</v>
      </c>
      <c r="W12" s="18" t="str">
        <f>'SSP1 19'!W52</f>
        <v>250mt-wam</v>
      </c>
      <c r="X12" s="21">
        <f>'SSP1 19'!X52</f>
        <v>-1</v>
      </c>
      <c r="Y12" s="21">
        <f>'SSP1 19'!Y52</f>
        <v>-1</v>
      </c>
      <c r="Z12" s="21">
        <f>'SSP1 19'!Z52</f>
        <v>-1</v>
      </c>
      <c r="AA12" s="21">
        <f>'SSP1 19'!AA52</f>
        <v>-1</v>
      </c>
      <c r="AB12" s="21">
        <f>'SSP1 19'!AB52</f>
        <v>-1</v>
      </c>
      <c r="AC12" s="21">
        <f>'SSP1 19'!AC52</f>
        <v>-1</v>
      </c>
      <c r="AD12" s="21">
        <f>'SSP1 19'!AD52</f>
        <v>-1</v>
      </c>
      <c r="AE12" s="21">
        <f>'SSP1 19'!AE52</f>
        <v>-1</v>
      </c>
      <c r="AF12" s="21">
        <f>'SSP1 19'!AF52</f>
        <v>-1</v>
      </c>
      <c r="AG12" s="21">
        <f>'SSP1 19'!AG52</f>
        <v>-1</v>
      </c>
      <c r="AH12" s="21">
        <f>'SSP1 19'!AH52</f>
        <v>0</v>
      </c>
      <c r="AI12" s="21">
        <f>'SSP1 19'!AI52</f>
        <v>0</v>
      </c>
      <c r="AJ12" s="21">
        <f>'SSP1 19'!AJ52</f>
        <v>0</v>
      </c>
      <c r="AK12" s="21">
        <f>'SSP1 19'!AK52</f>
        <v>0</v>
      </c>
      <c r="AL12" s="21">
        <f>'SSP1 19'!AL52</f>
        <v>0</v>
      </c>
      <c r="AM12" s="21">
        <f>'SSP1 19'!AM52</f>
        <v>0</v>
      </c>
      <c r="AN12" s="21">
        <f>'SSP1 19'!AN52</f>
        <v>0</v>
      </c>
      <c r="AO12" s="21">
        <f>'SSP1 19'!AO52</f>
        <v>0</v>
      </c>
      <c r="AP12" s="21">
        <f>'SSP1 19'!AP52</f>
        <v>0</v>
      </c>
      <c r="AQ12" s="21">
        <f>'SSP1 19'!AQ52</f>
        <v>0</v>
      </c>
      <c r="AR12" s="21">
        <f>'SSP1 19'!AR52</f>
        <v>0</v>
      </c>
      <c r="AS12" s="21">
        <f>'SSP1 19'!AS52</f>
        <v>0</v>
      </c>
      <c r="AT12" s="21">
        <f>'SSP1 19'!AT52</f>
        <v>0</v>
      </c>
      <c r="AU12" s="21">
        <f>'SSP1 19'!AU52</f>
        <v>0</v>
      </c>
      <c r="AV12" s="21">
        <f>'SSP1 19'!AV52</f>
        <v>0</v>
      </c>
      <c r="AW12" s="21">
        <f>'SSP1 19'!AW52</f>
        <v>0</v>
      </c>
      <c r="AX12" s="21">
        <f>'SSP1 19'!AX52</f>
        <v>0</v>
      </c>
      <c r="AY12" s="21">
        <f>'SSP1 19'!AY52</f>
        <v>0</v>
      </c>
      <c r="AZ12" s="21">
        <f>'SSP1 19'!AZ52</f>
        <v>0</v>
      </c>
      <c r="BA12" s="21">
        <f>'SSP1 19'!BA52</f>
        <v>0</v>
      </c>
      <c r="BB12" s="21">
        <f>'SSP1 19'!BB52</f>
        <v>0</v>
      </c>
      <c r="BC12" s="21">
        <f>'SSP1 19'!BC52</f>
        <v>0</v>
      </c>
      <c r="BD12" s="21">
        <f>'SSP1 19'!BD52</f>
        <v>0</v>
      </c>
      <c r="BE12" s="21">
        <f>'SSP1 19'!BE52</f>
        <v>1</v>
      </c>
      <c r="BF12" s="21">
        <f>'SSP1 19'!BF52</f>
        <v>1</v>
      </c>
      <c r="BG12" s="21">
        <f>'SSP1 19'!BG52</f>
        <v>1</v>
      </c>
      <c r="BH12" s="21">
        <f>'SSP1 19'!BH52</f>
        <v>1</v>
      </c>
      <c r="BI12" s="21">
        <f>'SSP1 19'!BI52</f>
        <v>1</v>
      </c>
      <c r="BJ12" s="21">
        <f>'SSP1 19'!BJ52</f>
        <v>1</v>
      </c>
      <c r="BK12" s="21">
        <f>'SSP1 19'!BK52</f>
        <v>1</v>
      </c>
      <c r="BL12" s="21">
        <f>'SSP1 19'!BL52</f>
        <v>1</v>
      </c>
      <c r="BM12" s="21">
        <f>'SSP1 19'!BM52</f>
        <v>1</v>
      </c>
      <c r="BN12" s="21">
        <f>'SSP1 19'!BN52</f>
        <v>1</v>
      </c>
      <c r="BO12" s="21">
        <f>'SSP1 19'!BO52</f>
        <v>2</v>
      </c>
      <c r="BP12" s="21">
        <f>'SSP1 19'!BP52</f>
        <v>2</v>
      </c>
      <c r="BQ12" s="21">
        <f>'SSP1 19'!BQ52</f>
        <v>2</v>
      </c>
      <c r="BR12" s="21">
        <f>'SSP1 19'!BR52</f>
        <v>2</v>
      </c>
      <c r="BS12" s="21">
        <f>'SSP1 19'!BS52</f>
        <v>2</v>
      </c>
      <c r="BT12" s="21">
        <f>'SSP1 19'!BT52</f>
        <v>2</v>
      </c>
      <c r="BU12" s="21">
        <f>'SSP1 19'!BU52</f>
        <v>2</v>
      </c>
      <c r="BV12" s="21">
        <f>'SSP1 19'!BV52</f>
        <v>2</v>
      </c>
      <c r="BW12" s="21">
        <f>'SSP1 19'!BW52</f>
        <v>2</v>
      </c>
    </row>
    <row r="13" spans="2:75" ht="21" x14ac:dyDescent="0.5">
      <c r="S13" s="82" t="s">
        <v>1655</v>
      </c>
      <c r="T13" s="21">
        <v>0</v>
      </c>
      <c r="W13" s="18" t="str">
        <f>'SSP1 19'!W53</f>
        <v>300mt-wam</v>
      </c>
      <c r="X13" s="21">
        <f>'SSP1 19'!X53</f>
        <v>-1</v>
      </c>
      <c r="Y13" s="21">
        <f>'SSP1 19'!Y53</f>
        <v>-1</v>
      </c>
      <c r="Z13" s="21">
        <f>'SSP1 19'!Z53</f>
        <v>-1</v>
      </c>
      <c r="AA13" s="21">
        <f>'SSP1 19'!AA53</f>
        <v>-1</v>
      </c>
      <c r="AB13" s="21">
        <f>'SSP1 19'!AB53</f>
        <v>-1</v>
      </c>
      <c r="AC13" s="21">
        <f>'SSP1 19'!AC53</f>
        <v>-1</v>
      </c>
      <c r="AD13" s="21">
        <f>'SSP1 19'!AD53</f>
        <v>-1</v>
      </c>
      <c r="AE13" s="21">
        <f>'SSP1 19'!AE53</f>
        <v>-1</v>
      </c>
      <c r="AF13" s="21">
        <f>'SSP1 19'!AF53</f>
        <v>-1</v>
      </c>
      <c r="AG13" s="21">
        <f>'SSP1 19'!AG53</f>
        <v>-1</v>
      </c>
      <c r="AH13" s="21">
        <f>'SSP1 19'!AH53</f>
        <v>0</v>
      </c>
      <c r="AI13" s="21">
        <f>'SSP1 19'!AI53</f>
        <v>0</v>
      </c>
      <c r="AJ13" s="21">
        <f>'SSP1 19'!AJ53</f>
        <v>0</v>
      </c>
      <c r="AK13" s="21">
        <f>'SSP1 19'!AK53</f>
        <v>0</v>
      </c>
      <c r="AL13" s="21">
        <f>'SSP1 19'!AL53</f>
        <v>0</v>
      </c>
      <c r="AM13" s="21">
        <f>'SSP1 19'!AM53</f>
        <v>0</v>
      </c>
      <c r="AN13" s="21">
        <f>'SSP1 19'!AN53</f>
        <v>0</v>
      </c>
      <c r="AO13" s="21">
        <f>'SSP1 19'!AO53</f>
        <v>0</v>
      </c>
      <c r="AP13" s="21">
        <f>'SSP1 19'!AP53</f>
        <v>0</v>
      </c>
      <c r="AQ13" s="21">
        <f>'SSP1 19'!AQ53</f>
        <v>0</v>
      </c>
      <c r="AR13" s="21">
        <f>'SSP1 19'!AR53</f>
        <v>0</v>
      </c>
      <c r="AS13" s="21">
        <f>'SSP1 19'!AS53</f>
        <v>0</v>
      </c>
      <c r="AT13" s="21">
        <f>'SSP1 19'!AT53</f>
        <v>0</v>
      </c>
      <c r="AU13" s="21">
        <f>'SSP1 19'!AU53</f>
        <v>0</v>
      </c>
      <c r="AV13" s="21">
        <f>'SSP1 19'!AV53</f>
        <v>0</v>
      </c>
      <c r="AW13" s="21">
        <f>'SSP1 19'!AW53</f>
        <v>0</v>
      </c>
      <c r="AX13" s="21">
        <f>'SSP1 19'!AX53</f>
        <v>0</v>
      </c>
      <c r="AY13" s="21">
        <f>'SSP1 19'!AY53</f>
        <v>0</v>
      </c>
      <c r="AZ13" s="21">
        <f>'SSP1 19'!AZ53</f>
        <v>0</v>
      </c>
      <c r="BA13" s="21">
        <f>'SSP1 19'!BA53</f>
        <v>0</v>
      </c>
      <c r="BB13" s="21">
        <f>'SSP1 19'!BB53</f>
        <v>0</v>
      </c>
      <c r="BC13" s="21">
        <f>'SSP1 19'!BC53</f>
        <v>0</v>
      </c>
      <c r="BD13" s="21">
        <f>'SSP1 19'!BD53</f>
        <v>0</v>
      </c>
      <c r="BE13" s="21">
        <f>'SSP1 19'!BE53</f>
        <v>1</v>
      </c>
      <c r="BF13" s="21">
        <f>'SSP1 19'!BF53</f>
        <v>1</v>
      </c>
      <c r="BG13" s="21">
        <f>'SSP1 19'!BG53</f>
        <v>1</v>
      </c>
      <c r="BH13" s="21">
        <f>'SSP1 19'!BH53</f>
        <v>1</v>
      </c>
      <c r="BI13" s="21">
        <f>'SSP1 19'!BI53</f>
        <v>1</v>
      </c>
      <c r="BJ13" s="21">
        <f>'SSP1 19'!BJ53</f>
        <v>1</v>
      </c>
      <c r="BK13" s="21">
        <f>'SSP1 19'!BK53</f>
        <v>1</v>
      </c>
      <c r="BL13" s="21">
        <f>'SSP1 19'!BL53</f>
        <v>1</v>
      </c>
      <c r="BM13" s="21">
        <f>'SSP1 19'!BM53</f>
        <v>1</v>
      </c>
      <c r="BN13" s="21">
        <f>'SSP1 19'!BN53</f>
        <v>1</v>
      </c>
      <c r="BO13" s="21">
        <f>'SSP1 19'!BO53</f>
        <v>2</v>
      </c>
      <c r="BP13" s="21">
        <f>'SSP1 19'!BP53</f>
        <v>2</v>
      </c>
      <c r="BQ13" s="21">
        <f>'SSP1 19'!BQ53</f>
        <v>2</v>
      </c>
      <c r="BR13" s="21">
        <f>'SSP1 19'!BR53</f>
        <v>2</v>
      </c>
      <c r="BS13" s="21">
        <f>'SSP1 19'!BS53</f>
        <v>2</v>
      </c>
      <c r="BT13" s="21">
        <f>'SSP1 19'!BT53</f>
        <v>2</v>
      </c>
      <c r="BU13" s="21">
        <f>'SSP1 19'!BU53</f>
        <v>2</v>
      </c>
      <c r="BV13" s="21">
        <f>'SSP1 19'!BV53</f>
        <v>2</v>
      </c>
      <c r="BW13" s="21">
        <f>'SSP1 19'!BW53</f>
        <v>2</v>
      </c>
    </row>
    <row r="14" spans="2:75" ht="21" x14ac:dyDescent="0.5">
      <c r="W14" s="18" t="str">
        <f>'SSP1 19'!W54</f>
        <v>300mt</v>
      </c>
      <c r="X14" s="21">
        <f>'SSP1 19'!X54</f>
        <v>-1</v>
      </c>
      <c r="Y14" s="21">
        <f>'SSP1 19'!Y54</f>
        <v>-1</v>
      </c>
      <c r="Z14" s="21">
        <f>'SSP1 19'!Z54</f>
        <v>-1</v>
      </c>
      <c r="AA14" s="21">
        <f>'SSP1 19'!AA54</f>
        <v>-1</v>
      </c>
      <c r="AB14" s="21">
        <f>'SSP1 19'!AB54</f>
        <v>-1</v>
      </c>
      <c r="AC14" s="21">
        <f>'SSP1 19'!AC54</f>
        <v>-1</v>
      </c>
      <c r="AD14" s="21">
        <f>'SSP1 19'!AD54</f>
        <v>-1</v>
      </c>
      <c r="AE14" s="21">
        <f>'SSP1 19'!AE54</f>
        <v>-1</v>
      </c>
      <c r="AF14" s="21">
        <f>'SSP1 19'!AF54</f>
        <v>-1</v>
      </c>
      <c r="AG14" s="21">
        <f>'SSP1 19'!AG54</f>
        <v>-1</v>
      </c>
      <c r="AH14" s="21">
        <f>'SSP1 19'!AH54</f>
        <v>0</v>
      </c>
      <c r="AI14" s="21">
        <f>'SSP1 19'!AI54</f>
        <v>0</v>
      </c>
      <c r="AJ14" s="21">
        <f>'SSP1 19'!AJ54</f>
        <v>0</v>
      </c>
      <c r="AK14" s="21">
        <f>'SSP1 19'!AK54</f>
        <v>0</v>
      </c>
      <c r="AL14" s="21">
        <f>'SSP1 19'!AL54</f>
        <v>0</v>
      </c>
      <c r="AM14" s="21">
        <f>'SSP1 19'!AM54</f>
        <v>0</v>
      </c>
      <c r="AN14" s="21">
        <f>'SSP1 19'!AN54</f>
        <v>0</v>
      </c>
      <c r="AO14" s="21">
        <f>'SSP1 19'!AO54</f>
        <v>0</v>
      </c>
      <c r="AP14" s="21">
        <f>'SSP1 19'!AP54</f>
        <v>0</v>
      </c>
      <c r="AQ14" s="21">
        <f>'SSP1 19'!AQ54</f>
        <v>0</v>
      </c>
      <c r="AR14" s="21">
        <f>'SSP1 19'!AR54</f>
        <v>0</v>
      </c>
      <c r="AS14" s="21">
        <f>'SSP1 19'!AS54</f>
        <v>0</v>
      </c>
      <c r="AT14" s="21">
        <f>'SSP1 19'!AT54</f>
        <v>0</v>
      </c>
      <c r="AU14" s="21">
        <f>'SSP1 19'!AU54</f>
        <v>0</v>
      </c>
      <c r="AV14" s="21">
        <f>'SSP1 19'!AV54</f>
        <v>0</v>
      </c>
      <c r="AW14" s="21">
        <f>'SSP1 19'!AW54</f>
        <v>0</v>
      </c>
      <c r="AX14" s="21">
        <f>'SSP1 19'!AX54</f>
        <v>0</v>
      </c>
      <c r="AY14" s="21">
        <f>'SSP1 19'!AY54</f>
        <v>0</v>
      </c>
      <c r="AZ14" s="21">
        <f>'SSP1 19'!AZ54</f>
        <v>0</v>
      </c>
      <c r="BA14" s="21">
        <f>'SSP1 19'!BA54</f>
        <v>0</v>
      </c>
      <c r="BB14" s="21">
        <f>'SSP1 19'!BB54</f>
        <v>0</v>
      </c>
      <c r="BC14" s="21">
        <f>'SSP1 19'!BC54</f>
        <v>0</v>
      </c>
      <c r="BD14" s="21">
        <f>'SSP1 19'!BD54</f>
        <v>0</v>
      </c>
      <c r="BE14" s="21">
        <f>'SSP1 19'!BE54</f>
        <v>1</v>
      </c>
      <c r="BF14" s="21">
        <f>'SSP1 19'!BF54</f>
        <v>1</v>
      </c>
      <c r="BG14" s="21">
        <f>'SSP1 19'!BG54</f>
        <v>1</v>
      </c>
      <c r="BH14" s="21">
        <f>'SSP1 19'!BH54</f>
        <v>1</v>
      </c>
      <c r="BI14" s="21">
        <f>'SSP1 19'!BI54</f>
        <v>1</v>
      </c>
      <c r="BJ14" s="21">
        <f>'SSP1 19'!BJ54</f>
        <v>1</v>
      </c>
      <c r="BK14" s="21">
        <f>'SSP1 19'!BK54</f>
        <v>1</v>
      </c>
      <c r="BL14" s="21">
        <f>'SSP1 19'!BL54</f>
        <v>1</v>
      </c>
      <c r="BM14" s="21">
        <f>'SSP1 19'!BM54</f>
        <v>1</v>
      </c>
      <c r="BN14" s="21">
        <f>'SSP1 19'!BN54</f>
        <v>1</v>
      </c>
      <c r="BO14" s="21">
        <f>'SSP1 19'!BO54</f>
        <v>1</v>
      </c>
      <c r="BP14" s="21">
        <f>'SSP1 19'!BP54</f>
        <v>2</v>
      </c>
      <c r="BQ14" s="21">
        <f>'SSP1 19'!BQ54</f>
        <v>2</v>
      </c>
      <c r="BR14" s="21">
        <f>'SSP1 19'!BR54</f>
        <v>2</v>
      </c>
      <c r="BS14" s="21">
        <f>'SSP1 19'!BS54</f>
        <v>2</v>
      </c>
      <c r="BT14" s="21">
        <f>'SSP1 19'!BT54</f>
        <v>2</v>
      </c>
      <c r="BU14" s="21">
        <f>'SSP1 19'!BU54</f>
        <v>2</v>
      </c>
      <c r="BV14" s="21">
        <f>'SSP1 19'!BV54</f>
        <v>2</v>
      </c>
      <c r="BW14" s="21">
        <f>'SSP1 19'!BW54</f>
        <v>2</v>
      </c>
    </row>
    <row r="15" spans="2:75" ht="21" x14ac:dyDescent="0.5">
      <c r="W15" s="18" t="str">
        <f>'SSP1 19'!W55</f>
        <v>300mt-led</v>
      </c>
      <c r="X15" s="21">
        <f>'SSP1 19'!X55</f>
        <v>-1</v>
      </c>
      <c r="Y15" s="21">
        <f>'SSP1 19'!Y55</f>
        <v>-1</v>
      </c>
      <c r="Z15" s="21">
        <f>'SSP1 19'!Z55</f>
        <v>-1</v>
      </c>
      <c r="AA15" s="21">
        <f>'SSP1 19'!AA55</f>
        <v>-1</v>
      </c>
      <c r="AB15" s="21">
        <f>'SSP1 19'!AB55</f>
        <v>-1</v>
      </c>
      <c r="AC15" s="21">
        <f>'SSP1 19'!AC55</f>
        <v>-1</v>
      </c>
      <c r="AD15" s="21">
        <f>'SSP1 19'!AD55</f>
        <v>-1</v>
      </c>
      <c r="AE15" s="21">
        <f>'SSP1 19'!AE55</f>
        <v>-1</v>
      </c>
      <c r="AF15" s="21">
        <f>'SSP1 19'!AF55</f>
        <v>-1</v>
      </c>
      <c r="AG15" s="21">
        <f>'SSP1 19'!AG55</f>
        <v>-1</v>
      </c>
      <c r="AH15" s="21">
        <f>'SSP1 19'!AH55</f>
        <v>0</v>
      </c>
      <c r="AI15" s="21">
        <f>'SSP1 19'!AI55</f>
        <v>0</v>
      </c>
      <c r="AJ15" s="21">
        <f>'SSP1 19'!AJ55</f>
        <v>0</v>
      </c>
      <c r="AK15" s="21">
        <f>'SSP1 19'!AK55</f>
        <v>0</v>
      </c>
      <c r="AL15" s="21">
        <f>'SSP1 19'!AL55</f>
        <v>0</v>
      </c>
      <c r="AM15" s="21">
        <f>'SSP1 19'!AM55</f>
        <v>0</v>
      </c>
      <c r="AN15" s="21">
        <f>'SSP1 19'!AN55</f>
        <v>0</v>
      </c>
      <c r="AO15" s="21">
        <f>'SSP1 19'!AO55</f>
        <v>0</v>
      </c>
      <c r="AP15" s="21">
        <f>'SSP1 19'!AP55</f>
        <v>0</v>
      </c>
      <c r="AQ15" s="21">
        <f>'SSP1 19'!AQ55</f>
        <v>0</v>
      </c>
      <c r="AR15" s="21">
        <f>'SSP1 19'!AR55</f>
        <v>0</v>
      </c>
      <c r="AS15" s="21">
        <f>'SSP1 19'!AS55</f>
        <v>0</v>
      </c>
      <c r="AT15" s="21">
        <f>'SSP1 19'!AT55</f>
        <v>0</v>
      </c>
      <c r="AU15" s="21">
        <f>'SSP1 19'!AU55</f>
        <v>0</v>
      </c>
      <c r="AV15" s="21">
        <f>'SSP1 19'!AV55</f>
        <v>0</v>
      </c>
      <c r="AW15" s="21">
        <f>'SSP1 19'!AW55</f>
        <v>0</v>
      </c>
      <c r="AX15" s="21">
        <f>'SSP1 19'!AX55</f>
        <v>0</v>
      </c>
      <c r="AY15" s="21">
        <f>'SSP1 19'!AY55</f>
        <v>0</v>
      </c>
      <c r="AZ15" s="21">
        <f>'SSP1 19'!AZ55</f>
        <v>0</v>
      </c>
      <c r="BA15" s="21">
        <f>'SSP1 19'!BA55</f>
        <v>0</v>
      </c>
      <c r="BB15" s="21">
        <f>'SSP1 19'!BB55</f>
        <v>0</v>
      </c>
      <c r="BC15" s="21">
        <f>'SSP1 19'!BC55</f>
        <v>0</v>
      </c>
      <c r="BD15" s="21">
        <f>'SSP1 19'!BD55</f>
        <v>0</v>
      </c>
      <c r="BE15" s="21">
        <f>'SSP1 19'!BE55</f>
        <v>1</v>
      </c>
      <c r="BF15" s="21">
        <f>'SSP1 19'!BF55</f>
        <v>1</v>
      </c>
      <c r="BG15" s="21">
        <f>'SSP1 19'!BG55</f>
        <v>1</v>
      </c>
      <c r="BH15" s="21">
        <f>'SSP1 19'!BH55</f>
        <v>1</v>
      </c>
      <c r="BI15" s="21">
        <f>'SSP1 19'!BI55</f>
        <v>1</v>
      </c>
      <c r="BJ15" s="21">
        <f>'SSP1 19'!BJ55</f>
        <v>1</v>
      </c>
      <c r="BK15" s="21">
        <f>'SSP1 19'!BK55</f>
        <v>1</v>
      </c>
      <c r="BL15" s="21">
        <f>'SSP1 19'!BL55</f>
        <v>1</v>
      </c>
      <c r="BM15" s="21">
        <f>'SSP1 19'!BM55</f>
        <v>1</v>
      </c>
      <c r="BN15" s="21">
        <f>'SSP1 19'!BN55</f>
        <v>1</v>
      </c>
      <c r="BO15" s="21">
        <f>'SSP1 19'!BO55</f>
        <v>1</v>
      </c>
      <c r="BP15" s="21">
        <f>'SSP1 19'!BP55</f>
        <v>2</v>
      </c>
      <c r="BQ15" s="21">
        <f>'SSP1 19'!BQ55</f>
        <v>2</v>
      </c>
      <c r="BR15" s="21">
        <f>'SSP1 19'!BR55</f>
        <v>2</v>
      </c>
      <c r="BS15" s="21">
        <f>'SSP1 19'!BS55</f>
        <v>2</v>
      </c>
      <c r="BT15" s="21">
        <f>'SSP1 19'!BT55</f>
        <v>2</v>
      </c>
      <c r="BU15" s="21">
        <f>'SSP1 19'!BU55</f>
        <v>2</v>
      </c>
      <c r="BV15" s="21">
        <f>'SSP1 19'!BV55</f>
        <v>2</v>
      </c>
      <c r="BW15" s="21">
        <f>'SSP1 19'!BW55</f>
        <v>2</v>
      </c>
    </row>
    <row r="16" spans="2:75" ht="21" x14ac:dyDescent="0.5">
      <c r="W16" s="18" t="str">
        <f>'SSP1 19'!W56</f>
        <v>250mt-wem</v>
      </c>
      <c r="X16" s="21">
        <f>'SSP1 19'!X56</f>
        <v>-1</v>
      </c>
      <c r="Y16" s="21">
        <f>'SSP1 19'!Y56</f>
        <v>-1</v>
      </c>
      <c r="Z16" s="21">
        <f>'SSP1 19'!Z56</f>
        <v>-1</v>
      </c>
      <c r="AA16" s="21">
        <f>'SSP1 19'!AA56</f>
        <v>-1</v>
      </c>
      <c r="AB16" s="21">
        <f>'SSP1 19'!AB56</f>
        <v>-1</v>
      </c>
      <c r="AC16" s="21">
        <f>'SSP1 19'!AC56</f>
        <v>-1</v>
      </c>
      <c r="AD16" s="21">
        <f>'SSP1 19'!AD56</f>
        <v>-1</v>
      </c>
      <c r="AE16" s="21">
        <f>'SSP1 19'!AE56</f>
        <v>-1</v>
      </c>
      <c r="AF16" s="21">
        <f>'SSP1 19'!AF56</f>
        <v>-1</v>
      </c>
      <c r="AG16" s="21">
        <f>'SSP1 19'!AG56</f>
        <v>-1</v>
      </c>
      <c r="AH16" s="21">
        <f>'SSP1 19'!AH56</f>
        <v>0</v>
      </c>
      <c r="AI16" s="21">
        <f>'SSP1 19'!AI56</f>
        <v>0</v>
      </c>
      <c r="AJ16" s="21">
        <f>'SSP1 19'!AJ56</f>
        <v>0</v>
      </c>
      <c r="AK16" s="21">
        <f>'SSP1 19'!AK56</f>
        <v>0</v>
      </c>
      <c r="AL16" s="21">
        <f>'SSP1 19'!AL56</f>
        <v>0</v>
      </c>
      <c r="AM16" s="21">
        <f>'SSP1 19'!AM56</f>
        <v>0</v>
      </c>
      <c r="AN16" s="21">
        <f>'SSP1 19'!AN56</f>
        <v>0</v>
      </c>
      <c r="AO16" s="21">
        <f>'SSP1 19'!AO56</f>
        <v>0</v>
      </c>
      <c r="AP16" s="21">
        <f>'SSP1 19'!AP56</f>
        <v>0</v>
      </c>
      <c r="AQ16" s="21">
        <f>'SSP1 19'!AQ56</f>
        <v>0</v>
      </c>
      <c r="AR16" s="21">
        <f>'SSP1 19'!AR56</f>
        <v>0</v>
      </c>
      <c r="AS16" s="21">
        <f>'SSP1 19'!AS56</f>
        <v>0</v>
      </c>
      <c r="AT16" s="21">
        <f>'SSP1 19'!AT56</f>
        <v>0</v>
      </c>
      <c r="AU16" s="21">
        <f>'SSP1 19'!AU56</f>
        <v>0</v>
      </c>
      <c r="AV16" s="21">
        <f>'SSP1 19'!AV56</f>
        <v>0</v>
      </c>
      <c r="AW16" s="21">
        <f>'SSP1 19'!AW56</f>
        <v>0</v>
      </c>
      <c r="AX16" s="21">
        <f>'SSP1 19'!AX56</f>
        <v>0</v>
      </c>
      <c r="AY16" s="21">
        <f>'SSP1 19'!AY56</f>
        <v>0</v>
      </c>
      <c r="AZ16" s="21">
        <f>'SSP1 19'!AZ56</f>
        <v>0</v>
      </c>
      <c r="BA16" s="21">
        <f>'SSP1 19'!BA56</f>
        <v>0</v>
      </c>
      <c r="BB16" s="21">
        <f>'SSP1 19'!BB56</f>
        <v>0</v>
      </c>
      <c r="BC16" s="21">
        <f>'SSP1 19'!BC56</f>
        <v>0</v>
      </c>
      <c r="BD16" s="21">
        <f>'SSP1 19'!BD56</f>
        <v>0</v>
      </c>
      <c r="BE16" s="21">
        <f>'SSP1 19'!BE56</f>
        <v>0</v>
      </c>
      <c r="BF16" s="21">
        <f>'SSP1 19'!BF56</f>
        <v>1</v>
      </c>
      <c r="BG16" s="21">
        <f>'SSP1 19'!BG56</f>
        <v>1</v>
      </c>
      <c r="BH16" s="21">
        <f>'SSP1 19'!BH56</f>
        <v>1</v>
      </c>
      <c r="BI16" s="21">
        <f>'SSP1 19'!BI56</f>
        <v>1</v>
      </c>
      <c r="BJ16" s="21">
        <f>'SSP1 19'!BJ56</f>
        <v>1</v>
      </c>
      <c r="BK16" s="21">
        <f>'SSP1 19'!BK56</f>
        <v>1</v>
      </c>
      <c r="BL16" s="21">
        <f>'SSP1 19'!BL56</f>
        <v>1</v>
      </c>
      <c r="BM16" s="21">
        <f>'SSP1 19'!BM56</f>
        <v>1</v>
      </c>
      <c r="BN16" s="21">
        <f>'SSP1 19'!BN56</f>
        <v>1</v>
      </c>
      <c r="BO16" s="21">
        <f>'SSP1 19'!BO56</f>
        <v>1</v>
      </c>
      <c r="BP16" s="21">
        <f>'SSP1 19'!BP56</f>
        <v>2</v>
      </c>
      <c r="BQ16" s="21">
        <f>'SSP1 19'!BQ56</f>
        <v>2</v>
      </c>
      <c r="BR16" s="21">
        <f>'SSP1 19'!BR56</f>
        <v>2</v>
      </c>
      <c r="BS16" s="21">
        <f>'SSP1 19'!BS56</f>
        <v>2</v>
      </c>
      <c r="BT16" s="21">
        <f>'SSP1 19'!BT56</f>
        <v>2</v>
      </c>
      <c r="BU16" s="21">
        <f>'SSP1 19'!BU56</f>
        <v>2</v>
      </c>
      <c r="BV16" s="21">
        <f>'SSP1 19'!BV56</f>
        <v>2</v>
      </c>
      <c r="BW16" s="21">
        <f>'SSP1 19'!BW56</f>
        <v>2</v>
      </c>
    </row>
    <row r="17" spans="23:75" ht="21" x14ac:dyDescent="0.5">
      <c r="W17" s="18" t="str">
        <f>'SSP1 19'!W57</f>
        <v>300mt-wem</v>
      </c>
      <c r="X17" s="21">
        <f>'SSP1 19'!X57</f>
        <v>-1</v>
      </c>
      <c r="Y17" s="21">
        <f>'SSP1 19'!Y57</f>
        <v>-1</v>
      </c>
      <c r="Z17" s="21">
        <f>'SSP1 19'!Z57</f>
        <v>-1</v>
      </c>
      <c r="AA17" s="21">
        <f>'SSP1 19'!AA57</f>
        <v>-1</v>
      </c>
      <c r="AB17" s="21">
        <f>'SSP1 19'!AB57</f>
        <v>-1</v>
      </c>
      <c r="AC17" s="21">
        <f>'SSP1 19'!AC57</f>
        <v>-1</v>
      </c>
      <c r="AD17" s="21">
        <f>'SSP1 19'!AD57</f>
        <v>-1</v>
      </c>
      <c r="AE17" s="21">
        <f>'SSP1 19'!AE57</f>
        <v>-1</v>
      </c>
      <c r="AF17" s="21">
        <f>'SSP1 19'!AF57</f>
        <v>-1</v>
      </c>
      <c r="AG17" s="21">
        <f>'SSP1 19'!AG57</f>
        <v>-1</v>
      </c>
      <c r="AH17" s="21">
        <f>'SSP1 19'!AH57</f>
        <v>0</v>
      </c>
      <c r="AI17" s="21">
        <f>'SSP1 19'!AI57</f>
        <v>0</v>
      </c>
      <c r="AJ17" s="21">
        <f>'SSP1 19'!AJ57</f>
        <v>0</v>
      </c>
      <c r="AK17" s="21">
        <f>'SSP1 19'!AK57</f>
        <v>0</v>
      </c>
      <c r="AL17" s="21">
        <f>'SSP1 19'!AL57</f>
        <v>0</v>
      </c>
      <c r="AM17" s="21">
        <f>'SSP1 19'!AM57</f>
        <v>0</v>
      </c>
      <c r="AN17" s="21">
        <f>'SSP1 19'!AN57</f>
        <v>0</v>
      </c>
      <c r="AO17" s="21">
        <f>'SSP1 19'!AO57</f>
        <v>0</v>
      </c>
      <c r="AP17" s="21">
        <f>'SSP1 19'!AP57</f>
        <v>0</v>
      </c>
      <c r="AQ17" s="21">
        <f>'SSP1 19'!AQ57</f>
        <v>0</v>
      </c>
      <c r="AR17" s="21">
        <f>'SSP1 19'!AR57</f>
        <v>0</v>
      </c>
      <c r="AS17" s="21">
        <f>'SSP1 19'!AS57</f>
        <v>0</v>
      </c>
      <c r="AT17" s="21">
        <f>'SSP1 19'!AT57</f>
        <v>0</v>
      </c>
      <c r="AU17" s="21">
        <f>'SSP1 19'!AU57</f>
        <v>0</v>
      </c>
      <c r="AV17" s="21">
        <f>'SSP1 19'!AV57</f>
        <v>0</v>
      </c>
      <c r="AW17" s="21">
        <f>'SSP1 19'!AW57</f>
        <v>0</v>
      </c>
      <c r="AX17" s="21">
        <f>'SSP1 19'!AX57</f>
        <v>0</v>
      </c>
      <c r="AY17" s="21">
        <f>'SSP1 19'!AY57</f>
        <v>0</v>
      </c>
      <c r="AZ17" s="21">
        <f>'SSP1 19'!AZ57</f>
        <v>0</v>
      </c>
      <c r="BA17" s="21">
        <f>'SSP1 19'!BA57</f>
        <v>0</v>
      </c>
      <c r="BB17" s="21">
        <f>'SSP1 19'!BB57</f>
        <v>0</v>
      </c>
      <c r="BC17" s="21">
        <f>'SSP1 19'!BC57</f>
        <v>0</v>
      </c>
      <c r="BD17" s="21">
        <f>'SSP1 19'!BD57</f>
        <v>0</v>
      </c>
      <c r="BE17" s="21">
        <f>'SSP1 19'!BE57</f>
        <v>0</v>
      </c>
      <c r="BF17" s="21">
        <f>'SSP1 19'!BF57</f>
        <v>1</v>
      </c>
      <c r="BG17" s="21">
        <f>'SSP1 19'!BG57</f>
        <v>1</v>
      </c>
      <c r="BH17" s="21">
        <f>'SSP1 19'!BH57</f>
        <v>1</v>
      </c>
      <c r="BI17" s="21">
        <f>'SSP1 19'!BI57</f>
        <v>1</v>
      </c>
      <c r="BJ17" s="21">
        <f>'SSP1 19'!BJ57</f>
        <v>1</v>
      </c>
      <c r="BK17" s="21">
        <f>'SSP1 19'!BK57</f>
        <v>1</v>
      </c>
      <c r="BL17" s="21">
        <f>'SSP1 19'!BL57</f>
        <v>1</v>
      </c>
      <c r="BM17" s="21">
        <f>'SSP1 19'!BM57</f>
        <v>1</v>
      </c>
      <c r="BN17" s="21">
        <f>'SSP1 19'!BN57</f>
        <v>1</v>
      </c>
      <c r="BO17" s="21">
        <f>'SSP1 19'!BO57</f>
        <v>1</v>
      </c>
      <c r="BP17" s="21">
        <f>'SSP1 19'!BP57</f>
        <v>2</v>
      </c>
      <c r="BQ17" s="21">
        <f>'SSP1 19'!BQ57</f>
        <v>2</v>
      </c>
      <c r="BR17" s="21">
        <f>'SSP1 19'!BR57</f>
        <v>2</v>
      </c>
      <c r="BS17" s="21">
        <f>'SSP1 19'!BS57</f>
        <v>2</v>
      </c>
      <c r="BT17" s="21">
        <f>'SSP1 19'!BT57</f>
        <v>2</v>
      </c>
      <c r="BU17" s="21">
        <f>'SSP1 19'!BU57</f>
        <v>2</v>
      </c>
      <c r="BV17" s="21">
        <f>'SSP1 19'!BV57</f>
        <v>2</v>
      </c>
      <c r="BW17" s="21">
        <f>'SSP1 19'!BW57</f>
        <v>2</v>
      </c>
    </row>
    <row r="18" spans="23:75" ht="21" x14ac:dyDescent="0.5">
      <c r="W18" s="18" t="str">
        <f>'SSP1 19'!W58</f>
        <v>250mt-lowbio</v>
      </c>
      <c r="X18" s="21">
        <f>'SSP1 19'!X58</f>
        <v>-1</v>
      </c>
      <c r="Y18" s="21">
        <f>'SSP1 19'!Y58</f>
        <v>-1</v>
      </c>
      <c r="Z18" s="21">
        <f>'SSP1 19'!Z58</f>
        <v>-1</v>
      </c>
      <c r="AA18" s="21">
        <f>'SSP1 19'!AA58</f>
        <v>-1</v>
      </c>
      <c r="AB18" s="21">
        <f>'SSP1 19'!AB58</f>
        <v>-1</v>
      </c>
      <c r="AC18" s="21">
        <f>'SSP1 19'!AC58</f>
        <v>-1</v>
      </c>
      <c r="AD18" s="21">
        <f>'SSP1 19'!AD58</f>
        <v>-1</v>
      </c>
      <c r="AE18" s="21">
        <f>'SSP1 19'!AE58</f>
        <v>-1</v>
      </c>
      <c r="AF18" s="21">
        <f>'SSP1 19'!AF58</f>
        <v>-1</v>
      </c>
      <c r="AG18" s="21">
        <f>'SSP1 19'!AG58</f>
        <v>-1</v>
      </c>
      <c r="AH18" s="21">
        <f>'SSP1 19'!AH58</f>
        <v>0</v>
      </c>
      <c r="AI18" s="21">
        <f>'SSP1 19'!AI58</f>
        <v>0</v>
      </c>
      <c r="AJ18" s="21">
        <f>'SSP1 19'!AJ58</f>
        <v>0</v>
      </c>
      <c r="AK18" s="21">
        <f>'SSP1 19'!AK58</f>
        <v>0</v>
      </c>
      <c r="AL18" s="21">
        <f>'SSP1 19'!AL58</f>
        <v>0</v>
      </c>
      <c r="AM18" s="21">
        <f>'SSP1 19'!AM58</f>
        <v>0</v>
      </c>
      <c r="AN18" s="21">
        <f>'SSP1 19'!AN58</f>
        <v>0</v>
      </c>
      <c r="AO18" s="21">
        <f>'SSP1 19'!AO58</f>
        <v>0</v>
      </c>
      <c r="AP18" s="21">
        <f>'SSP1 19'!AP58</f>
        <v>0</v>
      </c>
      <c r="AQ18" s="21">
        <f>'SSP1 19'!AQ58</f>
        <v>0</v>
      </c>
      <c r="AR18" s="21">
        <f>'SSP1 19'!AR58</f>
        <v>0</v>
      </c>
      <c r="AS18" s="21">
        <f>'SSP1 19'!AS58</f>
        <v>0</v>
      </c>
      <c r="AT18" s="21">
        <f>'SSP1 19'!AT58</f>
        <v>0</v>
      </c>
      <c r="AU18" s="21">
        <f>'SSP1 19'!AU58</f>
        <v>0</v>
      </c>
      <c r="AV18" s="21">
        <f>'SSP1 19'!AV58</f>
        <v>0</v>
      </c>
      <c r="AW18" s="21">
        <f>'SSP1 19'!AW58</f>
        <v>0</v>
      </c>
      <c r="AX18" s="21">
        <f>'SSP1 19'!AX58</f>
        <v>0</v>
      </c>
      <c r="AY18" s="21">
        <f>'SSP1 19'!AY58</f>
        <v>0</v>
      </c>
      <c r="AZ18" s="21">
        <f>'SSP1 19'!AZ58</f>
        <v>0</v>
      </c>
      <c r="BA18" s="21">
        <f>'SSP1 19'!BA58</f>
        <v>0</v>
      </c>
      <c r="BB18" s="21">
        <f>'SSP1 19'!BB58</f>
        <v>0</v>
      </c>
      <c r="BC18" s="21">
        <f>'SSP1 19'!BC58</f>
        <v>0</v>
      </c>
      <c r="BD18" s="21">
        <f>'SSP1 19'!BD58</f>
        <v>0</v>
      </c>
      <c r="BE18" s="21">
        <f>'SSP1 19'!BE58</f>
        <v>1</v>
      </c>
      <c r="BF18" s="21">
        <f>'SSP1 19'!BF58</f>
        <v>1</v>
      </c>
      <c r="BG18" s="21">
        <f>'SSP1 19'!BG58</f>
        <v>1</v>
      </c>
      <c r="BH18" s="21">
        <f>'SSP1 19'!BH58</f>
        <v>1</v>
      </c>
      <c r="BI18" s="21">
        <f>'SSP1 19'!BI58</f>
        <v>1</v>
      </c>
      <c r="BJ18" s="21">
        <f>'SSP1 19'!BJ58</f>
        <v>1</v>
      </c>
      <c r="BK18" s="21">
        <f>'SSP1 19'!BK58</f>
        <v>1</v>
      </c>
      <c r="BL18" s="21">
        <f>'SSP1 19'!BL58</f>
        <v>1</v>
      </c>
      <c r="BM18" s="21">
        <f>'SSP1 19'!BM58</f>
        <v>1</v>
      </c>
      <c r="BN18" s="21">
        <f>'SSP1 19'!BN58</f>
        <v>1</v>
      </c>
      <c r="BO18" s="21">
        <f>'SSP1 19'!BO58</f>
        <v>1</v>
      </c>
      <c r="BP18" s="21">
        <f>'SSP1 19'!BP58</f>
        <v>2</v>
      </c>
      <c r="BQ18" s="21">
        <f>'SSP1 19'!BQ58</f>
        <v>2</v>
      </c>
      <c r="BR18" s="21">
        <f>'SSP1 19'!BR58</f>
        <v>2</v>
      </c>
      <c r="BS18" s="21">
        <f>'SSP1 19'!BS58</f>
        <v>2</v>
      </c>
      <c r="BT18" s="21">
        <f>'SSP1 19'!BT58</f>
        <v>2</v>
      </c>
      <c r="BU18" s="21">
        <f>'SSP1 19'!BU58</f>
        <v>2</v>
      </c>
      <c r="BV18" s="21">
        <f>'SSP1 19'!BV58</f>
        <v>2</v>
      </c>
      <c r="BW18" s="21">
        <f>'SSP1 19'!BW58</f>
        <v>2</v>
      </c>
    </row>
    <row r="19" spans="23:75" ht="21" x14ac:dyDescent="0.5">
      <c r="W19" s="18" t="str">
        <f>'SSP1 19'!W59</f>
        <v>300mt-lowbio</v>
      </c>
      <c r="X19" s="21">
        <f>'SSP1 19'!X59</f>
        <v>-1</v>
      </c>
      <c r="Y19" s="21">
        <f>'SSP1 19'!Y59</f>
        <v>-1</v>
      </c>
      <c r="Z19" s="21">
        <f>'SSP1 19'!Z59</f>
        <v>-1</v>
      </c>
      <c r="AA19" s="21">
        <f>'SSP1 19'!AA59</f>
        <v>-1</v>
      </c>
      <c r="AB19" s="21">
        <f>'SSP1 19'!AB59</f>
        <v>-1</v>
      </c>
      <c r="AC19" s="21">
        <f>'SSP1 19'!AC59</f>
        <v>-1</v>
      </c>
      <c r="AD19" s="21">
        <f>'SSP1 19'!AD59</f>
        <v>-1</v>
      </c>
      <c r="AE19" s="21">
        <f>'SSP1 19'!AE59</f>
        <v>-1</v>
      </c>
      <c r="AF19" s="21">
        <f>'SSP1 19'!AF59</f>
        <v>-1</v>
      </c>
      <c r="AG19" s="21">
        <f>'SSP1 19'!AG59</f>
        <v>-1</v>
      </c>
      <c r="AH19" s="21">
        <f>'SSP1 19'!AH59</f>
        <v>0</v>
      </c>
      <c r="AI19" s="21">
        <f>'SSP1 19'!AI59</f>
        <v>0</v>
      </c>
      <c r="AJ19" s="21">
        <f>'SSP1 19'!AJ59</f>
        <v>0</v>
      </c>
      <c r="AK19" s="21">
        <f>'SSP1 19'!AK59</f>
        <v>0</v>
      </c>
      <c r="AL19" s="21">
        <f>'SSP1 19'!AL59</f>
        <v>0</v>
      </c>
      <c r="AM19" s="21">
        <f>'SSP1 19'!AM59</f>
        <v>0</v>
      </c>
      <c r="AN19" s="21">
        <f>'SSP1 19'!AN59</f>
        <v>0</v>
      </c>
      <c r="AO19" s="21">
        <f>'SSP1 19'!AO59</f>
        <v>0</v>
      </c>
      <c r="AP19" s="21">
        <f>'SSP1 19'!AP59</f>
        <v>0</v>
      </c>
      <c r="AQ19" s="21">
        <f>'SSP1 19'!AQ59</f>
        <v>0</v>
      </c>
      <c r="AR19" s="21">
        <f>'SSP1 19'!AR59</f>
        <v>0</v>
      </c>
      <c r="AS19" s="21">
        <f>'SSP1 19'!AS59</f>
        <v>0</v>
      </c>
      <c r="AT19" s="21">
        <f>'SSP1 19'!AT59</f>
        <v>0</v>
      </c>
      <c r="AU19" s="21">
        <f>'SSP1 19'!AU59</f>
        <v>0</v>
      </c>
      <c r="AV19" s="21">
        <f>'SSP1 19'!AV59</f>
        <v>0</v>
      </c>
      <c r="AW19" s="21">
        <f>'SSP1 19'!AW59</f>
        <v>0</v>
      </c>
      <c r="AX19" s="21">
        <f>'SSP1 19'!AX59</f>
        <v>0</v>
      </c>
      <c r="AY19" s="21">
        <f>'SSP1 19'!AY59</f>
        <v>0</v>
      </c>
      <c r="AZ19" s="21">
        <f>'SSP1 19'!AZ59</f>
        <v>0</v>
      </c>
      <c r="BA19" s="21">
        <f>'SSP1 19'!BA59</f>
        <v>0</v>
      </c>
      <c r="BB19" s="21">
        <f>'SSP1 19'!BB59</f>
        <v>0</v>
      </c>
      <c r="BC19" s="21">
        <f>'SSP1 19'!BC59</f>
        <v>0</v>
      </c>
      <c r="BD19" s="21">
        <f>'SSP1 19'!BD59</f>
        <v>0</v>
      </c>
      <c r="BE19" s="21">
        <f>'SSP1 19'!BE59</f>
        <v>1</v>
      </c>
      <c r="BF19" s="21">
        <f>'SSP1 19'!BF59</f>
        <v>1</v>
      </c>
      <c r="BG19" s="21">
        <f>'SSP1 19'!BG59</f>
        <v>1</v>
      </c>
      <c r="BH19" s="21">
        <f>'SSP1 19'!BH59</f>
        <v>1</v>
      </c>
      <c r="BI19" s="21">
        <f>'SSP1 19'!BI59</f>
        <v>1</v>
      </c>
      <c r="BJ19" s="21">
        <f>'SSP1 19'!BJ59</f>
        <v>1</v>
      </c>
      <c r="BK19" s="21">
        <f>'SSP1 19'!BK59</f>
        <v>1</v>
      </c>
      <c r="BL19" s="21">
        <f>'SSP1 19'!BL59</f>
        <v>1</v>
      </c>
      <c r="BM19" s="21">
        <f>'SSP1 19'!BM59</f>
        <v>1</v>
      </c>
      <c r="BN19" s="21">
        <f>'SSP1 19'!BN59</f>
        <v>1</v>
      </c>
      <c r="BO19" s="21">
        <f>'SSP1 19'!BO59</f>
        <v>1</v>
      </c>
      <c r="BP19" s="21">
        <f>'SSP1 19'!BP59</f>
        <v>2</v>
      </c>
      <c r="BQ19" s="21">
        <f>'SSP1 19'!BQ59</f>
        <v>2</v>
      </c>
      <c r="BR19" s="21">
        <f>'SSP1 19'!BR59</f>
        <v>2</v>
      </c>
      <c r="BS19" s="21">
        <f>'SSP1 19'!BS59</f>
        <v>2</v>
      </c>
      <c r="BT19" s="21">
        <f>'SSP1 19'!BT59</f>
        <v>2</v>
      </c>
      <c r="BU19" s="21">
        <f>'SSP1 19'!BU59</f>
        <v>2</v>
      </c>
      <c r="BV19" s="21">
        <f>'SSP1 19'!BV59</f>
        <v>2</v>
      </c>
      <c r="BW19" s="21">
        <f>'SSP1 19'!BW59</f>
        <v>2</v>
      </c>
    </row>
    <row r="20" spans="23:75" ht="21" x14ac:dyDescent="0.5">
      <c r="W20" s="18" t="str">
        <f>'SSP1 19'!W60</f>
        <v>350mt-wem</v>
      </c>
      <c r="X20" s="21">
        <f>'SSP1 19'!X60</f>
        <v>-1</v>
      </c>
      <c r="Y20" s="21">
        <f>'SSP1 19'!Y60</f>
        <v>-1</v>
      </c>
      <c r="Z20" s="21">
        <f>'SSP1 19'!Z60</f>
        <v>-1</v>
      </c>
      <c r="AA20" s="21">
        <f>'SSP1 19'!AA60</f>
        <v>-1</v>
      </c>
      <c r="AB20" s="21">
        <f>'SSP1 19'!AB60</f>
        <v>-1</v>
      </c>
      <c r="AC20" s="21">
        <f>'SSP1 19'!AC60</f>
        <v>-1</v>
      </c>
      <c r="AD20" s="21">
        <f>'SSP1 19'!AD60</f>
        <v>-1</v>
      </c>
      <c r="AE20" s="21">
        <f>'SSP1 19'!AE60</f>
        <v>-1</v>
      </c>
      <c r="AF20" s="21">
        <f>'SSP1 19'!AF60</f>
        <v>-1</v>
      </c>
      <c r="AG20" s="21">
        <f>'SSP1 19'!AG60</f>
        <v>-1</v>
      </c>
      <c r="AH20" s="21">
        <f>'SSP1 19'!AH60</f>
        <v>0</v>
      </c>
      <c r="AI20" s="21">
        <f>'SSP1 19'!AI60</f>
        <v>0</v>
      </c>
      <c r="AJ20" s="21">
        <f>'SSP1 19'!AJ60</f>
        <v>0</v>
      </c>
      <c r="AK20" s="21">
        <f>'SSP1 19'!AK60</f>
        <v>0</v>
      </c>
      <c r="AL20" s="21">
        <f>'SSP1 19'!AL60</f>
        <v>0</v>
      </c>
      <c r="AM20" s="21">
        <f>'SSP1 19'!AM60</f>
        <v>0</v>
      </c>
      <c r="AN20" s="21">
        <f>'SSP1 19'!AN60</f>
        <v>0</v>
      </c>
      <c r="AO20" s="21">
        <f>'SSP1 19'!AO60</f>
        <v>0</v>
      </c>
      <c r="AP20" s="21">
        <f>'SSP1 19'!AP60</f>
        <v>0</v>
      </c>
      <c r="AQ20" s="21">
        <f>'SSP1 19'!AQ60</f>
        <v>0</v>
      </c>
      <c r="AR20" s="21">
        <f>'SSP1 19'!AR60</f>
        <v>0</v>
      </c>
      <c r="AS20" s="21">
        <f>'SSP1 19'!AS60</f>
        <v>0</v>
      </c>
      <c r="AT20" s="21">
        <f>'SSP1 19'!AT60</f>
        <v>0</v>
      </c>
      <c r="AU20" s="21">
        <f>'SSP1 19'!AU60</f>
        <v>0</v>
      </c>
      <c r="AV20" s="21">
        <f>'SSP1 19'!AV60</f>
        <v>0</v>
      </c>
      <c r="AW20" s="21">
        <f>'SSP1 19'!AW60</f>
        <v>0</v>
      </c>
      <c r="AX20" s="21">
        <f>'SSP1 19'!AX60</f>
        <v>0</v>
      </c>
      <c r="AY20" s="21">
        <f>'SSP1 19'!AY60</f>
        <v>0</v>
      </c>
      <c r="AZ20" s="21">
        <f>'SSP1 19'!AZ60</f>
        <v>0</v>
      </c>
      <c r="BA20" s="21">
        <f>'SSP1 19'!BA60</f>
        <v>0</v>
      </c>
      <c r="BB20" s="21">
        <f>'SSP1 19'!BB60</f>
        <v>0</v>
      </c>
      <c r="BC20" s="21">
        <f>'SSP1 19'!BC60</f>
        <v>0</v>
      </c>
      <c r="BD20" s="21">
        <f>'SSP1 19'!BD60</f>
        <v>0</v>
      </c>
      <c r="BE20" s="21">
        <f>'SSP1 19'!BE60</f>
        <v>0</v>
      </c>
      <c r="BF20" s="21">
        <f>'SSP1 19'!BF60</f>
        <v>1</v>
      </c>
      <c r="BG20" s="21">
        <f>'SSP1 19'!BG60</f>
        <v>1</v>
      </c>
      <c r="BH20" s="21">
        <f>'SSP1 19'!BH60</f>
        <v>1</v>
      </c>
      <c r="BI20" s="21">
        <f>'SSP1 19'!BI60</f>
        <v>1</v>
      </c>
      <c r="BJ20" s="21">
        <f>'SSP1 19'!BJ60</f>
        <v>1</v>
      </c>
      <c r="BK20" s="21">
        <f>'SSP1 19'!BK60</f>
        <v>1</v>
      </c>
      <c r="BL20" s="21">
        <f>'SSP1 19'!BL60</f>
        <v>1</v>
      </c>
      <c r="BM20" s="21">
        <f>'SSP1 19'!BM60</f>
        <v>1</v>
      </c>
      <c r="BN20" s="21">
        <f>'SSP1 19'!BN60</f>
        <v>1</v>
      </c>
      <c r="BO20" s="21">
        <f>'SSP1 19'!BO60</f>
        <v>1</v>
      </c>
      <c r="BP20" s="21">
        <f>'SSP1 19'!BP60</f>
        <v>2</v>
      </c>
      <c r="BQ20" s="21">
        <f>'SSP1 19'!BQ60</f>
        <v>2</v>
      </c>
      <c r="BR20" s="21">
        <f>'SSP1 19'!BR60</f>
        <v>2</v>
      </c>
      <c r="BS20" s="21">
        <f>'SSP1 19'!BS60</f>
        <v>2</v>
      </c>
      <c r="BT20" s="21">
        <f>'SSP1 19'!BT60</f>
        <v>2</v>
      </c>
      <c r="BU20" s="21">
        <f>'SSP1 19'!BU60</f>
        <v>2</v>
      </c>
      <c r="BV20" s="21">
        <f>'SSP1 19'!BV60</f>
        <v>2</v>
      </c>
      <c r="BW20" s="21">
        <f>'SSP1 19'!BW60</f>
        <v>2</v>
      </c>
    </row>
    <row r="21" spans="23:75" ht="21" x14ac:dyDescent="0.5">
      <c r="W21" s="18" t="str">
        <f>'SSP1 19'!W61</f>
        <v>350mt-wam</v>
      </c>
      <c r="X21" s="21">
        <f>'SSP1 19'!X61</f>
        <v>-1</v>
      </c>
      <c r="Y21" s="21">
        <f>'SSP1 19'!Y61</f>
        <v>-1</v>
      </c>
      <c r="Z21" s="21">
        <f>'SSP1 19'!Z61</f>
        <v>-1</v>
      </c>
      <c r="AA21" s="21">
        <f>'SSP1 19'!AA61</f>
        <v>-1</v>
      </c>
      <c r="AB21" s="21">
        <f>'SSP1 19'!AB61</f>
        <v>-1</v>
      </c>
      <c r="AC21" s="21">
        <f>'SSP1 19'!AC61</f>
        <v>-1</v>
      </c>
      <c r="AD21" s="21">
        <f>'SSP1 19'!AD61</f>
        <v>-1</v>
      </c>
      <c r="AE21" s="21">
        <f>'SSP1 19'!AE61</f>
        <v>-1</v>
      </c>
      <c r="AF21" s="21">
        <f>'SSP1 19'!AF61</f>
        <v>-1</v>
      </c>
      <c r="AG21" s="21">
        <f>'SSP1 19'!AG61</f>
        <v>-1</v>
      </c>
      <c r="AH21" s="21">
        <f>'SSP1 19'!AH61</f>
        <v>0</v>
      </c>
      <c r="AI21" s="21">
        <f>'SSP1 19'!AI61</f>
        <v>0</v>
      </c>
      <c r="AJ21" s="21">
        <f>'SSP1 19'!AJ61</f>
        <v>0</v>
      </c>
      <c r="AK21" s="21">
        <f>'SSP1 19'!AK61</f>
        <v>0</v>
      </c>
      <c r="AL21" s="21">
        <f>'SSP1 19'!AL61</f>
        <v>0</v>
      </c>
      <c r="AM21" s="21">
        <f>'SSP1 19'!AM61</f>
        <v>0</v>
      </c>
      <c r="AN21" s="21">
        <f>'SSP1 19'!AN61</f>
        <v>0</v>
      </c>
      <c r="AO21" s="21">
        <f>'SSP1 19'!AO61</f>
        <v>0</v>
      </c>
      <c r="AP21" s="21">
        <f>'SSP1 19'!AP61</f>
        <v>0</v>
      </c>
      <c r="AQ21" s="21">
        <f>'SSP1 19'!AQ61</f>
        <v>0</v>
      </c>
      <c r="AR21" s="21">
        <f>'SSP1 19'!AR61</f>
        <v>0</v>
      </c>
      <c r="AS21" s="21">
        <f>'SSP1 19'!AS61</f>
        <v>0</v>
      </c>
      <c r="AT21" s="21">
        <f>'SSP1 19'!AT61</f>
        <v>0</v>
      </c>
      <c r="AU21" s="21">
        <f>'SSP1 19'!AU61</f>
        <v>0</v>
      </c>
      <c r="AV21" s="21">
        <f>'SSP1 19'!AV61</f>
        <v>0</v>
      </c>
      <c r="AW21" s="21">
        <f>'SSP1 19'!AW61</f>
        <v>0</v>
      </c>
      <c r="AX21" s="21">
        <f>'SSP1 19'!AX61</f>
        <v>0</v>
      </c>
      <c r="AY21" s="21">
        <f>'SSP1 19'!AY61</f>
        <v>0</v>
      </c>
      <c r="AZ21" s="21">
        <f>'SSP1 19'!AZ61</f>
        <v>0</v>
      </c>
      <c r="BA21" s="21">
        <f>'SSP1 19'!BA61</f>
        <v>0</v>
      </c>
      <c r="BB21" s="21">
        <f>'SSP1 19'!BB61</f>
        <v>0</v>
      </c>
      <c r="BC21" s="21">
        <f>'SSP1 19'!BC61</f>
        <v>0</v>
      </c>
      <c r="BD21" s="21">
        <f>'SSP1 19'!BD61</f>
        <v>0</v>
      </c>
      <c r="BE21" s="21">
        <f>'SSP1 19'!BE61</f>
        <v>0</v>
      </c>
      <c r="BF21" s="21">
        <f>'SSP1 19'!BF61</f>
        <v>0</v>
      </c>
      <c r="BG21" s="21">
        <f>'SSP1 19'!BG61</f>
        <v>1</v>
      </c>
      <c r="BH21" s="21">
        <f>'SSP1 19'!BH61</f>
        <v>1</v>
      </c>
      <c r="BI21" s="21">
        <f>'SSP1 19'!BI61</f>
        <v>1</v>
      </c>
      <c r="BJ21" s="21">
        <f>'SSP1 19'!BJ61</f>
        <v>1</v>
      </c>
      <c r="BK21" s="21">
        <f>'SSP1 19'!BK61</f>
        <v>1</v>
      </c>
      <c r="BL21" s="21">
        <f>'SSP1 19'!BL61</f>
        <v>1</v>
      </c>
      <c r="BM21" s="21">
        <f>'SSP1 19'!BM61</f>
        <v>1</v>
      </c>
      <c r="BN21" s="21">
        <f>'SSP1 19'!BN61</f>
        <v>1</v>
      </c>
      <c r="BO21" s="21">
        <f>'SSP1 19'!BO61</f>
        <v>1</v>
      </c>
      <c r="BP21" s="21">
        <f>'SSP1 19'!BP61</f>
        <v>1</v>
      </c>
      <c r="BQ21" s="21">
        <f>'SSP1 19'!BQ61</f>
        <v>2</v>
      </c>
      <c r="BR21" s="21">
        <f>'SSP1 19'!BR61</f>
        <v>2</v>
      </c>
      <c r="BS21" s="21">
        <f>'SSP1 19'!BS61</f>
        <v>2</v>
      </c>
      <c r="BT21" s="21">
        <f>'SSP1 19'!BT61</f>
        <v>2</v>
      </c>
      <c r="BU21" s="21">
        <f>'SSP1 19'!BU61</f>
        <v>2</v>
      </c>
      <c r="BV21" s="21">
        <f>'SSP1 19'!BV61</f>
        <v>2</v>
      </c>
      <c r="BW21" s="21">
        <f>'SSP1 19'!BW61</f>
        <v>2</v>
      </c>
    </row>
    <row r="22" spans="23:75" ht="21" x14ac:dyDescent="0.5">
      <c r="W22" s="18" t="str">
        <f>'SSP1 19'!W62</f>
        <v>400mt-wem</v>
      </c>
      <c r="X22" s="21">
        <f>'SSP1 19'!X62</f>
        <v>-1</v>
      </c>
      <c r="Y22" s="21">
        <f>'SSP1 19'!Y62</f>
        <v>-1</v>
      </c>
      <c r="Z22" s="21">
        <f>'SSP1 19'!Z62</f>
        <v>-1</v>
      </c>
      <c r="AA22" s="21">
        <f>'SSP1 19'!AA62</f>
        <v>-1</v>
      </c>
      <c r="AB22" s="21">
        <f>'SSP1 19'!AB62</f>
        <v>-1</v>
      </c>
      <c r="AC22" s="21">
        <f>'SSP1 19'!AC62</f>
        <v>-1</v>
      </c>
      <c r="AD22" s="21">
        <f>'SSP1 19'!AD62</f>
        <v>-1</v>
      </c>
      <c r="AE22" s="21">
        <f>'SSP1 19'!AE62</f>
        <v>-1</v>
      </c>
      <c r="AF22" s="21">
        <f>'SSP1 19'!AF62</f>
        <v>-1</v>
      </c>
      <c r="AG22" s="21">
        <f>'SSP1 19'!AG62</f>
        <v>-1</v>
      </c>
      <c r="AH22" s="21">
        <f>'SSP1 19'!AH62</f>
        <v>0</v>
      </c>
      <c r="AI22" s="21">
        <f>'SSP1 19'!AI62</f>
        <v>0</v>
      </c>
      <c r="AJ22" s="21">
        <f>'SSP1 19'!AJ62</f>
        <v>0</v>
      </c>
      <c r="AK22" s="21">
        <f>'SSP1 19'!AK62</f>
        <v>0</v>
      </c>
      <c r="AL22" s="21">
        <f>'SSP1 19'!AL62</f>
        <v>0</v>
      </c>
      <c r="AM22" s="21">
        <f>'SSP1 19'!AM62</f>
        <v>0</v>
      </c>
      <c r="AN22" s="21">
        <f>'SSP1 19'!AN62</f>
        <v>0</v>
      </c>
      <c r="AO22" s="21">
        <f>'SSP1 19'!AO62</f>
        <v>0</v>
      </c>
      <c r="AP22" s="21">
        <f>'SSP1 19'!AP62</f>
        <v>0</v>
      </c>
      <c r="AQ22" s="21">
        <f>'SSP1 19'!AQ62</f>
        <v>0</v>
      </c>
      <c r="AR22" s="21">
        <f>'SSP1 19'!AR62</f>
        <v>0</v>
      </c>
      <c r="AS22" s="21">
        <f>'SSP1 19'!AS62</f>
        <v>0</v>
      </c>
      <c r="AT22" s="21">
        <f>'SSP1 19'!AT62</f>
        <v>0</v>
      </c>
      <c r="AU22" s="21">
        <f>'SSP1 19'!AU62</f>
        <v>0</v>
      </c>
      <c r="AV22" s="21">
        <f>'SSP1 19'!AV62</f>
        <v>0</v>
      </c>
      <c r="AW22" s="21">
        <f>'SSP1 19'!AW62</f>
        <v>0</v>
      </c>
      <c r="AX22" s="21">
        <f>'SSP1 19'!AX62</f>
        <v>0</v>
      </c>
      <c r="AY22" s="21">
        <f>'SSP1 19'!AY62</f>
        <v>0</v>
      </c>
      <c r="AZ22" s="21">
        <f>'SSP1 19'!AZ62</f>
        <v>0</v>
      </c>
      <c r="BA22" s="21">
        <f>'SSP1 19'!BA62</f>
        <v>0</v>
      </c>
      <c r="BB22" s="21">
        <f>'SSP1 19'!BB62</f>
        <v>0</v>
      </c>
      <c r="BC22" s="21">
        <f>'SSP1 19'!BC62</f>
        <v>0</v>
      </c>
      <c r="BD22" s="21">
        <f>'SSP1 19'!BD62</f>
        <v>0</v>
      </c>
      <c r="BE22" s="21">
        <f>'SSP1 19'!BE62</f>
        <v>0</v>
      </c>
      <c r="BF22" s="21">
        <f>'SSP1 19'!BF62</f>
        <v>0</v>
      </c>
      <c r="BG22" s="21">
        <f>'SSP1 19'!BG62</f>
        <v>1</v>
      </c>
      <c r="BH22" s="21">
        <f>'SSP1 19'!BH62</f>
        <v>1</v>
      </c>
      <c r="BI22" s="21">
        <f>'SSP1 19'!BI62</f>
        <v>1</v>
      </c>
      <c r="BJ22" s="21">
        <f>'SSP1 19'!BJ62</f>
        <v>1</v>
      </c>
      <c r="BK22" s="21">
        <f>'SSP1 19'!BK62</f>
        <v>1</v>
      </c>
      <c r="BL22" s="21">
        <f>'SSP1 19'!BL62</f>
        <v>1</v>
      </c>
      <c r="BM22" s="21">
        <f>'SSP1 19'!BM62</f>
        <v>1</v>
      </c>
      <c r="BN22" s="21">
        <f>'SSP1 19'!BN62</f>
        <v>1</v>
      </c>
      <c r="BO22" s="21">
        <f>'SSP1 19'!BO62</f>
        <v>1</v>
      </c>
      <c r="BP22" s="21">
        <f>'SSP1 19'!BP62</f>
        <v>1</v>
      </c>
      <c r="BQ22" s="21">
        <f>'SSP1 19'!BQ62</f>
        <v>1</v>
      </c>
      <c r="BR22" s="21">
        <f>'SSP1 19'!BR62</f>
        <v>2</v>
      </c>
      <c r="BS22" s="21">
        <f>'SSP1 19'!BS62</f>
        <v>2</v>
      </c>
      <c r="BT22" s="21">
        <f>'SSP1 19'!BT62</f>
        <v>2</v>
      </c>
      <c r="BU22" s="21">
        <f>'SSP1 19'!BU62</f>
        <v>2</v>
      </c>
      <c r="BV22" s="21">
        <f>'SSP1 19'!BV62</f>
        <v>2</v>
      </c>
      <c r="BW22" s="21">
        <f>'SSP1 19'!BW62</f>
        <v>2</v>
      </c>
    </row>
    <row r="23" spans="23:75" ht="21" x14ac:dyDescent="0.5">
      <c r="W23" s="18" t="str">
        <f>'SSP1 19'!W63</f>
        <v>350mt-led</v>
      </c>
      <c r="X23" s="21">
        <f>'SSP1 19'!X63</f>
        <v>-1</v>
      </c>
      <c r="Y23" s="21">
        <f>'SSP1 19'!Y63</f>
        <v>-1</v>
      </c>
      <c r="Z23" s="21">
        <f>'SSP1 19'!Z63</f>
        <v>-1</v>
      </c>
      <c r="AA23" s="21">
        <f>'SSP1 19'!AA63</f>
        <v>-1</v>
      </c>
      <c r="AB23" s="21">
        <f>'SSP1 19'!AB63</f>
        <v>-1</v>
      </c>
      <c r="AC23" s="21">
        <f>'SSP1 19'!AC63</f>
        <v>-1</v>
      </c>
      <c r="AD23" s="21">
        <f>'SSP1 19'!AD63</f>
        <v>-1</v>
      </c>
      <c r="AE23" s="21">
        <f>'SSP1 19'!AE63</f>
        <v>-1</v>
      </c>
      <c r="AF23" s="21">
        <f>'SSP1 19'!AF63</f>
        <v>-1</v>
      </c>
      <c r="AG23" s="21">
        <f>'SSP1 19'!AG63</f>
        <v>-1</v>
      </c>
      <c r="AH23" s="21">
        <f>'SSP1 19'!AH63</f>
        <v>0</v>
      </c>
      <c r="AI23" s="21">
        <f>'SSP1 19'!AI63</f>
        <v>0</v>
      </c>
      <c r="AJ23" s="21">
        <f>'SSP1 19'!AJ63</f>
        <v>0</v>
      </c>
      <c r="AK23" s="21">
        <f>'SSP1 19'!AK63</f>
        <v>0</v>
      </c>
      <c r="AL23" s="21">
        <f>'SSP1 19'!AL63</f>
        <v>0</v>
      </c>
      <c r="AM23" s="21">
        <f>'SSP1 19'!AM63</f>
        <v>0</v>
      </c>
      <c r="AN23" s="21">
        <f>'SSP1 19'!AN63</f>
        <v>0</v>
      </c>
      <c r="AO23" s="21">
        <f>'SSP1 19'!AO63</f>
        <v>0</v>
      </c>
      <c r="AP23" s="21">
        <f>'SSP1 19'!AP63</f>
        <v>0</v>
      </c>
      <c r="AQ23" s="21">
        <f>'SSP1 19'!AQ63</f>
        <v>0</v>
      </c>
      <c r="AR23" s="21">
        <f>'SSP1 19'!AR63</f>
        <v>0</v>
      </c>
      <c r="AS23" s="21">
        <f>'SSP1 19'!AS63</f>
        <v>0</v>
      </c>
      <c r="AT23" s="21">
        <f>'SSP1 19'!AT63</f>
        <v>0</v>
      </c>
      <c r="AU23" s="21">
        <f>'SSP1 19'!AU63</f>
        <v>0</v>
      </c>
      <c r="AV23" s="21">
        <f>'SSP1 19'!AV63</f>
        <v>0</v>
      </c>
      <c r="AW23" s="21">
        <f>'SSP1 19'!AW63</f>
        <v>0</v>
      </c>
      <c r="AX23" s="21">
        <f>'SSP1 19'!AX63</f>
        <v>0</v>
      </c>
      <c r="AY23" s="21">
        <f>'SSP1 19'!AY63</f>
        <v>0</v>
      </c>
      <c r="AZ23" s="21">
        <f>'SSP1 19'!AZ63</f>
        <v>0</v>
      </c>
      <c r="BA23" s="21">
        <f>'SSP1 19'!BA63</f>
        <v>0</v>
      </c>
      <c r="BB23" s="21">
        <f>'SSP1 19'!BB63</f>
        <v>0</v>
      </c>
      <c r="BC23" s="21">
        <f>'SSP1 19'!BC63</f>
        <v>0</v>
      </c>
      <c r="BD23" s="21">
        <f>'SSP1 19'!BD63</f>
        <v>0</v>
      </c>
      <c r="BE23" s="21">
        <f>'SSP1 19'!BE63</f>
        <v>0</v>
      </c>
      <c r="BF23" s="21">
        <f>'SSP1 19'!BF63</f>
        <v>0</v>
      </c>
      <c r="BG23" s="21">
        <f>'SSP1 19'!BG63</f>
        <v>1</v>
      </c>
      <c r="BH23" s="21">
        <f>'SSP1 19'!BH63</f>
        <v>1</v>
      </c>
      <c r="BI23" s="21">
        <f>'SSP1 19'!BI63</f>
        <v>1</v>
      </c>
      <c r="BJ23" s="21">
        <f>'SSP1 19'!BJ63</f>
        <v>1</v>
      </c>
      <c r="BK23" s="21">
        <f>'SSP1 19'!BK63</f>
        <v>1</v>
      </c>
      <c r="BL23" s="21">
        <f>'SSP1 19'!BL63</f>
        <v>1</v>
      </c>
      <c r="BM23" s="21">
        <f>'SSP1 19'!BM63</f>
        <v>1</v>
      </c>
      <c r="BN23" s="21">
        <f>'SSP1 19'!BN63</f>
        <v>1</v>
      </c>
      <c r="BO23" s="21">
        <f>'SSP1 19'!BO63</f>
        <v>1</v>
      </c>
      <c r="BP23" s="21">
        <f>'SSP1 19'!BP63</f>
        <v>1</v>
      </c>
      <c r="BQ23" s="21">
        <f>'SSP1 19'!BQ63</f>
        <v>1</v>
      </c>
      <c r="BR23" s="21">
        <f>'SSP1 19'!BR63</f>
        <v>1</v>
      </c>
      <c r="BS23" s="21">
        <f>'SSP1 19'!BS63</f>
        <v>1</v>
      </c>
      <c r="BT23" s="21">
        <f>'SSP1 19'!BT63</f>
        <v>2</v>
      </c>
      <c r="BU23" s="21">
        <f>'SSP1 19'!BU63</f>
        <v>2</v>
      </c>
      <c r="BV23" s="21">
        <f>'SSP1 19'!BV63</f>
        <v>2</v>
      </c>
      <c r="BW23" s="21">
        <f>'SSP1 19'!BW63</f>
        <v>2</v>
      </c>
    </row>
    <row r="24" spans="23:75" ht="21" x14ac:dyDescent="0.5">
      <c r="W24" s="18" t="str">
        <f>'SSP1 19'!W64</f>
        <v>400mt-wam</v>
      </c>
      <c r="X24" s="21">
        <f>'SSP1 19'!X64</f>
        <v>-1</v>
      </c>
      <c r="Y24" s="21">
        <f>'SSP1 19'!Y64</f>
        <v>-1</v>
      </c>
      <c r="Z24" s="21">
        <f>'SSP1 19'!Z64</f>
        <v>-1</v>
      </c>
      <c r="AA24" s="21">
        <f>'SSP1 19'!AA64</f>
        <v>-1</v>
      </c>
      <c r="AB24" s="21">
        <f>'SSP1 19'!AB64</f>
        <v>-1</v>
      </c>
      <c r="AC24" s="21">
        <f>'SSP1 19'!AC64</f>
        <v>-1</v>
      </c>
      <c r="AD24" s="21">
        <f>'SSP1 19'!AD64</f>
        <v>-1</v>
      </c>
      <c r="AE24" s="21">
        <f>'SSP1 19'!AE64</f>
        <v>-1</v>
      </c>
      <c r="AF24" s="21">
        <f>'SSP1 19'!AF64</f>
        <v>-1</v>
      </c>
      <c r="AG24" s="21">
        <f>'SSP1 19'!AG64</f>
        <v>-1</v>
      </c>
      <c r="AH24" s="21">
        <f>'SSP1 19'!AH64</f>
        <v>0</v>
      </c>
      <c r="AI24" s="21">
        <f>'SSP1 19'!AI64</f>
        <v>0</v>
      </c>
      <c r="AJ24" s="21">
        <f>'SSP1 19'!AJ64</f>
        <v>0</v>
      </c>
      <c r="AK24" s="21">
        <f>'SSP1 19'!AK64</f>
        <v>0</v>
      </c>
      <c r="AL24" s="21">
        <f>'SSP1 19'!AL64</f>
        <v>0</v>
      </c>
      <c r="AM24" s="21">
        <f>'SSP1 19'!AM64</f>
        <v>0</v>
      </c>
      <c r="AN24" s="21">
        <f>'SSP1 19'!AN64</f>
        <v>0</v>
      </c>
      <c r="AO24" s="21">
        <f>'SSP1 19'!AO64</f>
        <v>0</v>
      </c>
      <c r="AP24" s="21">
        <f>'SSP1 19'!AP64</f>
        <v>0</v>
      </c>
      <c r="AQ24" s="21">
        <f>'SSP1 19'!AQ64</f>
        <v>0</v>
      </c>
      <c r="AR24" s="21">
        <f>'SSP1 19'!AR64</f>
        <v>0</v>
      </c>
      <c r="AS24" s="21">
        <f>'SSP1 19'!AS64</f>
        <v>0</v>
      </c>
      <c r="AT24" s="21">
        <f>'SSP1 19'!AT64</f>
        <v>0</v>
      </c>
      <c r="AU24" s="21">
        <f>'SSP1 19'!AU64</f>
        <v>0</v>
      </c>
      <c r="AV24" s="21">
        <f>'SSP1 19'!AV64</f>
        <v>0</v>
      </c>
      <c r="AW24" s="21">
        <f>'SSP1 19'!AW64</f>
        <v>0</v>
      </c>
      <c r="AX24" s="21">
        <f>'SSP1 19'!AX64</f>
        <v>0</v>
      </c>
      <c r="AY24" s="21">
        <f>'SSP1 19'!AY64</f>
        <v>0</v>
      </c>
      <c r="AZ24" s="21">
        <f>'SSP1 19'!AZ64</f>
        <v>0</v>
      </c>
      <c r="BA24" s="21">
        <f>'SSP1 19'!BA64</f>
        <v>0</v>
      </c>
      <c r="BB24" s="21">
        <f>'SSP1 19'!BB64</f>
        <v>0</v>
      </c>
      <c r="BC24" s="21">
        <f>'SSP1 19'!BC64</f>
        <v>0</v>
      </c>
      <c r="BD24" s="21">
        <f>'SSP1 19'!BD64</f>
        <v>0</v>
      </c>
      <c r="BE24" s="21">
        <f>'SSP1 19'!BE64</f>
        <v>0</v>
      </c>
      <c r="BF24" s="21">
        <f>'SSP1 19'!BF64</f>
        <v>0</v>
      </c>
      <c r="BG24" s="21">
        <f>'SSP1 19'!BG64</f>
        <v>1</v>
      </c>
      <c r="BH24" s="21">
        <f>'SSP1 19'!BH64</f>
        <v>1</v>
      </c>
      <c r="BI24" s="21">
        <f>'SSP1 19'!BI64</f>
        <v>0</v>
      </c>
      <c r="BJ24" s="21">
        <f>'SSP1 19'!BJ64</f>
        <v>1</v>
      </c>
      <c r="BK24" s="21">
        <f>'SSP1 19'!BK64</f>
        <v>1</v>
      </c>
      <c r="BL24" s="21">
        <f>'SSP1 19'!BL64</f>
        <v>1</v>
      </c>
      <c r="BM24" s="21">
        <f>'SSP1 19'!BM64</f>
        <v>1</v>
      </c>
      <c r="BN24" s="21">
        <f>'SSP1 19'!BN64</f>
        <v>1</v>
      </c>
      <c r="BO24" s="21">
        <f>'SSP1 19'!BO64</f>
        <v>1</v>
      </c>
      <c r="BP24" s="21">
        <f>'SSP1 19'!BP64</f>
        <v>1</v>
      </c>
      <c r="BQ24" s="21">
        <f>'SSP1 19'!BQ64</f>
        <v>1</v>
      </c>
      <c r="BR24" s="21">
        <f>'SSP1 19'!BR64</f>
        <v>2</v>
      </c>
      <c r="BS24" s="21">
        <f>'SSP1 19'!BS64</f>
        <v>2</v>
      </c>
      <c r="BT24" s="21">
        <f>'SSP1 19'!BT64</f>
        <v>2</v>
      </c>
      <c r="BU24" s="21">
        <f>'SSP1 19'!BU64</f>
        <v>2</v>
      </c>
      <c r="BV24" s="21">
        <f>'SSP1 19'!BV64</f>
        <v>2</v>
      </c>
      <c r="BW24" s="21">
        <f>'SSP1 19'!BW64</f>
        <v>2</v>
      </c>
    </row>
    <row r="25" spans="23:75" ht="21" x14ac:dyDescent="0.5">
      <c r="W25" s="18" t="str">
        <f>'SSP1 19'!W65</f>
        <v>450mt-wem</v>
      </c>
      <c r="X25" s="21">
        <f>'SSP1 19'!X65</f>
        <v>-1</v>
      </c>
      <c r="Y25" s="21">
        <f>'SSP1 19'!Y65</f>
        <v>-1</v>
      </c>
      <c r="Z25" s="21">
        <f>'SSP1 19'!Z65</f>
        <v>-1</v>
      </c>
      <c r="AA25" s="21">
        <f>'SSP1 19'!AA65</f>
        <v>-1</v>
      </c>
      <c r="AB25" s="21">
        <f>'SSP1 19'!AB65</f>
        <v>-1</v>
      </c>
      <c r="AC25" s="21">
        <f>'SSP1 19'!AC65</f>
        <v>-1</v>
      </c>
      <c r="AD25" s="21">
        <f>'SSP1 19'!AD65</f>
        <v>-1</v>
      </c>
      <c r="AE25" s="21">
        <f>'SSP1 19'!AE65</f>
        <v>-1</v>
      </c>
      <c r="AF25" s="21">
        <f>'SSP1 19'!AF65</f>
        <v>-1</v>
      </c>
      <c r="AG25" s="21">
        <f>'SSP1 19'!AG65</f>
        <v>-1</v>
      </c>
      <c r="AH25" s="21">
        <f>'SSP1 19'!AH65</f>
        <v>0</v>
      </c>
      <c r="AI25" s="21">
        <f>'SSP1 19'!AI65</f>
        <v>0</v>
      </c>
      <c r="AJ25" s="21">
        <f>'SSP1 19'!AJ65</f>
        <v>0</v>
      </c>
      <c r="AK25" s="21">
        <f>'SSP1 19'!AK65</f>
        <v>0</v>
      </c>
      <c r="AL25" s="21">
        <f>'SSP1 19'!AL65</f>
        <v>0</v>
      </c>
      <c r="AM25" s="21">
        <f>'SSP1 19'!AM65</f>
        <v>0</v>
      </c>
      <c r="AN25" s="21">
        <f>'SSP1 19'!AN65</f>
        <v>0</v>
      </c>
      <c r="AO25" s="21">
        <f>'SSP1 19'!AO65</f>
        <v>0</v>
      </c>
      <c r="AP25" s="21">
        <f>'SSP1 19'!AP65</f>
        <v>0</v>
      </c>
      <c r="AQ25" s="21">
        <f>'SSP1 19'!AQ65</f>
        <v>0</v>
      </c>
      <c r="AR25" s="21">
        <f>'SSP1 19'!AR65</f>
        <v>0</v>
      </c>
      <c r="AS25" s="21">
        <f>'SSP1 19'!AS65</f>
        <v>0</v>
      </c>
      <c r="AT25" s="21">
        <f>'SSP1 19'!AT65</f>
        <v>0</v>
      </c>
      <c r="AU25" s="21">
        <f>'SSP1 19'!AU65</f>
        <v>0</v>
      </c>
      <c r="AV25" s="21">
        <f>'SSP1 19'!AV65</f>
        <v>0</v>
      </c>
      <c r="AW25" s="21">
        <f>'SSP1 19'!AW65</f>
        <v>0</v>
      </c>
      <c r="AX25" s="21">
        <f>'SSP1 19'!AX65</f>
        <v>0</v>
      </c>
      <c r="AY25" s="21">
        <f>'SSP1 19'!AY65</f>
        <v>0</v>
      </c>
      <c r="AZ25" s="21">
        <f>'SSP1 19'!AZ65</f>
        <v>0</v>
      </c>
      <c r="BA25" s="21">
        <f>'SSP1 19'!BA65</f>
        <v>0</v>
      </c>
      <c r="BB25" s="21">
        <f>'SSP1 19'!BB65</f>
        <v>0</v>
      </c>
      <c r="BC25" s="21">
        <f>'SSP1 19'!BC65</f>
        <v>0</v>
      </c>
      <c r="BD25" s="21">
        <f>'SSP1 19'!BD65</f>
        <v>0</v>
      </c>
      <c r="BE25" s="21">
        <f>'SSP1 19'!BE65</f>
        <v>0</v>
      </c>
      <c r="BF25" s="21">
        <f>'SSP1 19'!BF65</f>
        <v>0</v>
      </c>
      <c r="BG25" s="21">
        <f>'SSP1 19'!BG65</f>
        <v>1</v>
      </c>
      <c r="BH25" s="21">
        <f>'SSP1 19'!BH65</f>
        <v>1</v>
      </c>
      <c r="BI25" s="21">
        <f>'SSP1 19'!BI65</f>
        <v>0</v>
      </c>
      <c r="BJ25" s="21">
        <f>'SSP1 19'!BJ65</f>
        <v>1</v>
      </c>
      <c r="BK25" s="21">
        <f>'SSP1 19'!BK65</f>
        <v>1</v>
      </c>
      <c r="BL25" s="21">
        <f>'SSP1 19'!BL65</f>
        <v>1</v>
      </c>
      <c r="BM25" s="21">
        <f>'SSP1 19'!BM65</f>
        <v>1</v>
      </c>
      <c r="BN25" s="21">
        <f>'SSP1 19'!BN65</f>
        <v>1</v>
      </c>
      <c r="BO25" s="21">
        <f>'SSP1 19'!BO65</f>
        <v>1</v>
      </c>
      <c r="BP25" s="21">
        <f>'SSP1 19'!BP65</f>
        <v>1</v>
      </c>
      <c r="BQ25" s="21">
        <f>'SSP1 19'!BQ65</f>
        <v>1</v>
      </c>
      <c r="BR25" s="21">
        <f>'SSP1 19'!BR65</f>
        <v>1</v>
      </c>
      <c r="BS25" s="21">
        <f>'SSP1 19'!BS65</f>
        <v>1</v>
      </c>
      <c r="BT25" s="21">
        <f>'SSP1 19'!BT65</f>
        <v>2</v>
      </c>
      <c r="BU25" s="21">
        <f>'SSP1 19'!BU65</f>
        <v>2</v>
      </c>
      <c r="BV25" s="21">
        <f>'SSP1 19'!BV65</f>
        <v>2</v>
      </c>
      <c r="BW25" s="21">
        <f>'SSP1 19'!BW65</f>
        <v>2</v>
      </c>
    </row>
    <row r="26" spans="23:75" ht="21" x14ac:dyDescent="0.5">
      <c r="W26" s="18" t="str">
        <f>'SSP1 19'!W66</f>
        <v>450mt-wam</v>
      </c>
      <c r="X26" s="21">
        <f>'SSP1 19'!X66</f>
        <v>-1</v>
      </c>
      <c r="Y26" s="21">
        <f>'SSP1 19'!Y66</f>
        <v>-1</v>
      </c>
      <c r="Z26" s="21">
        <f>'SSP1 19'!Z66</f>
        <v>-1</v>
      </c>
      <c r="AA26" s="21">
        <f>'SSP1 19'!AA66</f>
        <v>-1</v>
      </c>
      <c r="AB26" s="21">
        <f>'SSP1 19'!AB66</f>
        <v>-1</v>
      </c>
      <c r="AC26" s="21">
        <f>'SSP1 19'!AC66</f>
        <v>-1</v>
      </c>
      <c r="AD26" s="21">
        <f>'SSP1 19'!AD66</f>
        <v>-1</v>
      </c>
      <c r="AE26" s="21">
        <f>'SSP1 19'!AE66</f>
        <v>-1</v>
      </c>
      <c r="AF26" s="21">
        <f>'SSP1 19'!AF66</f>
        <v>-1</v>
      </c>
      <c r="AG26" s="21">
        <f>'SSP1 19'!AG66</f>
        <v>-1</v>
      </c>
      <c r="AH26" s="21">
        <f>'SSP1 19'!AH66</f>
        <v>0</v>
      </c>
      <c r="AI26" s="21">
        <f>'SSP1 19'!AI66</f>
        <v>0</v>
      </c>
      <c r="AJ26" s="21">
        <f>'SSP1 19'!AJ66</f>
        <v>0</v>
      </c>
      <c r="AK26" s="21">
        <f>'SSP1 19'!AK66</f>
        <v>0</v>
      </c>
      <c r="AL26" s="21">
        <f>'SSP1 19'!AL66</f>
        <v>0</v>
      </c>
      <c r="AM26" s="21">
        <f>'SSP1 19'!AM66</f>
        <v>0</v>
      </c>
      <c r="AN26" s="21">
        <f>'SSP1 19'!AN66</f>
        <v>0</v>
      </c>
      <c r="AO26" s="21">
        <f>'SSP1 19'!AO66</f>
        <v>0</v>
      </c>
      <c r="AP26" s="21">
        <f>'SSP1 19'!AP66</f>
        <v>0</v>
      </c>
      <c r="AQ26" s="21">
        <f>'SSP1 19'!AQ66</f>
        <v>0</v>
      </c>
      <c r="AR26" s="21">
        <f>'SSP1 19'!AR66</f>
        <v>0</v>
      </c>
      <c r="AS26" s="21">
        <f>'SSP1 19'!AS66</f>
        <v>0</v>
      </c>
      <c r="AT26" s="21">
        <f>'SSP1 19'!AT66</f>
        <v>0</v>
      </c>
      <c r="AU26" s="21">
        <f>'SSP1 19'!AU66</f>
        <v>0</v>
      </c>
      <c r="AV26" s="21">
        <f>'SSP1 19'!AV66</f>
        <v>0</v>
      </c>
      <c r="AW26" s="21">
        <f>'SSP1 19'!AW66</f>
        <v>0</v>
      </c>
      <c r="AX26" s="21">
        <f>'SSP1 19'!AX66</f>
        <v>0</v>
      </c>
      <c r="AY26" s="21">
        <f>'SSP1 19'!AY66</f>
        <v>0</v>
      </c>
      <c r="AZ26" s="21">
        <f>'SSP1 19'!AZ66</f>
        <v>0</v>
      </c>
      <c r="BA26" s="21">
        <f>'SSP1 19'!BA66</f>
        <v>0</v>
      </c>
      <c r="BB26" s="21">
        <f>'SSP1 19'!BB66</f>
        <v>0</v>
      </c>
      <c r="BC26" s="21">
        <f>'SSP1 19'!BC66</f>
        <v>0</v>
      </c>
      <c r="BD26" s="21">
        <f>'SSP1 19'!BD66</f>
        <v>0</v>
      </c>
      <c r="BE26" s="21">
        <f>'SSP1 19'!BE66</f>
        <v>0</v>
      </c>
      <c r="BF26" s="21">
        <f>'SSP1 19'!BF66</f>
        <v>0</v>
      </c>
      <c r="BG26" s="21">
        <f>'SSP1 19'!BG66</f>
        <v>1</v>
      </c>
      <c r="BH26" s="21">
        <f>'SSP1 19'!BH66</f>
        <v>1</v>
      </c>
      <c r="BI26" s="21">
        <f>'SSP1 19'!BI66</f>
        <v>0</v>
      </c>
      <c r="BJ26" s="21">
        <f>'SSP1 19'!BJ66</f>
        <v>1</v>
      </c>
      <c r="BK26" s="21">
        <f>'SSP1 19'!BK66</f>
        <v>1</v>
      </c>
      <c r="BL26" s="21">
        <f>'SSP1 19'!BL66</f>
        <v>1</v>
      </c>
      <c r="BM26" s="21">
        <f>'SSP1 19'!BM66</f>
        <v>1</v>
      </c>
      <c r="BN26" s="21">
        <f>'SSP1 19'!BN66</f>
        <v>1</v>
      </c>
      <c r="BO26" s="21">
        <f>'SSP1 19'!BO66</f>
        <v>1</v>
      </c>
      <c r="BP26" s="21">
        <f>'SSP1 19'!BP66</f>
        <v>1</v>
      </c>
      <c r="BQ26" s="21">
        <f>'SSP1 19'!BQ66</f>
        <v>1</v>
      </c>
      <c r="BR26" s="21">
        <f>'SSP1 19'!BR66</f>
        <v>1</v>
      </c>
      <c r="BS26" s="21">
        <f>'SSP1 19'!BS66</f>
        <v>1</v>
      </c>
      <c r="BT26" s="21">
        <f>'SSP1 19'!BT66</f>
        <v>2</v>
      </c>
      <c r="BU26" s="21">
        <f>'SSP1 19'!BU66</f>
        <v>2</v>
      </c>
      <c r="BV26" s="21">
        <f>'SSP1 19'!BV66</f>
        <v>2</v>
      </c>
      <c r="BW26" s="21">
        <f>'SSP1 19'!BW66</f>
        <v>2</v>
      </c>
    </row>
    <row r="27" spans="23:75" ht="21" x14ac:dyDescent="0.5">
      <c r="W27" s="18" t="str">
        <f>'SSP1 19'!W67</f>
        <v>350mt</v>
      </c>
      <c r="X27" s="21">
        <f>'SSP1 19'!X67</f>
        <v>-1</v>
      </c>
      <c r="Y27" s="21">
        <f>'SSP1 19'!Y67</f>
        <v>-1</v>
      </c>
      <c r="Z27" s="21">
        <f>'SSP1 19'!Z67</f>
        <v>-1</v>
      </c>
      <c r="AA27" s="21">
        <f>'SSP1 19'!AA67</f>
        <v>-1</v>
      </c>
      <c r="AB27" s="21">
        <f>'SSP1 19'!AB67</f>
        <v>-1</v>
      </c>
      <c r="AC27" s="21">
        <f>'SSP1 19'!AC67</f>
        <v>-1</v>
      </c>
      <c r="AD27" s="21">
        <f>'SSP1 19'!AD67</f>
        <v>-1</v>
      </c>
      <c r="AE27" s="21">
        <f>'SSP1 19'!AE67</f>
        <v>-1</v>
      </c>
      <c r="AF27" s="21">
        <f>'SSP1 19'!AF67</f>
        <v>-1</v>
      </c>
      <c r="AG27" s="21">
        <f>'SSP1 19'!AG67</f>
        <v>-1</v>
      </c>
      <c r="AH27" s="21">
        <f>'SSP1 19'!AH67</f>
        <v>0</v>
      </c>
      <c r="AI27" s="21">
        <f>'SSP1 19'!AI67</f>
        <v>-1</v>
      </c>
      <c r="AJ27" s="21">
        <f>'SSP1 19'!AJ67</f>
        <v>0</v>
      </c>
      <c r="AK27" s="21">
        <f>'SSP1 19'!AK67</f>
        <v>0</v>
      </c>
      <c r="AL27" s="21">
        <f>'SSP1 19'!AL67</f>
        <v>0</v>
      </c>
      <c r="AM27" s="21">
        <f>'SSP1 19'!AM67</f>
        <v>0</v>
      </c>
      <c r="AN27" s="21">
        <f>'SSP1 19'!AN67</f>
        <v>0</v>
      </c>
      <c r="AO27" s="21">
        <f>'SSP1 19'!AO67</f>
        <v>0</v>
      </c>
      <c r="AP27" s="21">
        <f>'SSP1 19'!AP67</f>
        <v>0</v>
      </c>
      <c r="AQ27" s="21">
        <f>'SSP1 19'!AQ67</f>
        <v>0</v>
      </c>
      <c r="AR27" s="21">
        <f>'SSP1 19'!AR67</f>
        <v>0</v>
      </c>
      <c r="AS27" s="21">
        <f>'SSP1 19'!AS67</f>
        <v>0</v>
      </c>
      <c r="AT27" s="21">
        <f>'SSP1 19'!AT67</f>
        <v>0</v>
      </c>
      <c r="AU27" s="21">
        <f>'SSP1 19'!AU67</f>
        <v>0</v>
      </c>
      <c r="AV27" s="21">
        <f>'SSP1 19'!AV67</f>
        <v>0</v>
      </c>
      <c r="AW27" s="21">
        <f>'SSP1 19'!AW67</f>
        <v>0</v>
      </c>
      <c r="AX27" s="21">
        <f>'SSP1 19'!AX67</f>
        <v>0</v>
      </c>
      <c r="AY27" s="21">
        <f>'SSP1 19'!AY67</f>
        <v>0</v>
      </c>
      <c r="AZ27" s="21">
        <f>'SSP1 19'!AZ67</f>
        <v>0</v>
      </c>
      <c r="BA27" s="21">
        <f>'SSP1 19'!BA67</f>
        <v>0</v>
      </c>
      <c r="BB27" s="21">
        <f>'SSP1 19'!BB67</f>
        <v>0</v>
      </c>
      <c r="BC27" s="21">
        <f>'SSP1 19'!BC67</f>
        <v>0</v>
      </c>
      <c r="BD27" s="21">
        <f>'SSP1 19'!BD67</f>
        <v>0</v>
      </c>
      <c r="BE27" s="21">
        <f>'SSP1 19'!BE67</f>
        <v>0</v>
      </c>
      <c r="BF27" s="21">
        <f>'SSP1 19'!BF67</f>
        <v>0</v>
      </c>
      <c r="BG27" s="21">
        <f>'SSP1 19'!BG67</f>
        <v>0</v>
      </c>
      <c r="BH27" s="21">
        <f>'SSP1 19'!BH67</f>
        <v>1</v>
      </c>
      <c r="BI27" s="21">
        <f>'SSP1 19'!BI67</f>
        <v>0</v>
      </c>
      <c r="BJ27" s="21">
        <f>'SSP1 19'!BJ67</f>
        <v>1</v>
      </c>
      <c r="BK27" s="21">
        <f>'SSP1 19'!BK67</f>
        <v>1</v>
      </c>
      <c r="BL27" s="21">
        <f>'SSP1 19'!BL67</f>
        <v>1</v>
      </c>
      <c r="BM27" s="21">
        <f>'SSP1 19'!BM67</f>
        <v>1</v>
      </c>
      <c r="BN27" s="21">
        <f>'SSP1 19'!BN67</f>
        <v>1</v>
      </c>
      <c r="BO27" s="21">
        <f>'SSP1 19'!BO67</f>
        <v>1</v>
      </c>
      <c r="BP27" s="21">
        <f>'SSP1 19'!BP67</f>
        <v>1</v>
      </c>
      <c r="BQ27" s="21">
        <f>'SSP1 19'!BQ67</f>
        <v>1</v>
      </c>
      <c r="BR27" s="21">
        <f>'SSP1 19'!BR67</f>
        <v>1</v>
      </c>
      <c r="BS27" s="21">
        <f>'SSP1 19'!BS67</f>
        <v>1</v>
      </c>
      <c r="BT27" s="21">
        <f>'SSP1 19'!BT67</f>
        <v>2</v>
      </c>
      <c r="BU27" s="21">
        <f>'SSP1 19'!BU67</f>
        <v>2</v>
      </c>
      <c r="BV27" s="21">
        <f>'SSP1 19'!BV67</f>
        <v>2</v>
      </c>
      <c r="BW27" s="21">
        <f>'SSP1 19'!BW67</f>
        <v>2</v>
      </c>
    </row>
    <row r="28" spans="23:75" ht="21" x14ac:dyDescent="0.5">
      <c r="W28" s="18" t="str">
        <f>'SSP1 19'!W68</f>
        <v>350mt-lowbio</v>
      </c>
      <c r="X28" s="21">
        <f>'SSP1 19'!X68</f>
        <v>-1</v>
      </c>
      <c r="Y28" s="21">
        <f>'SSP1 19'!Y68</f>
        <v>-1</v>
      </c>
      <c r="Z28" s="21">
        <f>'SSP1 19'!Z68</f>
        <v>-1</v>
      </c>
      <c r="AA28" s="21">
        <f>'SSP1 19'!AA68</f>
        <v>-1</v>
      </c>
      <c r="AB28" s="21">
        <f>'SSP1 19'!AB68</f>
        <v>-1</v>
      </c>
      <c r="AC28" s="21">
        <f>'SSP1 19'!AC68</f>
        <v>-1</v>
      </c>
      <c r="AD28" s="21">
        <f>'SSP1 19'!AD68</f>
        <v>-1</v>
      </c>
      <c r="AE28" s="21">
        <f>'SSP1 19'!AE68</f>
        <v>-1</v>
      </c>
      <c r="AF28" s="21">
        <f>'SSP1 19'!AF68</f>
        <v>-1</v>
      </c>
      <c r="AG28" s="21">
        <f>'SSP1 19'!AG68</f>
        <v>-1</v>
      </c>
      <c r="AH28" s="21">
        <f>'SSP1 19'!AH68</f>
        <v>-1</v>
      </c>
      <c r="AI28" s="21">
        <f>'SSP1 19'!AI68</f>
        <v>-1</v>
      </c>
      <c r="AJ28" s="21">
        <f>'SSP1 19'!AJ68</f>
        <v>0</v>
      </c>
      <c r="AK28" s="21">
        <f>'SSP1 19'!AK68</f>
        <v>0</v>
      </c>
      <c r="AL28" s="21">
        <f>'SSP1 19'!AL68</f>
        <v>0</v>
      </c>
      <c r="AM28" s="21">
        <f>'SSP1 19'!AM68</f>
        <v>0</v>
      </c>
      <c r="AN28" s="21">
        <f>'SSP1 19'!AN68</f>
        <v>0</v>
      </c>
      <c r="AO28" s="21">
        <f>'SSP1 19'!AO68</f>
        <v>0</v>
      </c>
      <c r="AP28" s="21">
        <f>'SSP1 19'!AP68</f>
        <v>0</v>
      </c>
      <c r="AQ28" s="21">
        <f>'SSP1 19'!AQ68</f>
        <v>0</v>
      </c>
      <c r="AR28" s="21">
        <f>'SSP1 19'!AR68</f>
        <v>0</v>
      </c>
      <c r="AS28" s="21">
        <f>'SSP1 19'!AS68</f>
        <v>0</v>
      </c>
      <c r="AT28" s="21">
        <f>'SSP1 19'!AT68</f>
        <v>0</v>
      </c>
      <c r="AU28" s="21">
        <f>'SSP1 19'!AU68</f>
        <v>0</v>
      </c>
      <c r="AV28" s="21">
        <f>'SSP1 19'!AV68</f>
        <v>0</v>
      </c>
      <c r="AW28" s="21">
        <f>'SSP1 19'!AW68</f>
        <v>0</v>
      </c>
      <c r="AX28" s="21">
        <f>'SSP1 19'!AX68</f>
        <v>0</v>
      </c>
      <c r="AY28" s="21">
        <f>'SSP1 19'!AY68</f>
        <v>0</v>
      </c>
      <c r="AZ28" s="21">
        <f>'SSP1 19'!AZ68</f>
        <v>0</v>
      </c>
      <c r="BA28" s="21">
        <f>'SSP1 19'!BA68</f>
        <v>0</v>
      </c>
      <c r="BB28" s="21">
        <f>'SSP1 19'!BB68</f>
        <v>0</v>
      </c>
      <c r="BC28" s="21">
        <f>'SSP1 19'!BC68</f>
        <v>0</v>
      </c>
      <c r="BD28" s="21">
        <f>'SSP1 19'!BD68</f>
        <v>0</v>
      </c>
      <c r="BE28" s="21">
        <f>'SSP1 19'!BE68</f>
        <v>0</v>
      </c>
      <c r="BF28" s="21">
        <f>'SSP1 19'!BF68</f>
        <v>0</v>
      </c>
      <c r="BG28" s="21">
        <f>'SSP1 19'!BG68</f>
        <v>0</v>
      </c>
      <c r="BH28" s="21">
        <f>'SSP1 19'!BH68</f>
        <v>1</v>
      </c>
      <c r="BI28" s="21">
        <f>'SSP1 19'!BI68</f>
        <v>0</v>
      </c>
      <c r="BJ28" s="21">
        <f>'SSP1 19'!BJ68</f>
        <v>1</v>
      </c>
      <c r="BK28" s="21">
        <f>'SSP1 19'!BK68</f>
        <v>1</v>
      </c>
      <c r="BL28" s="21">
        <f>'SSP1 19'!BL68</f>
        <v>1</v>
      </c>
      <c r="BM28" s="21">
        <f>'SSP1 19'!BM68</f>
        <v>1</v>
      </c>
      <c r="BN28" s="21">
        <f>'SSP1 19'!BN68</f>
        <v>1</v>
      </c>
      <c r="BO28" s="21">
        <f>'SSP1 19'!BO68</f>
        <v>1</v>
      </c>
      <c r="BP28" s="21">
        <f>'SSP1 19'!BP68</f>
        <v>1</v>
      </c>
      <c r="BQ28" s="21">
        <f>'SSP1 19'!BQ68</f>
        <v>1</v>
      </c>
      <c r="BR28" s="21">
        <f>'SSP1 19'!BR68</f>
        <v>1</v>
      </c>
      <c r="BS28" s="21">
        <f>'SSP1 19'!BS68</f>
        <v>1</v>
      </c>
      <c r="BT28" s="21">
        <f>'SSP1 19'!BT68</f>
        <v>2</v>
      </c>
      <c r="BU28" s="21">
        <f>'SSP1 19'!BU68</f>
        <v>2</v>
      </c>
      <c r="BV28" s="21">
        <f>'SSP1 19'!BV68</f>
        <v>2</v>
      </c>
      <c r="BW28" s="21">
        <f>'SSP1 19'!BW68</f>
        <v>2</v>
      </c>
    </row>
    <row r="29" spans="23:75" ht="21" x14ac:dyDescent="0.5">
      <c r="W29" s="18" t="str">
        <f>'SSP1 19'!W69</f>
        <v>400mt-led</v>
      </c>
      <c r="X29" s="21">
        <f>'SSP1 19'!X69</f>
        <v>-1</v>
      </c>
      <c r="Y29" s="21">
        <f>'SSP1 19'!Y69</f>
        <v>-1</v>
      </c>
      <c r="Z29" s="21">
        <f>'SSP1 19'!Z69</f>
        <v>-1</v>
      </c>
      <c r="AA29" s="21">
        <f>'SSP1 19'!AA69</f>
        <v>-1</v>
      </c>
      <c r="AB29" s="21">
        <f>'SSP1 19'!AB69</f>
        <v>-1</v>
      </c>
      <c r="AC29" s="21">
        <f>'SSP1 19'!AC69</f>
        <v>-1</v>
      </c>
      <c r="AD29" s="21">
        <f>'SSP1 19'!AD69</f>
        <v>-1</v>
      </c>
      <c r="AE29" s="21">
        <f>'SSP1 19'!AE69</f>
        <v>-1</v>
      </c>
      <c r="AF29" s="21">
        <f>'SSP1 19'!AF69</f>
        <v>-1</v>
      </c>
      <c r="AG29" s="21">
        <f>'SSP1 19'!AG69</f>
        <v>-1</v>
      </c>
      <c r="AH29" s="21">
        <f>'SSP1 19'!AH69</f>
        <v>-1</v>
      </c>
      <c r="AI29" s="21">
        <f>'SSP1 19'!AI69</f>
        <v>-1</v>
      </c>
      <c r="AJ29" s="21">
        <f>'SSP1 19'!AJ69</f>
        <v>-1</v>
      </c>
      <c r="AK29" s="21">
        <f>'SSP1 19'!AK69</f>
        <v>0</v>
      </c>
      <c r="AL29" s="21">
        <f>'SSP1 19'!AL69</f>
        <v>-1</v>
      </c>
      <c r="AM29" s="21">
        <f>'SSP1 19'!AM69</f>
        <v>0</v>
      </c>
      <c r="AN29" s="21">
        <f>'SSP1 19'!AN69</f>
        <v>0</v>
      </c>
      <c r="AO29" s="21">
        <f>'SSP1 19'!AO69</f>
        <v>0</v>
      </c>
      <c r="AP29" s="21">
        <f>'SSP1 19'!AP69</f>
        <v>0</v>
      </c>
      <c r="AQ29" s="21">
        <f>'SSP1 19'!AQ69</f>
        <v>0</v>
      </c>
      <c r="AR29" s="21">
        <f>'SSP1 19'!AR69</f>
        <v>0</v>
      </c>
      <c r="AS29" s="21">
        <f>'SSP1 19'!AS69</f>
        <v>0</v>
      </c>
      <c r="AT29" s="21">
        <f>'SSP1 19'!AT69</f>
        <v>0</v>
      </c>
      <c r="AU29" s="21">
        <f>'SSP1 19'!AU69</f>
        <v>0</v>
      </c>
      <c r="AV29" s="21">
        <f>'SSP1 19'!AV69</f>
        <v>0</v>
      </c>
      <c r="AW29" s="21">
        <f>'SSP1 19'!AW69</f>
        <v>0</v>
      </c>
      <c r="AX29" s="21">
        <f>'SSP1 19'!AX69</f>
        <v>0</v>
      </c>
      <c r="AY29" s="21">
        <f>'SSP1 19'!AY69</f>
        <v>0</v>
      </c>
      <c r="AZ29" s="21">
        <f>'SSP1 19'!AZ69</f>
        <v>-1</v>
      </c>
      <c r="BA29" s="21">
        <f>'SSP1 19'!BA69</f>
        <v>0</v>
      </c>
      <c r="BB29" s="21">
        <f>'SSP1 19'!BB69</f>
        <v>0</v>
      </c>
      <c r="BC29" s="21">
        <f>'SSP1 19'!BC69</f>
        <v>0</v>
      </c>
      <c r="BD29" s="21">
        <f>'SSP1 19'!BD69</f>
        <v>0</v>
      </c>
      <c r="BE29" s="21">
        <f>'SSP1 19'!BE69</f>
        <v>0</v>
      </c>
      <c r="BF29" s="21">
        <f>'SSP1 19'!BF69</f>
        <v>0</v>
      </c>
      <c r="BG29" s="21">
        <f>'SSP1 19'!BG69</f>
        <v>0</v>
      </c>
      <c r="BH29" s="21">
        <f>'SSP1 19'!BH69</f>
        <v>0</v>
      </c>
      <c r="BI29" s="21">
        <f>'SSP1 19'!BI69</f>
        <v>0</v>
      </c>
      <c r="BJ29" s="21">
        <f>'SSP1 19'!BJ69</f>
        <v>0</v>
      </c>
      <c r="BK29" s="21">
        <f>'SSP1 19'!BK69</f>
        <v>0</v>
      </c>
      <c r="BL29" s="21">
        <f>'SSP1 19'!BL69</f>
        <v>0</v>
      </c>
      <c r="BM29" s="21">
        <f>'SSP1 19'!BM69</f>
        <v>1</v>
      </c>
      <c r="BN29" s="21">
        <f>'SSP1 19'!BN69</f>
        <v>1</v>
      </c>
      <c r="BO29" s="21">
        <f>'SSP1 19'!BO69</f>
        <v>1</v>
      </c>
      <c r="BP29" s="21">
        <f>'SSP1 19'!BP69</f>
        <v>1</v>
      </c>
      <c r="BQ29" s="21">
        <f>'SSP1 19'!BQ69</f>
        <v>1</v>
      </c>
      <c r="BR29" s="21">
        <f>'SSP1 19'!BR69</f>
        <v>1</v>
      </c>
      <c r="BS29" s="21">
        <f>'SSP1 19'!BS69</f>
        <v>1</v>
      </c>
      <c r="BT29" s="21">
        <f>'SSP1 19'!BT69</f>
        <v>1</v>
      </c>
      <c r="BU29" s="21">
        <f>'SSP1 19'!BU69</f>
        <v>1</v>
      </c>
      <c r="BV29" s="21">
        <f>'SSP1 19'!BV69</f>
        <v>2</v>
      </c>
      <c r="BW29" s="21">
        <f>'SSP1 19'!BW69</f>
        <v>2</v>
      </c>
    </row>
    <row r="30" spans="23:75" ht="21" x14ac:dyDescent="0.5">
      <c r="W30" s="18" t="str">
        <f>'SSP1 19'!W70</f>
        <v>400mt-lowbio</v>
      </c>
      <c r="X30" s="21">
        <f>'SSP1 19'!X70</f>
        <v>-1</v>
      </c>
      <c r="Y30" s="21">
        <f>'SSP1 19'!Y70</f>
        <v>-1</v>
      </c>
      <c r="Z30" s="21">
        <f>'SSP1 19'!Z70</f>
        <v>-1</v>
      </c>
      <c r="AA30" s="21">
        <f>'SSP1 19'!AA70</f>
        <v>-1</v>
      </c>
      <c r="AB30" s="21">
        <f>'SSP1 19'!AB70</f>
        <v>-1</v>
      </c>
      <c r="AC30" s="21">
        <f>'SSP1 19'!AC70</f>
        <v>-1</v>
      </c>
      <c r="AD30" s="21">
        <f>'SSP1 19'!AD70</f>
        <v>-1</v>
      </c>
      <c r="AE30" s="21">
        <f>'SSP1 19'!AE70</f>
        <v>-1</v>
      </c>
      <c r="AF30" s="21">
        <f>'SSP1 19'!AF70</f>
        <v>-1</v>
      </c>
      <c r="AG30" s="21">
        <f>'SSP1 19'!AG70</f>
        <v>-1</v>
      </c>
      <c r="AH30" s="21">
        <f>'SSP1 19'!AH70</f>
        <v>-1</v>
      </c>
      <c r="AI30" s="21">
        <f>'SSP1 19'!AI70</f>
        <v>-1</v>
      </c>
      <c r="AJ30" s="21">
        <f>'SSP1 19'!AJ70</f>
        <v>-1</v>
      </c>
      <c r="AK30" s="21">
        <f>'SSP1 19'!AK70</f>
        <v>0</v>
      </c>
      <c r="AL30" s="21">
        <f>'SSP1 19'!AL70</f>
        <v>-1</v>
      </c>
      <c r="AM30" s="21">
        <f>'SSP1 19'!AM70</f>
        <v>0</v>
      </c>
      <c r="AN30" s="21">
        <f>'SSP1 19'!AN70</f>
        <v>0</v>
      </c>
      <c r="AO30" s="21">
        <f>'SSP1 19'!AO70</f>
        <v>0</v>
      </c>
      <c r="AP30" s="21">
        <f>'SSP1 19'!AP70</f>
        <v>0</v>
      </c>
      <c r="AQ30" s="21">
        <f>'SSP1 19'!AQ70</f>
        <v>0</v>
      </c>
      <c r="AR30" s="21">
        <f>'SSP1 19'!AR70</f>
        <v>0</v>
      </c>
      <c r="AS30" s="21">
        <f>'SSP1 19'!AS70</f>
        <v>0</v>
      </c>
      <c r="AT30" s="21">
        <f>'SSP1 19'!AT70</f>
        <v>0</v>
      </c>
      <c r="AU30" s="21">
        <f>'SSP1 19'!AU70</f>
        <v>0</v>
      </c>
      <c r="AV30" s="21">
        <f>'SSP1 19'!AV70</f>
        <v>0</v>
      </c>
      <c r="AW30" s="21">
        <f>'SSP1 19'!AW70</f>
        <v>0</v>
      </c>
      <c r="AX30" s="21">
        <f>'SSP1 19'!AX70</f>
        <v>0</v>
      </c>
      <c r="AY30" s="21">
        <f>'SSP1 19'!AY70</f>
        <v>0</v>
      </c>
      <c r="AZ30" s="21">
        <f>'SSP1 19'!AZ70</f>
        <v>-1</v>
      </c>
      <c r="BA30" s="21">
        <f>'SSP1 19'!BA70</f>
        <v>0</v>
      </c>
      <c r="BB30" s="21">
        <f>'SSP1 19'!BB70</f>
        <v>0</v>
      </c>
      <c r="BC30" s="21">
        <f>'SSP1 19'!BC70</f>
        <v>0</v>
      </c>
      <c r="BD30" s="21">
        <f>'SSP1 19'!BD70</f>
        <v>0</v>
      </c>
      <c r="BE30" s="21">
        <f>'SSP1 19'!BE70</f>
        <v>0</v>
      </c>
      <c r="BF30" s="21">
        <f>'SSP1 19'!BF70</f>
        <v>0</v>
      </c>
      <c r="BG30" s="21">
        <f>'SSP1 19'!BG70</f>
        <v>0</v>
      </c>
      <c r="BH30" s="21">
        <f>'SSP1 19'!BH70</f>
        <v>0</v>
      </c>
      <c r="BI30" s="21">
        <f>'SSP1 19'!BI70</f>
        <v>0</v>
      </c>
      <c r="BJ30" s="21">
        <f>'SSP1 19'!BJ70</f>
        <v>0</v>
      </c>
      <c r="BK30" s="21">
        <f>'SSP1 19'!BK70</f>
        <v>0</v>
      </c>
      <c r="BL30" s="21">
        <f>'SSP1 19'!BL70</f>
        <v>0</v>
      </c>
      <c r="BM30" s="21">
        <f>'SSP1 19'!BM70</f>
        <v>1</v>
      </c>
      <c r="BN30" s="21">
        <f>'SSP1 19'!BN70</f>
        <v>1</v>
      </c>
      <c r="BO30" s="21">
        <f>'SSP1 19'!BO70</f>
        <v>1</v>
      </c>
      <c r="BP30" s="21">
        <f>'SSP1 19'!BP70</f>
        <v>1</v>
      </c>
      <c r="BQ30" s="21">
        <f>'SSP1 19'!BQ70</f>
        <v>1</v>
      </c>
      <c r="BR30" s="21">
        <f>'SSP1 19'!BR70</f>
        <v>1</v>
      </c>
      <c r="BS30" s="21">
        <f>'SSP1 19'!BS70</f>
        <v>1</v>
      </c>
      <c r="BT30" s="21">
        <f>'SSP1 19'!BT70</f>
        <v>1</v>
      </c>
      <c r="BU30" s="21">
        <f>'SSP1 19'!BU70</f>
        <v>1</v>
      </c>
      <c r="BV30" s="21">
        <f>'SSP1 19'!BV70</f>
        <v>2</v>
      </c>
      <c r="BW30" s="21">
        <f>'SSP1 19'!BW70</f>
        <v>2</v>
      </c>
    </row>
    <row r="31" spans="23:75" ht="21" customHeight="1" x14ac:dyDescent="0.5">
      <c r="W31" s="18" t="str">
        <f>'SSP1 19'!W71</f>
        <v>400mt</v>
      </c>
      <c r="X31" s="21">
        <f>'SSP1 19'!X71</f>
        <v>-1</v>
      </c>
      <c r="Y31" s="21">
        <f>'SSP1 19'!Y71</f>
        <v>-1</v>
      </c>
      <c r="Z31" s="21">
        <f>'SSP1 19'!Z71</f>
        <v>-1</v>
      </c>
      <c r="AA31" s="21">
        <f>'SSP1 19'!AA71</f>
        <v>-1</v>
      </c>
      <c r="AB31" s="21">
        <f>'SSP1 19'!AB71</f>
        <v>-1</v>
      </c>
      <c r="AC31" s="21">
        <f>'SSP1 19'!AC71</f>
        <v>-1</v>
      </c>
      <c r="AD31" s="21">
        <f>'SSP1 19'!AD71</f>
        <v>-1</v>
      </c>
      <c r="AE31" s="21">
        <f>'SSP1 19'!AE71</f>
        <v>-1</v>
      </c>
      <c r="AF31" s="21">
        <f>'SSP1 19'!AF71</f>
        <v>-1</v>
      </c>
      <c r="AG31" s="21">
        <f>'SSP1 19'!AG71</f>
        <v>-1</v>
      </c>
      <c r="AH31" s="21">
        <f>'SSP1 19'!AH71</f>
        <v>-1</v>
      </c>
      <c r="AI31" s="21">
        <f>'SSP1 19'!AI71</f>
        <v>-1</v>
      </c>
      <c r="AJ31" s="21">
        <f>'SSP1 19'!AJ71</f>
        <v>-1</v>
      </c>
      <c r="AK31" s="21">
        <f>'SSP1 19'!AK71</f>
        <v>0</v>
      </c>
      <c r="AL31" s="21">
        <f>'SSP1 19'!AL71</f>
        <v>-1</v>
      </c>
      <c r="AM31" s="21">
        <f>'SSP1 19'!AM71</f>
        <v>0</v>
      </c>
      <c r="AN31" s="21">
        <f>'SSP1 19'!AN71</f>
        <v>-1</v>
      </c>
      <c r="AO31" s="21">
        <f>'SSP1 19'!AO71</f>
        <v>0</v>
      </c>
      <c r="AP31" s="21">
        <f>'SSP1 19'!AP71</f>
        <v>0</v>
      </c>
      <c r="AQ31" s="21">
        <f>'SSP1 19'!AQ71</f>
        <v>0</v>
      </c>
      <c r="AR31" s="21">
        <f>'SSP1 19'!AR71</f>
        <v>0</v>
      </c>
      <c r="AS31" s="21">
        <f>'SSP1 19'!AS71</f>
        <v>0</v>
      </c>
      <c r="AT31" s="21">
        <f>'SSP1 19'!AT71</f>
        <v>0</v>
      </c>
      <c r="AU31" s="21">
        <f>'SSP1 19'!AU71</f>
        <v>0</v>
      </c>
      <c r="AV31" s="21">
        <f>'SSP1 19'!AV71</f>
        <v>0</v>
      </c>
      <c r="AW31" s="21">
        <f>'SSP1 19'!AW71</f>
        <v>0</v>
      </c>
      <c r="AX31" s="21">
        <f>'SSP1 19'!AX71</f>
        <v>0</v>
      </c>
      <c r="AY31" s="21">
        <f>'SSP1 19'!AY71</f>
        <v>0</v>
      </c>
      <c r="AZ31" s="21">
        <f>'SSP1 19'!AZ71</f>
        <v>-1</v>
      </c>
      <c r="BA31" s="21">
        <f>'SSP1 19'!BA71</f>
        <v>0</v>
      </c>
      <c r="BB31" s="21">
        <f>'SSP1 19'!BB71</f>
        <v>0</v>
      </c>
      <c r="BC31" s="21">
        <f>'SSP1 19'!BC71</f>
        <v>0</v>
      </c>
      <c r="BD31" s="21">
        <f>'SSP1 19'!BD71</f>
        <v>0</v>
      </c>
      <c r="BE31" s="21">
        <f>'SSP1 19'!BE71</f>
        <v>0</v>
      </c>
      <c r="BF31" s="21">
        <f>'SSP1 19'!BF71</f>
        <v>0</v>
      </c>
      <c r="BG31" s="21">
        <f>'SSP1 19'!BG71</f>
        <v>0</v>
      </c>
      <c r="BH31" s="21">
        <f>'SSP1 19'!BH71</f>
        <v>0</v>
      </c>
      <c r="BI31" s="21">
        <f>'SSP1 19'!BI71</f>
        <v>0</v>
      </c>
      <c r="BJ31" s="21">
        <f>'SSP1 19'!BJ71</f>
        <v>0</v>
      </c>
      <c r="BK31" s="21">
        <f>'SSP1 19'!BK71</f>
        <v>0</v>
      </c>
      <c r="BL31" s="21">
        <f>'SSP1 19'!BL71</f>
        <v>0</v>
      </c>
      <c r="BM31" s="21">
        <f>'SSP1 19'!BM71</f>
        <v>1</v>
      </c>
      <c r="BN31" s="21">
        <f>'SSP1 19'!BN71</f>
        <v>1</v>
      </c>
      <c r="BO31" s="21">
        <f>'SSP1 19'!BO71</f>
        <v>1</v>
      </c>
      <c r="BP31" s="21">
        <f>'SSP1 19'!BP71</f>
        <v>1</v>
      </c>
      <c r="BQ31" s="21">
        <f>'SSP1 19'!BQ71</f>
        <v>1</v>
      </c>
      <c r="BR31" s="21">
        <f>'SSP1 19'!BR71</f>
        <v>1</v>
      </c>
      <c r="BS31" s="21">
        <f>'SSP1 19'!BS71</f>
        <v>1</v>
      </c>
      <c r="BT31" s="21">
        <f>'SSP1 19'!BT71</f>
        <v>1</v>
      </c>
      <c r="BU31" s="21">
        <f>'SSP1 19'!BU71</f>
        <v>1</v>
      </c>
      <c r="BV31" s="21">
        <f>'SSP1 19'!BV71</f>
        <v>2</v>
      </c>
      <c r="BW31" s="21">
        <f>'SSP1 19'!BW71</f>
        <v>2</v>
      </c>
    </row>
    <row r="32" spans="23:75" ht="21" customHeight="1" x14ac:dyDescent="0.5">
      <c r="W32" s="18" t="str">
        <f>'SSP1 19'!W72</f>
        <v>450mt</v>
      </c>
      <c r="X32" s="21">
        <f>'SSP1 19'!X72</f>
        <v>-1</v>
      </c>
      <c r="Y32" s="21">
        <f>'SSP1 19'!Y72</f>
        <v>-1</v>
      </c>
      <c r="Z32" s="21">
        <f>'SSP1 19'!Z72</f>
        <v>-1</v>
      </c>
      <c r="AA32" s="21">
        <f>'SSP1 19'!AA72</f>
        <v>-1</v>
      </c>
      <c r="AB32" s="21">
        <f>'SSP1 19'!AB72</f>
        <v>-1</v>
      </c>
      <c r="AC32" s="21">
        <f>'SSP1 19'!AC72</f>
        <v>-1</v>
      </c>
      <c r="AD32" s="21">
        <f>'SSP1 19'!AD72</f>
        <v>-1</v>
      </c>
      <c r="AE32" s="21">
        <f>'SSP1 19'!AE72</f>
        <v>-1</v>
      </c>
      <c r="AF32" s="21">
        <f>'SSP1 19'!AF72</f>
        <v>-1</v>
      </c>
      <c r="AG32" s="21">
        <f>'SSP1 19'!AG72</f>
        <v>-1</v>
      </c>
      <c r="AH32" s="21">
        <f>'SSP1 19'!AH72</f>
        <v>-1</v>
      </c>
      <c r="AI32" s="21">
        <f>'SSP1 19'!AI72</f>
        <v>-1</v>
      </c>
      <c r="AJ32" s="21">
        <f>'SSP1 19'!AJ72</f>
        <v>-1</v>
      </c>
      <c r="AK32" s="21">
        <f>'SSP1 19'!AK72</f>
        <v>0</v>
      </c>
      <c r="AL32" s="21">
        <f>'SSP1 19'!AL72</f>
        <v>-1</v>
      </c>
      <c r="AM32" s="21">
        <f>'SSP1 19'!AM72</f>
        <v>-1</v>
      </c>
      <c r="AN32" s="21">
        <f>'SSP1 19'!AN72</f>
        <v>-1</v>
      </c>
      <c r="AO32" s="21">
        <f>'SSP1 19'!AO72</f>
        <v>-1</v>
      </c>
      <c r="AP32" s="21">
        <f>'SSP1 19'!AP72</f>
        <v>-1</v>
      </c>
      <c r="AQ32" s="21">
        <f>'SSP1 19'!AQ72</f>
        <v>0</v>
      </c>
      <c r="AR32" s="21">
        <f>'SSP1 19'!AR72</f>
        <v>0</v>
      </c>
      <c r="AS32" s="21">
        <f>'SSP1 19'!AS72</f>
        <v>0</v>
      </c>
      <c r="AT32" s="21">
        <f>'SSP1 19'!AT72</f>
        <v>0</v>
      </c>
      <c r="AU32" s="21">
        <f>'SSP1 19'!AU72</f>
        <v>0</v>
      </c>
      <c r="AV32" s="21">
        <f>'SSP1 19'!AV72</f>
        <v>0</v>
      </c>
      <c r="AW32" s="21">
        <f>'SSP1 19'!AW72</f>
        <v>0</v>
      </c>
      <c r="AX32" s="21">
        <f>'SSP1 19'!AX72</f>
        <v>0</v>
      </c>
      <c r="AY32" s="21">
        <f>'SSP1 19'!AY72</f>
        <v>0</v>
      </c>
      <c r="AZ32" s="21">
        <f>'SSP1 19'!AZ72</f>
        <v>-1</v>
      </c>
      <c r="BA32" s="21">
        <f>'SSP1 19'!BA72</f>
        <v>0</v>
      </c>
      <c r="BB32" s="21">
        <f>'SSP1 19'!BB72</f>
        <v>0</v>
      </c>
      <c r="BC32" s="21">
        <f>'SSP1 19'!BC72</f>
        <v>0</v>
      </c>
      <c r="BD32" s="21">
        <f>'SSP1 19'!BD72</f>
        <v>0</v>
      </c>
      <c r="BE32" s="21">
        <f>'SSP1 19'!BE72</f>
        <v>0</v>
      </c>
      <c r="BF32" s="21">
        <f>'SSP1 19'!BF72</f>
        <v>0</v>
      </c>
      <c r="BG32" s="21">
        <f>'SSP1 19'!BG72</f>
        <v>0</v>
      </c>
      <c r="BH32" s="21">
        <f>'SSP1 19'!BH72</f>
        <v>0</v>
      </c>
      <c r="BI32" s="21">
        <f>'SSP1 19'!BI72</f>
        <v>0</v>
      </c>
      <c r="BJ32" s="21">
        <f>'SSP1 19'!BJ72</f>
        <v>0</v>
      </c>
      <c r="BK32" s="21">
        <f>'SSP1 19'!BK72</f>
        <v>0</v>
      </c>
      <c r="BL32" s="21">
        <f>'SSP1 19'!BL72</f>
        <v>0</v>
      </c>
      <c r="BM32" s="21">
        <f>'SSP1 19'!BM72</f>
        <v>0</v>
      </c>
      <c r="BN32" s="21">
        <f>'SSP1 19'!BN72</f>
        <v>0</v>
      </c>
      <c r="BO32" s="21">
        <f>'SSP1 19'!BO72</f>
        <v>0</v>
      </c>
      <c r="BP32" s="21">
        <f>'SSP1 19'!BP72</f>
        <v>1</v>
      </c>
      <c r="BQ32" s="21">
        <f>'SSP1 19'!BQ72</f>
        <v>1</v>
      </c>
      <c r="BR32" s="21">
        <f>'SSP1 19'!BR72</f>
        <v>1</v>
      </c>
      <c r="BS32" s="21">
        <f>'SSP1 19'!BS72</f>
        <v>1</v>
      </c>
      <c r="BT32" s="21">
        <f>'SSP1 19'!BT72</f>
        <v>1</v>
      </c>
      <c r="BU32" s="21">
        <f>'SSP1 19'!BU72</f>
        <v>1</v>
      </c>
      <c r="BV32" s="21">
        <f>'SSP1 19'!BV72</f>
        <v>1</v>
      </c>
      <c r="BW32" s="21">
        <f>'SSP1 19'!BW72</f>
        <v>1</v>
      </c>
    </row>
    <row r="33" spans="19:75" ht="21" customHeight="1" x14ac:dyDescent="0.35"/>
    <row r="34" spans="19:75" ht="21" customHeight="1" x14ac:dyDescent="0.35"/>
    <row r="35" spans="19:75" ht="30" customHeight="1" x14ac:dyDescent="0.35">
      <c r="S35" s="86" t="s">
        <v>1639</v>
      </c>
      <c r="T35" s="86"/>
    </row>
    <row r="36" spans="19:75" ht="70.5" customHeight="1" x14ac:dyDescent="0.45">
      <c r="S36" s="85" t="s">
        <v>1656</v>
      </c>
      <c r="T36" s="85"/>
      <c r="W36" s="22" t="s">
        <v>1624</v>
      </c>
      <c r="X36" s="19" t="s">
        <v>1625</v>
      </c>
      <c r="Y36" s="19" t="s">
        <v>1626</v>
      </c>
      <c r="Z36" s="19" t="s">
        <v>1627</v>
      </c>
      <c r="AA36" s="19" t="s">
        <v>1628</v>
      </c>
      <c r="AB36" s="19" t="s">
        <v>1629</v>
      </c>
      <c r="AC36" s="19" t="s">
        <v>1630</v>
      </c>
      <c r="AD36" s="19" t="s">
        <v>1631</v>
      </c>
      <c r="AE36" s="19" t="s">
        <v>1632</v>
      </c>
      <c r="AF36" s="19" t="s">
        <v>1633</v>
      </c>
      <c r="AG36" s="19" t="s">
        <v>1467</v>
      </c>
      <c r="AH36" s="19" t="s">
        <v>1634</v>
      </c>
      <c r="AI36" s="19" t="s">
        <v>1499</v>
      </c>
      <c r="AJ36" s="19" t="s">
        <v>1635</v>
      </c>
      <c r="AK36" s="19" t="s">
        <v>1482</v>
      </c>
      <c r="AL36" s="19" t="s">
        <v>1455</v>
      </c>
      <c r="AM36" s="19" t="s">
        <v>1636</v>
      </c>
      <c r="AN36" s="19" t="s">
        <v>1500</v>
      </c>
      <c r="AO36" s="19" t="s">
        <v>1458</v>
      </c>
      <c r="AP36" s="19" t="s">
        <v>1476</v>
      </c>
      <c r="AQ36" s="19" t="s">
        <v>1490</v>
      </c>
      <c r="AR36" s="19" t="s">
        <v>1469</v>
      </c>
      <c r="AS36" s="19" t="s">
        <v>1443</v>
      </c>
      <c r="AT36" s="19" t="s">
        <v>1457</v>
      </c>
      <c r="AU36" s="19" t="s">
        <v>1502</v>
      </c>
      <c r="AV36" s="19" t="s">
        <v>1501</v>
      </c>
      <c r="AW36" s="19" t="s">
        <v>212</v>
      </c>
      <c r="AX36" s="19" t="s">
        <v>85</v>
      </c>
      <c r="AY36" s="19" t="s">
        <v>1470</v>
      </c>
      <c r="AZ36" s="19" t="s">
        <v>1483</v>
      </c>
      <c r="BA36" s="19" t="s">
        <v>1445</v>
      </c>
      <c r="BB36" s="19" t="s">
        <v>1479</v>
      </c>
      <c r="BC36" s="19" t="s">
        <v>1484</v>
      </c>
      <c r="BD36" s="19" t="s">
        <v>1503</v>
      </c>
      <c r="BE36" s="19" t="s">
        <v>1493</v>
      </c>
      <c r="BF36" s="19" t="s">
        <v>86</v>
      </c>
      <c r="BG36" s="19" t="s">
        <v>1477</v>
      </c>
      <c r="BH36" s="19" t="s">
        <v>1491</v>
      </c>
      <c r="BI36" s="19" t="s">
        <v>1504</v>
      </c>
      <c r="BJ36" s="19" t="s">
        <v>1472</v>
      </c>
      <c r="BK36" s="19" t="s">
        <v>1486</v>
      </c>
      <c r="BL36" s="19" t="s">
        <v>87</v>
      </c>
      <c r="BM36" s="19" t="s">
        <v>88</v>
      </c>
      <c r="BN36" s="19" t="s">
        <v>1448</v>
      </c>
      <c r="BO36" s="19" t="s">
        <v>1480</v>
      </c>
      <c r="BP36" s="19" t="s">
        <v>1494</v>
      </c>
      <c r="BQ36" s="19" t="s">
        <v>1505</v>
      </c>
      <c r="BR36" s="19" t="s">
        <v>1473</v>
      </c>
      <c r="BS36" s="19" t="s">
        <v>1487</v>
      </c>
      <c r="BT36" s="19" t="s">
        <v>1449</v>
      </c>
      <c r="BU36" s="19" t="s">
        <v>1506</v>
      </c>
      <c r="BV36" s="19" t="s">
        <v>1474</v>
      </c>
      <c r="BW36" s="19" t="s">
        <v>1488</v>
      </c>
    </row>
    <row r="37" spans="19:75" ht="21" customHeight="1" x14ac:dyDescent="0.5">
      <c r="S37" s="82" t="s">
        <v>1654</v>
      </c>
      <c r="T37" s="21">
        <v>3</v>
      </c>
      <c r="W37" s="18" t="s">
        <v>1508</v>
      </c>
      <c r="X37" s="21">
        <v>0</v>
      </c>
      <c r="Y37" s="21">
        <v>0</v>
      </c>
      <c r="Z37" s="21">
        <v>0</v>
      </c>
      <c r="AA37" s="21">
        <v>0</v>
      </c>
      <c r="AB37" s="21">
        <v>0</v>
      </c>
      <c r="AC37" s="21">
        <v>0</v>
      </c>
      <c r="AD37" s="21">
        <v>0</v>
      </c>
      <c r="AE37" s="21">
        <v>0</v>
      </c>
      <c r="AF37" s="21">
        <v>0</v>
      </c>
      <c r="AG37" s="21">
        <v>0</v>
      </c>
      <c r="AH37" s="21">
        <v>0</v>
      </c>
      <c r="AI37" s="21">
        <v>0</v>
      </c>
      <c r="AJ37" s="21">
        <v>0</v>
      </c>
      <c r="AK37" s="21">
        <v>0</v>
      </c>
      <c r="AL37" s="21">
        <v>0</v>
      </c>
      <c r="AM37" s="21">
        <v>0</v>
      </c>
      <c r="AN37" s="21">
        <v>0</v>
      </c>
      <c r="AO37" s="21">
        <v>0</v>
      </c>
      <c r="AP37" s="21">
        <v>0</v>
      </c>
      <c r="AQ37" s="21">
        <v>0</v>
      </c>
      <c r="AR37" s="21">
        <v>0</v>
      </c>
      <c r="AS37" s="21">
        <v>0</v>
      </c>
      <c r="AT37" s="21">
        <v>0</v>
      </c>
      <c r="AU37" s="21">
        <v>0</v>
      </c>
      <c r="AV37" s="21">
        <v>0</v>
      </c>
      <c r="AW37" s="21">
        <v>1</v>
      </c>
      <c r="AX37" s="21">
        <v>1</v>
      </c>
      <c r="AY37" s="21">
        <v>1</v>
      </c>
      <c r="AZ37" s="21">
        <v>1</v>
      </c>
      <c r="BA37" s="21">
        <v>1</v>
      </c>
      <c r="BB37" s="21">
        <v>1</v>
      </c>
      <c r="BC37" s="21">
        <v>1</v>
      </c>
      <c r="BD37" s="21">
        <v>1</v>
      </c>
      <c r="BE37" s="21">
        <v>1</v>
      </c>
      <c r="BF37" s="21">
        <v>1</v>
      </c>
      <c r="BG37" s="21">
        <v>1</v>
      </c>
      <c r="BH37" s="21">
        <v>2</v>
      </c>
      <c r="BI37" s="21">
        <v>2</v>
      </c>
      <c r="BJ37" s="21">
        <v>2</v>
      </c>
      <c r="BK37" s="21">
        <v>2</v>
      </c>
      <c r="BL37" s="21">
        <v>2</v>
      </c>
      <c r="BM37" s="21">
        <v>2</v>
      </c>
      <c r="BN37" s="21">
        <v>2</v>
      </c>
      <c r="BO37" s="21">
        <v>2</v>
      </c>
      <c r="BP37" s="21">
        <v>2</v>
      </c>
      <c r="BQ37" s="21">
        <v>2</v>
      </c>
      <c r="BR37" s="21">
        <v>2</v>
      </c>
      <c r="BS37" s="21">
        <v>2</v>
      </c>
      <c r="BT37" s="21">
        <v>3</v>
      </c>
      <c r="BU37" s="21">
        <v>3</v>
      </c>
      <c r="BV37" s="21">
        <v>3</v>
      </c>
      <c r="BW37" s="21">
        <v>3</v>
      </c>
    </row>
    <row r="38" spans="19:75" ht="21" customHeight="1" x14ac:dyDescent="0.5">
      <c r="S38" s="82" t="s">
        <v>1447</v>
      </c>
      <c r="T38" s="21">
        <v>2</v>
      </c>
      <c r="W38" s="18" t="s">
        <v>1507</v>
      </c>
      <c r="X38" s="21">
        <v>0</v>
      </c>
      <c r="Y38" s="21">
        <v>0</v>
      </c>
      <c r="Z38" s="21">
        <v>0</v>
      </c>
      <c r="AA38" s="21">
        <v>0</v>
      </c>
      <c r="AB38" s="21">
        <v>0</v>
      </c>
      <c r="AC38" s="21">
        <v>0</v>
      </c>
      <c r="AD38" s="21">
        <v>0</v>
      </c>
      <c r="AE38" s="21">
        <v>0</v>
      </c>
      <c r="AF38" s="21">
        <v>0</v>
      </c>
      <c r="AG38" s="21">
        <v>0</v>
      </c>
      <c r="AH38" s="21">
        <v>0</v>
      </c>
      <c r="AI38" s="21">
        <v>0</v>
      </c>
      <c r="AJ38" s="21">
        <v>0</v>
      </c>
      <c r="AK38" s="21">
        <v>0</v>
      </c>
      <c r="AL38" s="21">
        <v>0</v>
      </c>
      <c r="AM38" s="21">
        <v>0</v>
      </c>
      <c r="AN38" s="21">
        <v>0</v>
      </c>
      <c r="AO38" s="21">
        <v>0</v>
      </c>
      <c r="AP38" s="21">
        <v>0</v>
      </c>
      <c r="AQ38" s="21">
        <v>0</v>
      </c>
      <c r="AR38" s="21">
        <v>0</v>
      </c>
      <c r="AS38" s="21">
        <v>0</v>
      </c>
      <c r="AT38" s="21">
        <v>0</v>
      </c>
      <c r="AU38" s="21">
        <v>0</v>
      </c>
      <c r="AV38" s="21">
        <v>0</v>
      </c>
      <c r="AW38" s="21">
        <v>1</v>
      </c>
      <c r="AX38" s="21">
        <v>1</v>
      </c>
      <c r="AY38" s="21">
        <v>1</v>
      </c>
      <c r="AZ38" s="21">
        <v>1</v>
      </c>
      <c r="BA38" s="21">
        <v>1</v>
      </c>
      <c r="BB38" s="21">
        <v>1</v>
      </c>
      <c r="BC38" s="21">
        <v>1</v>
      </c>
      <c r="BD38" s="21">
        <v>1</v>
      </c>
      <c r="BE38" s="21">
        <v>1</v>
      </c>
      <c r="BF38" s="21">
        <v>1</v>
      </c>
      <c r="BG38" s="21">
        <v>1</v>
      </c>
      <c r="BH38" s="21">
        <v>1</v>
      </c>
      <c r="BI38" s="21">
        <v>2</v>
      </c>
      <c r="BJ38" s="21">
        <v>2</v>
      </c>
      <c r="BK38" s="21">
        <v>2</v>
      </c>
      <c r="BL38" s="21">
        <v>2</v>
      </c>
      <c r="BM38" s="21">
        <v>2</v>
      </c>
      <c r="BN38" s="21">
        <v>2</v>
      </c>
      <c r="BO38" s="21">
        <v>2</v>
      </c>
      <c r="BP38" s="21">
        <v>2</v>
      </c>
      <c r="BQ38" s="21">
        <v>2</v>
      </c>
      <c r="BR38" s="21">
        <v>2</v>
      </c>
      <c r="BS38" s="21">
        <v>2</v>
      </c>
      <c r="BT38" s="21">
        <v>3</v>
      </c>
      <c r="BU38" s="21">
        <v>3</v>
      </c>
      <c r="BV38" s="21">
        <v>3</v>
      </c>
      <c r="BW38" s="21">
        <v>3</v>
      </c>
    </row>
    <row r="39" spans="19:75" ht="21" customHeight="1" x14ac:dyDescent="0.5">
      <c r="S39" s="82" t="s">
        <v>1463</v>
      </c>
      <c r="T39" s="21">
        <v>1</v>
      </c>
      <c r="W39" s="18" t="s">
        <v>1509</v>
      </c>
      <c r="X39" s="21">
        <v>0</v>
      </c>
      <c r="Y39" s="21">
        <v>0</v>
      </c>
      <c r="Z39" s="21">
        <v>0</v>
      </c>
      <c r="AA39" s="21">
        <v>0</v>
      </c>
      <c r="AB39" s="21">
        <v>0</v>
      </c>
      <c r="AC39" s="21">
        <v>0</v>
      </c>
      <c r="AD39" s="21">
        <v>0</v>
      </c>
      <c r="AE39" s="21">
        <v>0</v>
      </c>
      <c r="AF39" s="21">
        <v>0</v>
      </c>
      <c r="AG39" s="21">
        <v>0</v>
      </c>
      <c r="AH39" s="21">
        <v>0</v>
      </c>
      <c r="AI39" s="21">
        <v>0</v>
      </c>
      <c r="AJ39" s="21">
        <v>0</v>
      </c>
      <c r="AK39" s="21">
        <v>0</v>
      </c>
      <c r="AL39" s="21">
        <v>0</v>
      </c>
      <c r="AM39" s="21">
        <v>0</v>
      </c>
      <c r="AN39" s="21">
        <v>0</v>
      </c>
      <c r="AO39" s="21">
        <v>0</v>
      </c>
      <c r="AP39" s="21">
        <v>0</v>
      </c>
      <c r="AQ39" s="21">
        <v>0</v>
      </c>
      <c r="AR39" s="21">
        <v>0</v>
      </c>
      <c r="AS39" s="21">
        <v>0</v>
      </c>
      <c r="AT39" s="21">
        <v>0</v>
      </c>
      <c r="AU39" s="21">
        <v>0</v>
      </c>
      <c r="AV39" s="21">
        <v>0</v>
      </c>
      <c r="AW39" s="21">
        <v>1</v>
      </c>
      <c r="AX39" s="21">
        <v>1</v>
      </c>
      <c r="AY39" s="21">
        <v>1</v>
      </c>
      <c r="AZ39" s="21">
        <v>1</v>
      </c>
      <c r="BA39" s="21">
        <v>1</v>
      </c>
      <c r="BB39" s="21">
        <v>1</v>
      </c>
      <c r="BC39" s="21">
        <v>1</v>
      </c>
      <c r="BD39" s="21">
        <v>1</v>
      </c>
      <c r="BE39" s="21">
        <v>1</v>
      </c>
      <c r="BF39" s="21">
        <v>1</v>
      </c>
      <c r="BG39" s="21">
        <v>1</v>
      </c>
      <c r="BH39" s="21">
        <v>1</v>
      </c>
      <c r="BI39" s="21">
        <v>2</v>
      </c>
      <c r="BJ39" s="21">
        <v>2</v>
      </c>
      <c r="BK39" s="21">
        <v>2</v>
      </c>
      <c r="BL39" s="21">
        <v>2</v>
      </c>
      <c r="BM39" s="21">
        <v>2</v>
      </c>
      <c r="BN39" s="21">
        <v>2</v>
      </c>
      <c r="BO39" s="21">
        <v>2</v>
      </c>
      <c r="BP39" s="21">
        <v>2</v>
      </c>
      <c r="BQ39" s="21">
        <v>2</v>
      </c>
      <c r="BR39" s="21">
        <v>2</v>
      </c>
      <c r="BS39" s="21">
        <v>2</v>
      </c>
      <c r="BT39" s="21">
        <v>3</v>
      </c>
      <c r="BU39" s="21">
        <v>3</v>
      </c>
      <c r="BV39" s="21">
        <v>3</v>
      </c>
      <c r="BW39" s="21">
        <v>3</v>
      </c>
    </row>
    <row r="40" spans="19:75" ht="21" customHeight="1" x14ac:dyDescent="0.5">
      <c r="S40" s="82" t="s">
        <v>1655</v>
      </c>
      <c r="T40" s="21">
        <v>0</v>
      </c>
      <c r="W40" s="18" t="s">
        <v>1512</v>
      </c>
      <c r="X40" s="21">
        <v>0</v>
      </c>
      <c r="Y40" s="21">
        <v>0</v>
      </c>
      <c r="Z40" s="21">
        <v>0</v>
      </c>
      <c r="AA40" s="21">
        <v>0</v>
      </c>
      <c r="AB40" s="21">
        <v>0</v>
      </c>
      <c r="AC40" s="21">
        <v>0</v>
      </c>
      <c r="AD40" s="21">
        <v>0</v>
      </c>
      <c r="AE40" s="21">
        <v>0</v>
      </c>
      <c r="AF40" s="21">
        <v>0</v>
      </c>
      <c r="AG40" s="21">
        <v>0</v>
      </c>
      <c r="AH40" s="21">
        <v>0</v>
      </c>
      <c r="AI40" s="21">
        <v>0</v>
      </c>
      <c r="AJ40" s="21">
        <v>0</v>
      </c>
      <c r="AK40" s="21">
        <v>0</v>
      </c>
      <c r="AL40" s="21">
        <v>0</v>
      </c>
      <c r="AM40" s="21">
        <v>0</v>
      </c>
      <c r="AN40" s="21">
        <v>0</v>
      </c>
      <c r="AO40" s="21">
        <v>0</v>
      </c>
      <c r="AP40" s="21">
        <v>0</v>
      </c>
      <c r="AQ40" s="21">
        <v>0</v>
      </c>
      <c r="AR40" s="21">
        <v>0</v>
      </c>
      <c r="AS40" s="21">
        <v>0</v>
      </c>
      <c r="AT40" s="21">
        <v>0</v>
      </c>
      <c r="AU40" s="21">
        <v>0</v>
      </c>
      <c r="AV40" s="21">
        <v>0</v>
      </c>
      <c r="AW40" s="21">
        <v>1</v>
      </c>
      <c r="AX40" s="21">
        <v>1</v>
      </c>
      <c r="AY40" s="21">
        <v>1</v>
      </c>
      <c r="AZ40" s="21">
        <v>1</v>
      </c>
      <c r="BA40" s="21">
        <v>1</v>
      </c>
      <c r="BB40" s="21">
        <v>1</v>
      </c>
      <c r="BC40" s="21">
        <v>1</v>
      </c>
      <c r="BD40" s="21">
        <v>1</v>
      </c>
      <c r="BE40" s="21">
        <v>1</v>
      </c>
      <c r="BF40" s="21">
        <v>1</v>
      </c>
      <c r="BG40" s="21">
        <v>1</v>
      </c>
      <c r="BH40" s="21">
        <v>1</v>
      </c>
      <c r="BI40" s="21">
        <v>2</v>
      </c>
      <c r="BJ40" s="21">
        <v>2</v>
      </c>
      <c r="BK40" s="21">
        <v>2</v>
      </c>
      <c r="BL40" s="21">
        <v>2</v>
      </c>
      <c r="BM40" s="21">
        <v>2</v>
      </c>
      <c r="BN40" s="21">
        <v>2</v>
      </c>
      <c r="BO40" s="21">
        <v>2</v>
      </c>
      <c r="BP40" s="21">
        <v>2</v>
      </c>
      <c r="BQ40" s="21">
        <v>2</v>
      </c>
      <c r="BR40" s="21">
        <v>2</v>
      </c>
      <c r="BS40" s="21">
        <v>2</v>
      </c>
      <c r="BT40" s="21">
        <v>3</v>
      </c>
      <c r="BU40" s="21">
        <v>3</v>
      </c>
      <c r="BV40" s="21">
        <v>3</v>
      </c>
      <c r="BW40" s="21">
        <v>3</v>
      </c>
    </row>
    <row r="41" spans="19:75" ht="21" customHeight="1" x14ac:dyDescent="0.5">
      <c r="W41" s="18" t="s">
        <v>1511</v>
      </c>
      <c r="X41" s="21">
        <v>0</v>
      </c>
      <c r="Y41" s="21">
        <v>0</v>
      </c>
      <c r="Z41" s="21">
        <v>0</v>
      </c>
      <c r="AA41" s="21">
        <v>0</v>
      </c>
      <c r="AB41" s="21">
        <v>0</v>
      </c>
      <c r="AC41" s="21">
        <v>0</v>
      </c>
      <c r="AD41" s="21">
        <v>0</v>
      </c>
      <c r="AE41" s="21">
        <v>0</v>
      </c>
      <c r="AF41" s="21">
        <v>0</v>
      </c>
      <c r="AG41" s="21">
        <v>0</v>
      </c>
      <c r="AH41" s="21">
        <v>0</v>
      </c>
      <c r="AI41" s="21">
        <v>0</v>
      </c>
      <c r="AJ41" s="21">
        <v>0</v>
      </c>
      <c r="AK41" s="21">
        <v>0</v>
      </c>
      <c r="AL41" s="21">
        <v>0</v>
      </c>
      <c r="AM41" s="21">
        <v>0</v>
      </c>
      <c r="AN41" s="21">
        <v>0</v>
      </c>
      <c r="AO41" s="21">
        <v>0</v>
      </c>
      <c r="AP41" s="21">
        <v>0</v>
      </c>
      <c r="AQ41" s="21">
        <v>0</v>
      </c>
      <c r="AR41" s="21">
        <v>0</v>
      </c>
      <c r="AS41" s="21">
        <v>0</v>
      </c>
      <c r="AT41" s="21">
        <v>0</v>
      </c>
      <c r="AU41" s="21">
        <v>0</v>
      </c>
      <c r="AV41" s="21">
        <v>0</v>
      </c>
      <c r="AW41" s="21">
        <v>1</v>
      </c>
      <c r="AX41" s="21">
        <v>1</v>
      </c>
      <c r="AY41" s="21">
        <v>1</v>
      </c>
      <c r="AZ41" s="21">
        <v>1</v>
      </c>
      <c r="BA41" s="21">
        <v>1</v>
      </c>
      <c r="BB41" s="21">
        <v>1</v>
      </c>
      <c r="BC41" s="21">
        <v>1</v>
      </c>
      <c r="BD41" s="21">
        <v>1</v>
      </c>
      <c r="BE41" s="21">
        <v>1</v>
      </c>
      <c r="BF41" s="21">
        <v>1</v>
      </c>
      <c r="BG41" s="21">
        <v>1</v>
      </c>
      <c r="BH41" s="21">
        <v>1</v>
      </c>
      <c r="BI41" s="21">
        <v>2</v>
      </c>
      <c r="BJ41" s="21">
        <v>2</v>
      </c>
      <c r="BK41" s="21">
        <v>2</v>
      </c>
      <c r="BL41" s="21">
        <v>2</v>
      </c>
      <c r="BM41" s="21">
        <v>2</v>
      </c>
      <c r="BN41" s="21">
        <v>2</v>
      </c>
      <c r="BO41" s="21">
        <v>2</v>
      </c>
      <c r="BP41" s="21">
        <v>2</v>
      </c>
      <c r="BQ41" s="21">
        <v>2</v>
      </c>
      <c r="BR41" s="21">
        <v>2</v>
      </c>
      <c r="BS41" s="21">
        <v>2</v>
      </c>
      <c r="BT41" s="21">
        <v>3</v>
      </c>
      <c r="BU41" s="21">
        <v>3</v>
      </c>
      <c r="BV41" s="21">
        <v>3</v>
      </c>
      <c r="BW41" s="21">
        <v>3</v>
      </c>
    </row>
    <row r="42" spans="19:75" ht="21" customHeight="1" x14ac:dyDescent="0.5">
      <c r="W42" s="18" t="s">
        <v>1513</v>
      </c>
      <c r="X42" s="21">
        <v>0</v>
      </c>
      <c r="Y42" s="21">
        <v>0</v>
      </c>
      <c r="Z42" s="21">
        <v>0</v>
      </c>
      <c r="AA42" s="21">
        <v>0</v>
      </c>
      <c r="AB42" s="21">
        <v>0</v>
      </c>
      <c r="AC42" s="21">
        <v>0</v>
      </c>
      <c r="AD42" s="21">
        <v>0</v>
      </c>
      <c r="AE42" s="21">
        <v>0</v>
      </c>
      <c r="AF42" s="21">
        <v>0</v>
      </c>
      <c r="AG42" s="21">
        <v>0</v>
      </c>
      <c r="AH42" s="21">
        <v>0</v>
      </c>
      <c r="AI42" s="21">
        <v>0</v>
      </c>
      <c r="AJ42" s="21">
        <v>0</v>
      </c>
      <c r="AK42" s="21">
        <v>0</v>
      </c>
      <c r="AL42" s="21">
        <v>0</v>
      </c>
      <c r="AM42" s="21">
        <v>0</v>
      </c>
      <c r="AN42" s="21">
        <v>0</v>
      </c>
      <c r="AO42" s="21">
        <v>0</v>
      </c>
      <c r="AP42" s="21">
        <v>0</v>
      </c>
      <c r="AQ42" s="21">
        <v>0</v>
      </c>
      <c r="AR42" s="21">
        <v>0</v>
      </c>
      <c r="AS42" s="21">
        <v>0</v>
      </c>
      <c r="AT42" s="21">
        <v>0</v>
      </c>
      <c r="AU42" s="21">
        <v>0</v>
      </c>
      <c r="AV42" s="21">
        <v>0</v>
      </c>
      <c r="AW42" s="21">
        <v>1</v>
      </c>
      <c r="AX42" s="21">
        <v>1</v>
      </c>
      <c r="AY42" s="21">
        <v>1</v>
      </c>
      <c r="AZ42" s="21">
        <v>1</v>
      </c>
      <c r="BA42" s="21">
        <v>1</v>
      </c>
      <c r="BB42" s="21">
        <v>1</v>
      </c>
      <c r="BC42" s="21">
        <v>1</v>
      </c>
      <c r="BD42" s="21">
        <v>1</v>
      </c>
      <c r="BE42" s="21">
        <v>1</v>
      </c>
      <c r="BF42" s="21">
        <v>1</v>
      </c>
      <c r="BG42" s="21">
        <v>1</v>
      </c>
      <c r="BH42" s="21">
        <v>1</v>
      </c>
      <c r="BI42" s="21">
        <v>2</v>
      </c>
      <c r="BJ42" s="21">
        <v>2</v>
      </c>
      <c r="BK42" s="21">
        <v>2</v>
      </c>
      <c r="BL42" s="21">
        <v>2</v>
      </c>
      <c r="BM42" s="21">
        <v>2</v>
      </c>
      <c r="BN42" s="21">
        <v>2</v>
      </c>
      <c r="BO42" s="21">
        <v>2</v>
      </c>
      <c r="BP42" s="21">
        <v>2</v>
      </c>
      <c r="BQ42" s="21">
        <v>2</v>
      </c>
      <c r="BR42" s="21">
        <v>2</v>
      </c>
      <c r="BS42" s="21">
        <v>2</v>
      </c>
      <c r="BT42" s="21">
        <v>3</v>
      </c>
      <c r="BU42" s="21">
        <v>3</v>
      </c>
      <c r="BV42" s="21">
        <v>3</v>
      </c>
      <c r="BW42" s="21">
        <v>3</v>
      </c>
    </row>
    <row r="43" spans="19:75" ht="21" customHeight="1" x14ac:dyDescent="0.5">
      <c r="W43" s="18" t="s">
        <v>1514</v>
      </c>
      <c r="X43" s="21">
        <v>0</v>
      </c>
      <c r="Y43" s="21">
        <v>0</v>
      </c>
      <c r="Z43" s="21">
        <v>0</v>
      </c>
      <c r="AA43" s="21">
        <v>0</v>
      </c>
      <c r="AB43" s="21">
        <v>0</v>
      </c>
      <c r="AC43" s="21">
        <v>0</v>
      </c>
      <c r="AD43" s="21">
        <v>0</v>
      </c>
      <c r="AE43" s="21">
        <v>0</v>
      </c>
      <c r="AF43" s="21">
        <v>0</v>
      </c>
      <c r="AG43" s="21">
        <v>0</v>
      </c>
      <c r="AH43" s="21">
        <v>0</v>
      </c>
      <c r="AI43" s="21">
        <v>0</v>
      </c>
      <c r="AJ43" s="21">
        <v>0</v>
      </c>
      <c r="AK43" s="21">
        <v>0</v>
      </c>
      <c r="AL43" s="21">
        <v>0</v>
      </c>
      <c r="AM43" s="21">
        <v>0</v>
      </c>
      <c r="AN43" s="21">
        <v>0</v>
      </c>
      <c r="AO43" s="21">
        <v>0</v>
      </c>
      <c r="AP43" s="21">
        <v>0</v>
      </c>
      <c r="AQ43" s="21">
        <v>0</v>
      </c>
      <c r="AR43" s="21">
        <v>0</v>
      </c>
      <c r="AS43" s="21">
        <v>0</v>
      </c>
      <c r="AT43" s="21">
        <v>0</v>
      </c>
      <c r="AU43" s="21">
        <v>0</v>
      </c>
      <c r="AV43" s="21">
        <v>0</v>
      </c>
      <c r="AW43" s="21">
        <v>1</v>
      </c>
      <c r="AX43" s="21">
        <v>1</v>
      </c>
      <c r="AY43" s="21">
        <v>1</v>
      </c>
      <c r="AZ43" s="21">
        <v>1</v>
      </c>
      <c r="BA43" s="21">
        <v>1</v>
      </c>
      <c r="BB43" s="21">
        <v>1</v>
      </c>
      <c r="BC43" s="21">
        <v>1</v>
      </c>
      <c r="BD43" s="21">
        <v>1</v>
      </c>
      <c r="BE43" s="21">
        <v>1</v>
      </c>
      <c r="BF43" s="21">
        <v>1</v>
      </c>
      <c r="BG43" s="21">
        <v>1</v>
      </c>
      <c r="BH43" s="21">
        <v>1</v>
      </c>
      <c r="BI43" s="21">
        <v>1</v>
      </c>
      <c r="BJ43" s="21">
        <v>2</v>
      </c>
      <c r="BK43" s="21">
        <v>2</v>
      </c>
      <c r="BL43" s="21">
        <v>2</v>
      </c>
      <c r="BM43" s="21">
        <v>2</v>
      </c>
      <c r="BN43" s="21">
        <v>2</v>
      </c>
      <c r="BO43" s="21">
        <v>2</v>
      </c>
      <c r="BP43" s="21">
        <v>2</v>
      </c>
      <c r="BQ43" s="21">
        <v>2</v>
      </c>
      <c r="BR43" s="21">
        <v>2</v>
      </c>
      <c r="BS43" s="21">
        <v>2</v>
      </c>
      <c r="BT43" s="21">
        <v>3</v>
      </c>
      <c r="BU43" s="21">
        <v>3</v>
      </c>
      <c r="BV43" s="21">
        <v>3</v>
      </c>
      <c r="BW43" s="21">
        <v>3</v>
      </c>
    </row>
    <row r="44" spans="19:75" ht="21" customHeight="1" x14ac:dyDescent="0.5">
      <c r="W44" s="18" t="s">
        <v>89</v>
      </c>
      <c r="X44" s="21">
        <v>0</v>
      </c>
      <c r="Y44" s="21">
        <v>0</v>
      </c>
      <c r="Z44" s="21">
        <v>0</v>
      </c>
      <c r="AA44" s="21">
        <v>0</v>
      </c>
      <c r="AB44" s="21">
        <v>0</v>
      </c>
      <c r="AC44" s="21">
        <v>0</v>
      </c>
      <c r="AD44" s="21">
        <v>0</v>
      </c>
      <c r="AE44" s="21">
        <v>0</v>
      </c>
      <c r="AF44" s="21">
        <v>0</v>
      </c>
      <c r="AG44" s="21">
        <v>0</v>
      </c>
      <c r="AH44" s="21">
        <v>0</v>
      </c>
      <c r="AI44" s="21">
        <v>0</v>
      </c>
      <c r="AJ44" s="21">
        <v>0</v>
      </c>
      <c r="AK44" s="21">
        <v>0</v>
      </c>
      <c r="AL44" s="21">
        <v>0</v>
      </c>
      <c r="AM44" s="21">
        <v>0</v>
      </c>
      <c r="AN44" s="21">
        <v>0</v>
      </c>
      <c r="AO44" s="21">
        <v>0</v>
      </c>
      <c r="AP44" s="21">
        <v>0</v>
      </c>
      <c r="AQ44" s="21">
        <v>0</v>
      </c>
      <c r="AR44" s="21">
        <v>0</v>
      </c>
      <c r="AS44" s="21">
        <v>0</v>
      </c>
      <c r="AT44" s="21">
        <v>0</v>
      </c>
      <c r="AU44" s="21">
        <v>0</v>
      </c>
      <c r="AV44" s="21">
        <v>0</v>
      </c>
      <c r="AW44" s="21">
        <v>1</v>
      </c>
      <c r="AX44" s="21">
        <v>1</v>
      </c>
      <c r="AY44" s="21">
        <v>1</v>
      </c>
      <c r="AZ44" s="21">
        <v>1</v>
      </c>
      <c r="BA44" s="21">
        <v>1</v>
      </c>
      <c r="BB44" s="21">
        <v>1</v>
      </c>
      <c r="BC44" s="21">
        <v>1</v>
      </c>
      <c r="BD44" s="21">
        <v>1</v>
      </c>
      <c r="BE44" s="21">
        <v>1</v>
      </c>
      <c r="BF44" s="21">
        <v>1</v>
      </c>
      <c r="BG44" s="21">
        <v>1</v>
      </c>
      <c r="BH44" s="21">
        <v>1</v>
      </c>
      <c r="BI44" s="21">
        <v>2</v>
      </c>
      <c r="BJ44" s="21">
        <v>2</v>
      </c>
      <c r="BK44" s="21">
        <v>2</v>
      </c>
      <c r="BL44" s="21">
        <v>2</v>
      </c>
      <c r="BM44" s="21">
        <v>2</v>
      </c>
      <c r="BN44" s="21">
        <v>2</v>
      </c>
      <c r="BO44" s="21">
        <v>2</v>
      </c>
      <c r="BP44" s="21">
        <v>2</v>
      </c>
      <c r="BQ44" s="21">
        <v>2</v>
      </c>
      <c r="BR44" s="21">
        <v>2</v>
      </c>
      <c r="BS44" s="21">
        <v>2</v>
      </c>
      <c r="BT44" s="21">
        <v>3</v>
      </c>
      <c r="BU44" s="21">
        <v>3</v>
      </c>
      <c r="BV44" s="21">
        <v>3</v>
      </c>
      <c r="BW44" s="21">
        <v>3</v>
      </c>
    </row>
    <row r="45" spans="19:75" ht="21" customHeight="1" x14ac:dyDescent="0.5">
      <c r="W45" s="18" t="s">
        <v>91</v>
      </c>
      <c r="X45" s="21">
        <v>0</v>
      </c>
      <c r="Y45" s="21">
        <v>0</v>
      </c>
      <c r="Z45" s="21">
        <v>0</v>
      </c>
      <c r="AA45" s="21">
        <v>0</v>
      </c>
      <c r="AB45" s="21">
        <v>0</v>
      </c>
      <c r="AC45" s="21">
        <v>0</v>
      </c>
      <c r="AD45" s="21">
        <v>0</v>
      </c>
      <c r="AE45" s="21">
        <v>0</v>
      </c>
      <c r="AF45" s="21">
        <v>0</v>
      </c>
      <c r="AG45" s="21">
        <v>0</v>
      </c>
      <c r="AH45" s="21">
        <v>0</v>
      </c>
      <c r="AI45" s="21">
        <v>0</v>
      </c>
      <c r="AJ45" s="21">
        <v>0</v>
      </c>
      <c r="AK45" s="21">
        <v>0</v>
      </c>
      <c r="AL45" s="21">
        <v>0</v>
      </c>
      <c r="AM45" s="21">
        <v>0</v>
      </c>
      <c r="AN45" s="21">
        <v>0</v>
      </c>
      <c r="AO45" s="21">
        <v>0</v>
      </c>
      <c r="AP45" s="21">
        <v>0</v>
      </c>
      <c r="AQ45" s="21">
        <v>0</v>
      </c>
      <c r="AR45" s="21">
        <v>0</v>
      </c>
      <c r="AS45" s="21">
        <v>0</v>
      </c>
      <c r="AT45" s="21">
        <v>0</v>
      </c>
      <c r="AU45" s="21">
        <v>0</v>
      </c>
      <c r="AV45" s="21">
        <v>0</v>
      </c>
      <c r="AW45" s="21">
        <v>1</v>
      </c>
      <c r="AX45" s="21">
        <v>1</v>
      </c>
      <c r="AY45" s="21">
        <v>1</v>
      </c>
      <c r="AZ45" s="21">
        <v>1</v>
      </c>
      <c r="BA45" s="21">
        <v>1</v>
      </c>
      <c r="BB45" s="21">
        <v>1</v>
      </c>
      <c r="BC45" s="21">
        <v>1</v>
      </c>
      <c r="BD45" s="21">
        <v>1</v>
      </c>
      <c r="BE45" s="21">
        <v>1</v>
      </c>
      <c r="BF45" s="21">
        <v>1</v>
      </c>
      <c r="BG45" s="21">
        <v>1</v>
      </c>
      <c r="BH45" s="21">
        <v>1</v>
      </c>
      <c r="BI45" s="21">
        <v>1</v>
      </c>
      <c r="BJ45" s="21">
        <v>2</v>
      </c>
      <c r="BK45" s="21">
        <v>2</v>
      </c>
      <c r="BL45" s="21">
        <v>2</v>
      </c>
      <c r="BM45" s="21">
        <v>2</v>
      </c>
      <c r="BN45" s="21">
        <v>2</v>
      </c>
      <c r="BO45" s="21">
        <v>2</v>
      </c>
      <c r="BP45" s="21">
        <v>2</v>
      </c>
      <c r="BQ45" s="21">
        <v>2</v>
      </c>
      <c r="BR45" s="21">
        <v>2</v>
      </c>
      <c r="BS45" s="21">
        <v>2</v>
      </c>
      <c r="BT45" s="21">
        <v>2</v>
      </c>
      <c r="BU45" s="21">
        <v>3</v>
      </c>
      <c r="BV45" s="21">
        <v>3</v>
      </c>
      <c r="BW45" s="21">
        <v>3</v>
      </c>
    </row>
    <row r="46" spans="19:75" ht="21" customHeight="1" x14ac:dyDescent="0.5">
      <c r="W46" s="18" t="s">
        <v>1515</v>
      </c>
      <c r="X46" s="21">
        <v>0</v>
      </c>
      <c r="Y46" s="21">
        <v>0</v>
      </c>
      <c r="Z46" s="21">
        <v>0</v>
      </c>
      <c r="AA46" s="21">
        <v>0</v>
      </c>
      <c r="AB46" s="21">
        <v>0</v>
      </c>
      <c r="AC46" s="21">
        <v>0</v>
      </c>
      <c r="AD46" s="21">
        <v>0</v>
      </c>
      <c r="AE46" s="21">
        <v>0</v>
      </c>
      <c r="AF46" s="21">
        <v>0</v>
      </c>
      <c r="AG46" s="21">
        <v>0</v>
      </c>
      <c r="AH46" s="21">
        <v>0</v>
      </c>
      <c r="AI46" s="21">
        <v>0</v>
      </c>
      <c r="AJ46" s="21">
        <v>0</v>
      </c>
      <c r="AK46" s="21">
        <v>0</v>
      </c>
      <c r="AL46" s="21">
        <v>0</v>
      </c>
      <c r="AM46" s="21">
        <v>0</v>
      </c>
      <c r="AN46" s="21">
        <v>0</v>
      </c>
      <c r="AO46" s="21">
        <v>0</v>
      </c>
      <c r="AP46" s="21">
        <v>0</v>
      </c>
      <c r="AQ46" s="21">
        <v>0</v>
      </c>
      <c r="AR46" s="21">
        <v>0</v>
      </c>
      <c r="AS46" s="21">
        <v>0</v>
      </c>
      <c r="AT46" s="21">
        <v>0</v>
      </c>
      <c r="AU46" s="21">
        <v>0</v>
      </c>
      <c r="AV46" s="21">
        <v>0</v>
      </c>
      <c r="AW46" s="21">
        <v>1</v>
      </c>
      <c r="AX46" s="21">
        <v>1</v>
      </c>
      <c r="AY46" s="21">
        <v>1</v>
      </c>
      <c r="AZ46" s="21">
        <v>1</v>
      </c>
      <c r="BA46" s="21">
        <v>1</v>
      </c>
      <c r="BB46" s="21">
        <v>1</v>
      </c>
      <c r="BC46" s="21">
        <v>1</v>
      </c>
      <c r="BD46" s="21">
        <v>1</v>
      </c>
      <c r="BE46" s="21">
        <v>1</v>
      </c>
      <c r="BF46" s="21">
        <v>1</v>
      </c>
      <c r="BG46" s="21">
        <v>1</v>
      </c>
      <c r="BH46" s="21">
        <v>1</v>
      </c>
      <c r="BI46" s="21">
        <v>1</v>
      </c>
      <c r="BJ46" s="21">
        <v>2</v>
      </c>
      <c r="BK46" s="21">
        <v>2</v>
      </c>
      <c r="BL46" s="21">
        <v>2</v>
      </c>
      <c r="BM46" s="21">
        <v>2</v>
      </c>
      <c r="BN46" s="21">
        <v>2</v>
      </c>
      <c r="BO46" s="21">
        <v>2</v>
      </c>
      <c r="BP46" s="21">
        <v>2</v>
      </c>
      <c r="BQ46" s="21">
        <v>2</v>
      </c>
      <c r="BR46" s="21">
        <v>2</v>
      </c>
      <c r="BS46" s="21">
        <v>2</v>
      </c>
      <c r="BT46" s="21">
        <v>3</v>
      </c>
      <c r="BU46" s="21">
        <v>3</v>
      </c>
      <c r="BV46" s="21">
        <v>3</v>
      </c>
      <c r="BW46" s="21">
        <v>3</v>
      </c>
    </row>
    <row r="47" spans="19:75" ht="21" customHeight="1" x14ac:dyDescent="0.5">
      <c r="W47" s="18" t="s">
        <v>90</v>
      </c>
      <c r="X47" s="21">
        <v>0</v>
      </c>
      <c r="Y47" s="21">
        <v>0</v>
      </c>
      <c r="Z47" s="21">
        <v>0</v>
      </c>
      <c r="AA47" s="21">
        <v>0</v>
      </c>
      <c r="AB47" s="21">
        <v>0</v>
      </c>
      <c r="AC47" s="21">
        <v>0</v>
      </c>
      <c r="AD47" s="21">
        <v>0</v>
      </c>
      <c r="AE47" s="21">
        <v>0</v>
      </c>
      <c r="AF47" s="21">
        <v>0</v>
      </c>
      <c r="AG47" s="21">
        <v>0</v>
      </c>
      <c r="AH47" s="21">
        <v>0</v>
      </c>
      <c r="AI47" s="21">
        <v>0</v>
      </c>
      <c r="AJ47" s="21">
        <v>0</v>
      </c>
      <c r="AK47" s="21">
        <v>0</v>
      </c>
      <c r="AL47" s="21">
        <v>0</v>
      </c>
      <c r="AM47" s="21">
        <v>0</v>
      </c>
      <c r="AN47" s="21">
        <v>0</v>
      </c>
      <c r="AO47" s="21">
        <v>0</v>
      </c>
      <c r="AP47" s="21">
        <v>0</v>
      </c>
      <c r="AQ47" s="21">
        <v>0</v>
      </c>
      <c r="AR47" s="21">
        <v>0</v>
      </c>
      <c r="AS47" s="21">
        <v>0</v>
      </c>
      <c r="AT47" s="21">
        <v>0</v>
      </c>
      <c r="AU47" s="21">
        <v>0</v>
      </c>
      <c r="AV47" s="21">
        <v>0</v>
      </c>
      <c r="AW47" s="21">
        <v>1</v>
      </c>
      <c r="AX47" s="21">
        <v>1</v>
      </c>
      <c r="AY47" s="21">
        <v>1</v>
      </c>
      <c r="AZ47" s="21">
        <v>1</v>
      </c>
      <c r="BA47" s="21">
        <v>1</v>
      </c>
      <c r="BB47" s="21">
        <v>1</v>
      </c>
      <c r="BC47" s="21">
        <v>1</v>
      </c>
      <c r="BD47" s="21">
        <v>1</v>
      </c>
      <c r="BE47" s="21">
        <v>1</v>
      </c>
      <c r="BF47" s="21">
        <v>1</v>
      </c>
      <c r="BG47" s="21">
        <v>1</v>
      </c>
      <c r="BH47" s="21">
        <v>1</v>
      </c>
      <c r="BI47" s="21">
        <v>1</v>
      </c>
      <c r="BJ47" s="21">
        <v>2</v>
      </c>
      <c r="BK47" s="21">
        <v>2</v>
      </c>
      <c r="BL47" s="21">
        <v>2</v>
      </c>
      <c r="BM47" s="21">
        <v>2</v>
      </c>
      <c r="BN47" s="21">
        <v>2</v>
      </c>
      <c r="BO47" s="21">
        <v>2</v>
      </c>
      <c r="BP47" s="21">
        <v>2</v>
      </c>
      <c r="BQ47" s="21">
        <v>2</v>
      </c>
      <c r="BR47" s="21">
        <v>2</v>
      </c>
      <c r="BS47" s="21">
        <v>2</v>
      </c>
      <c r="BT47" s="21">
        <v>2</v>
      </c>
      <c r="BU47" s="21">
        <v>3</v>
      </c>
      <c r="BV47" s="21">
        <v>3</v>
      </c>
      <c r="BW47" s="21">
        <v>3</v>
      </c>
    </row>
    <row r="48" spans="19:75" ht="21" customHeight="1" x14ac:dyDescent="0.5">
      <c r="W48" s="18" t="s">
        <v>1516</v>
      </c>
      <c r="X48" s="21">
        <v>0</v>
      </c>
      <c r="Y48" s="21">
        <v>0</v>
      </c>
      <c r="Z48" s="21">
        <v>0</v>
      </c>
      <c r="AA48" s="21">
        <v>0</v>
      </c>
      <c r="AB48" s="21">
        <v>0</v>
      </c>
      <c r="AC48" s="21">
        <v>0</v>
      </c>
      <c r="AD48" s="21">
        <v>0</v>
      </c>
      <c r="AE48" s="21">
        <v>0</v>
      </c>
      <c r="AF48" s="21">
        <v>0</v>
      </c>
      <c r="AG48" s="21">
        <v>0</v>
      </c>
      <c r="AH48" s="21">
        <v>0</v>
      </c>
      <c r="AI48" s="21">
        <v>0</v>
      </c>
      <c r="AJ48" s="21">
        <v>0</v>
      </c>
      <c r="AK48" s="21">
        <v>0</v>
      </c>
      <c r="AL48" s="21">
        <v>0</v>
      </c>
      <c r="AM48" s="21">
        <v>0</v>
      </c>
      <c r="AN48" s="21">
        <v>0</v>
      </c>
      <c r="AO48" s="21">
        <v>0</v>
      </c>
      <c r="AP48" s="21">
        <v>0</v>
      </c>
      <c r="AQ48" s="21">
        <v>0</v>
      </c>
      <c r="AR48" s="21">
        <v>0</v>
      </c>
      <c r="AS48" s="21">
        <v>0</v>
      </c>
      <c r="AT48" s="21">
        <v>0</v>
      </c>
      <c r="AU48" s="21">
        <v>0</v>
      </c>
      <c r="AV48" s="21">
        <v>0</v>
      </c>
      <c r="AW48" s="21">
        <v>0</v>
      </c>
      <c r="AX48" s="21">
        <v>0</v>
      </c>
      <c r="AY48" s="21">
        <v>0</v>
      </c>
      <c r="AZ48" s="21">
        <v>0</v>
      </c>
      <c r="BA48" s="21">
        <v>1</v>
      </c>
      <c r="BB48" s="21">
        <v>1</v>
      </c>
      <c r="BC48" s="21">
        <v>1</v>
      </c>
      <c r="BD48" s="21">
        <v>1</v>
      </c>
      <c r="BE48" s="21">
        <v>1</v>
      </c>
      <c r="BF48" s="21">
        <v>1</v>
      </c>
      <c r="BG48" s="21">
        <v>1</v>
      </c>
      <c r="BH48" s="21">
        <v>1</v>
      </c>
      <c r="BI48" s="21">
        <v>1</v>
      </c>
      <c r="BJ48" s="21">
        <v>1</v>
      </c>
      <c r="BK48" s="21">
        <v>2</v>
      </c>
      <c r="BL48" s="21">
        <v>2</v>
      </c>
      <c r="BM48" s="21">
        <v>2</v>
      </c>
      <c r="BN48" s="21">
        <v>2</v>
      </c>
      <c r="BO48" s="21">
        <v>2</v>
      </c>
      <c r="BP48" s="21">
        <v>2</v>
      </c>
      <c r="BQ48" s="21">
        <v>2</v>
      </c>
      <c r="BR48" s="21">
        <v>2</v>
      </c>
      <c r="BS48" s="21">
        <v>2</v>
      </c>
      <c r="BT48" s="21">
        <v>2</v>
      </c>
      <c r="BU48" s="21">
        <v>3</v>
      </c>
      <c r="BV48" s="21">
        <v>3</v>
      </c>
      <c r="BW48" s="21">
        <v>3</v>
      </c>
    </row>
    <row r="49" spans="23:75" ht="21" customHeight="1" x14ac:dyDescent="0.5">
      <c r="W49" s="18" t="s">
        <v>1517</v>
      </c>
      <c r="X49" s="21">
        <v>0</v>
      </c>
      <c r="Y49" s="21">
        <v>0</v>
      </c>
      <c r="Z49" s="21">
        <v>0</v>
      </c>
      <c r="AA49" s="21">
        <v>0</v>
      </c>
      <c r="AB49" s="21">
        <v>0</v>
      </c>
      <c r="AC49" s="21">
        <v>0</v>
      </c>
      <c r="AD49" s="21">
        <v>0</v>
      </c>
      <c r="AE49" s="21">
        <v>0</v>
      </c>
      <c r="AF49" s="21">
        <v>0</v>
      </c>
      <c r="AG49" s="21">
        <v>0</v>
      </c>
      <c r="AH49" s="21">
        <v>0</v>
      </c>
      <c r="AI49" s="21">
        <v>0</v>
      </c>
      <c r="AJ49" s="21">
        <v>0</v>
      </c>
      <c r="AK49" s="21">
        <v>0</v>
      </c>
      <c r="AL49" s="21">
        <v>0</v>
      </c>
      <c r="AM49" s="21">
        <v>0</v>
      </c>
      <c r="AN49" s="21">
        <v>0</v>
      </c>
      <c r="AO49" s="21">
        <v>0</v>
      </c>
      <c r="AP49" s="21">
        <v>0</v>
      </c>
      <c r="AQ49" s="21">
        <v>0</v>
      </c>
      <c r="AR49" s="21">
        <v>0</v>
      </c>
      <c r="AS49" s="21">
        <v>0</v>
      </c>
      <c r="AT49" s="21">
        <v>0</v>
      </c>
      <c r="AU49" s="21">
        <v>0</v>
      </c>
      <c r="AV49" s="21">
        <v>0</v>
      </c>
      <c r="AW49" s="21">
        <v>0</v>
      </c>
      <c r="AX49" s="21">
        <v>0</v>
      </c>
      <c r="AY49" s="21">
        <v>0</v>
      </c>
      <c r="AZ49" s="21">
        <v>0</v>
      </c>
      <c r="BA49" s="21">
        <v>1</v>
      </c>
      <c r="BB49" s="21">
        <v>1</v>
      </c>
      <c r="BC49" s="21">
        <v>1</v>
      </c>
      <c r="BD49" s="21">
        <v>1</v>
      </c>
      <c r="BE49" s="21">
        <v>1</v>
      </c>
      <c r="BF49" s="21">
        <v>1</v>
      </c>
      <c r="BG49" s="21">
        <v>1</v>
      </c>
      <c r="BH49" s="21">
        <v>1</v>
      </c>
      <c r="BI49" s="21">
        <v>1</v>
      </c>
      <c r="BJ49" s="21">
        <v>1</v>
      </c>
      <c r="BK49" s="21">
        <v>1</v>
      </c>
      <c r="BL49" s="21">
        <v>1</v>
      </c>
      <c r="BM49" s="21">
        <v>2</v>
      </c>
      <c r="BN49" s="21">
        <v>2</v>
      </c>
      <c r="BO49" s="21">
        <v>2</v>
      </c>
      <c r="BP49" s="21">
        <v>2</v>
      </c>
      <c r="BQ49" s="21">
        <v>2</v>
      </c>
      <c r="BR49" s="21">
        <v>2</v>
      </c>
      <c r="BS49" s="21">
        <v>2</v>
      </c>
      <c r="BT49" s="21">
        <v>2</v>
      </c>
      <c r="BU49" s="21">
        <v>2</v>
      </c>
      <c r="BV49" s="21">
        <v>2</v>
      </c>
      <c r="BW49" s="21">
        <v>2</v>
      </c>
    </row>
    <row r="50" spans="23:75" ht="21" customHeight="1" x14ac:dyDescent="0.5">
      <c r="W50" s="18" t="s">
        <v>1518</v>
      </c>
      <c r="X50" s="21">
        <v>0</v>
      </c>
      <c r="Y50" s="21">
        <v>0</v>
      </c>
      <c r="Z50" s="21">
        <v>0</v>
      </c>
      <c r="AA50" s="21">
        <v>0</v>
      </c>
      <c r="AB50" s="21">
        <v>0</v>
      </c>
      <c r="AC50" s="21">
        <v>0</v>
      </c>
      <c r="AD50" s="21">
        <v>0</v>
      </c>
      <c r="AE50" s="21">
        <v>0</v>
      </c>
      <c r="AF50" s="21">
        <v>0</v>
      </c>
      <c r="AG50" s="21">
        <v>0</v>
      </c>
      <c r="AH50" s="21">
        <v>0</v>
      </c>
      <c r="AI50" s="21">
        <v>0</v>
      </c>
      <c r="AJ50" s="21">
        <v>0</v>
      </c>
      <c r="AK50" s="21">
        <v>0</v>
      </c>
      <c r="AL50" s="21">
        <v>0</v>
      </c>
      <c r="AM50" s="21">
        <v>0</v>
      </c>
      <c r="AN50" s="21">
        <v>0</v>
      </c>
      <c r="AO50" s="21">
        <v>0</v>
      </c>
      <c r="AP50" s="21">
        <v>0</v>
      </c>
      <c r="AQ50" s="21">
        <v>0</v>
      </c>
      <c r="AR50" s="21">
        <v>0</v>
      </c>
      <c r="AS50" s="21">
        <v>0</v>
      </c>
      <c r="AT50" s="21">
        <v>0</v>
      </c>
      <c r="AU50" s="21">
        <v>0</v>
      </c>
      <c r="AV50" s="21">
        <v>0</v>
      </c>
      <c r="AW50" s="21">
        <v>0</v>
      </c>
      <c r="AX50" s="21">
        <v>0</v>
      </c>
      <c r="AY50" s="21">
        <v>0</v>
      </c>
      <c r="AZ50" s="21">
        <v>0</v>
      </c>
      <c r="BA50" s="21">
        <v>0</v>
      </c>
      <c r="BB50" s="21">
        <v>1</v>
      </c>
      <c r="BC50" s="21">
        <v>1</v>
      </c>
      <c r="BD50" s="21">
        <v>1</v>
      </c>
      <c r="BE50" s="21">
        <v>1</v>
      </c>
      <c r="BF50" s="21">
        <v>1</v>
      </c>
      <c r="BG50" s="21">
        <v>1</v>
      </c>
      <c r="BH50" s="21">
        <v>1</v>
      </c>
      <c r="BI50" s="21">
        <v>1</v>
      </c>
      <c r="BJ50" s="21">
        <v>1</v>
      </c>
      <c r="BK50" s="21">
        <v>1</v>
      </c>
      <c r="BL50" s="21">
        <v>1</v>
      </c>
      <c r="BM50" s="21">
        <v>2</v>
      </c>
      <c r="BN50" s="21">
        <v>2</v>
      </c>
      <c r="BO50" s="21">
        <v>2</v>
      </c>
      <c r="BP50" s="21">
        <v>2</v>
      </c>
      <c r="BQ50" s="21">
        <v>2</v>
      </c>
      <c r="BR50" s="21">
        <v>2</v>
      </c>
      <c r="BS50" s="21">
        <v>2</v>
      </c>
      <c r="BT50" s="21">
        <v>2</v>
      </c>
      <c r="BU50" s="21">
        <v>2</v>
      </c>
      <c r="BV50" s="21">
        <v>2</v>
      </c>
      <c r="BW50" s="21">
        <v>2</v>
      </c>
    </row>
    <row r="51" spans="23:75" ht="21" customHeight="1" x14ac:dyDescent="0.5">
      <c r="W51" s="18" t="s">
        <v>1441</v>
      </c>
      <c r="X51" s="21">
        <v>0</v>
      </c>
      <c r="Y51" s="21">
        <v>0</v>
      </c>
      <c r="Z51" s="21">
        <v>0</v>
      </c>
      <c r="AA51" s="21">
        <v>0</v>
      </c>
      <c r="AB51" s="21">
        <v>0</v>
      </c>
      <c r="AC51" s="21">
        <v>0</v>
      </c>
      <c r="AD51" s="21">
        <v>0</v>
      </c>
      <c r="AE51" s="21">
        <v>0</v>
      </c>
      <c r="AF51" s="21">
        <v>0</v>
      </c>
      <c r="AG51" s="21">
        <v>0</v>
      </c>
      <c r="AH51" s="21">
        <v>0</v>
      </c>
      <c r="AI51" s="21">
        <v>0</v>
      </c>
      <c r="AJ51" s="21">
        <v>0</v>
      </c>
      <c r="AK51" s="21">
        <v>0</v>
      </c>
      <c r="AL51" s="21">
        <v>0</v>
      </c>
      <c r="AM51" s="21">
        <v>0</v>
      </c>
      <c r="AN51" s="21">
        <v>0</v>
      </c>
      <c r="AO51" s="21">
        <v>0</v>
      </c>
      <c r="AP51" s="21">
        <v>0</v>
      </c>
      <c r="AQ51" s="21">
        <v>0</v>
      </c>
      <c r="AR51" s="21">
        <v>0</v>
      </c>
      <c r="AS51" s="21">
        <v>0</v>
      </c>
      <c r="AT51" s="21">
        <v>0</v>
      </c>
      <c r="AU51" s="21">
        <v>0</v>
      </c>
      <c r="AV51" s="21">
        <v>0</v>
      </c>
      <c r="AW51" s="21">
        <v>0</v>
      </c>
      <c r="AX51" s="21">
        <v>0</v>
      </c>
      <c r="AY51" s="21">
        <v>0</v>
      </c>
      <c r="AZ51" s="21">
        <v>0</v>
      </c>
      <c r="BA51" s="21">
        <v>0</v>
      </c>
      <c r="BB51" s="21">
        <v>0</v>
      </c>
      <c r="BC51" s="21">
        <v>1</v>
      </c>
      <c r="BD51" s="21">
        <v>1</v>
      </c>
      <c r="BE51" s="21">
        <v>1</v>
      </c>
      <c r="BF51" s="21">
        <v>1</v>
      </c>
      <c r="BG51" s="21">
        <v>1</v>
      </c>
      <c r="BH51" s="21">
        <v>1</v>
      </c>
      <c r="BI51" s="21">
        <v>1</v>
      </c>
      <c r="BJ51" s="21">
        <v>1</v>
      </c>
      <c r="BK51" s="21">
        <v>1</v>
      </c>
      <c r="BL51" s="21">
        <v>1</v>
      </c>
      <c r="BM51" s="21">
        <v>2</v>
      </c>
      <c r="BN51" s="21">
        <v>2</v>
      </c>
      <c r="BO51" s="21">
        <v>2</v>
      </c>
      <c r="BP51" s="21">
        <v>2</v>
      </c>
      <c r="BQ51" s="21">
        <v>2</v>
      </c>
      <c r="BR51" s="21">
        <v>2</v>
      </c>
      <c r="BS51" s="21">
        <v>2</v>
      </c>
      <c r="BT51" s="21">
        <v>2</v>
      </c>
      <c r="BU51" s="21">
        <v>2</v>
      </c>
      <c r="BV51" s="21">
        <v>2</v>
      </c>
      <c r="BW51" s="21">
        <v>2</v>
      </c>
    </row>
    <row r="52" spans="23:75" ht="21" customHeight="1" x14ac:dyDescent="0.5">
      <c r="W52" s="18" t="s">
        <v>92</v>
      </c>
      <c r="X52" s="21">
        <v>0</v>
      </c>
      <c r="Y52" s="21">
        <v>0</v>
      </c>
      <c r="Z52" s="21">
        <v>0</v>
      </c>
      <c r="AA52" s="21">
        <v>0</v>
      </c>
      <c r="AB52" s="21">
        <v>0</v>
      </c>
      <c r="AC52" s="21">
        <v>0</v>
      </c>
      <c r="AD52" s="21">
        <v>0</v>
      </c>
      <c r="AE52" s="21">
        <v>0</v>
      </c>
      <c r="AF52" s="21">
        <v>0</v>
      </c>
      <c r="AG52" s="21">
        <v>0</v>
      </c>
      <c r="AH52" s="21">
        <v>0</v>
      </c>
      <c r="AI52" s="21">
        <v>0</v>
      </c>
      <c r="AJ52" s="21">
        <v>0</v>
      </c>
      <c r="AK52" s="21">
        <v>0</v>
      </c>
      <c r="AL52" s="21">
        <v>0</v>
      </c>
      <c r="AM52" s="21">
        <v>0</v>
      </c>
      <c r="AN52" s="21">
        <v>0</v>
      </c>
      <c r="AO52" s="21">
        <v>0</v>
      </c>
      <c r="AP52" s="21">
        <v>0</v>
      </c>
      <c r="AQ52" s="21">
        <v>0</v>
      </c>
      <c r="AR52" s="21">
        <v>0</v>
      </c>
      <c r="AS52" s="21">
        <v>0</v>
      </c>
      <c r="AT52" s="21">
        <v>0</v>
      </c>
      <c r="AU52" s="21">
        <v>0</v>
      </c>
      <c r="AV52" s="21">
        <v>0</v>
      </c>
      <c r="AW52" s="21">
        <v>0</v>
      </c>
      <c r="AX52" s="21">
        <v>0</v>
      </c>
      <c r="AY52" s="21">
        <v>0</v>
      </c>
      <c r="AZ52" s="21">
        <v>0</v>
      </c>
      <c r="BA52" s="21">
        <v>0</v>
      </c>
      <c r="BB52" s="21">
        <v>1</v>
      </c>
      <c r="BC52" s="21">
        <v>1</v>
      </c>
      <c r="BD52" s="21">
        <v>1</v>
      </c>
      <c r="BE52" s="21">
        <v>1</v>
      </c>
      <c r="BF52" s="21">
        <v>1</v>
      </c>
      <c r="BG52" s="21">
        <v>1</v>
      </c>
      <c r="BH52" s="21">
        <v>1</v>
      </c>
      <c r="BI52" s="21">
        <v>1</v>
      </c>
      <c r="BJ52" s="21">
        <v>1</v>
      </c>
      <c r="BK52" s="21">
        <v>1</v>
      </c>
      <c r="BL52" s="21">
        <v>1</v>
      </c>
      <c r="BM52" s="21">
        <v>2</v>
      </c>
      <c r="BN52" s="21">
        <v>2</v>
      </c>
      <c r="BO52" s="21">
        <v>2</v>
      </c>
      <c r="BP52" s="21">
        <v>2</v>
      </c>
      <c r="BQ52" s="21">
        <v>2</v>
      </c>
      <c r="BR52" s="21">
        <v>2</v>
      </c>
      <c r="BS52" s="21">
        <v>2</v>
      </c>
      <c r="BT52" s="21">
        <v>2</v>
      </c>
      <c r="BU52" s="21">
        <v>2</v>
      </c>
      <c r="BV52" s="21">
        <v>2</v>
      </c>
      <c r="BW52" s="21">
        <v>2</v>
      </c>
    </row>
    <row r="53" spans="23:75" ht="21" customHeight="1" x14ac:dyDescent="0.5">
      <c r="W53" s="18" t="s">
        <v>1519</v>
      </c>
      <c r="X53" s="21">
        <v>0</v>
      </c>
      <c r="Y53" s="21">
        <v>0</v>
      </c>
      <c r="Z53" s="21">
        <v>0</v>
      </c>
      <c r="AA53" s="21">
        <v>0</v>
      </c>
      <c r="AB53" s="21">
        <v>0</v>
      </c>
      <c r="AC53" s="21">
        <v>0</v>
      </c>
      <c r="AD53" s="21">
        <v>0</v>
      </c>
      <c r="AE53" s="21">
        <v>0</v>
      </c>
      <c r="AF53" s="21">
        <v>0</v>
      </c>
      <c r="AG53" s="21">
        <v>0</v>
      </c>
      <c r="AH53" s="21">
        <v>0</v>
      </c>
      <c r="AI53" s="21">
        <v>0</v>
      </c>
      <c r="AJ53" s="21">
        <v>0</v>
      </c>
      <c r="AK53" s="21">
        <v>0</v>
      </c>
      <c r="AL53" s="21">
        <v>0</v>
      </c>
      <c r="AM53" s="21">
        <v>0</v>
      </c>
      <c r="AN53" s="21">
        <v>0</v>
      </c>
      <c r="AO53" s="21">
        <v>0</v>
      </c>
      <c r="AP53" s="21">
        <v>0</v>
      </c>
      <c r="AQ53" s="21">
        <v>0</v>
      </c>
      <c r="AR53" s="21">
        <v>0</v>
      </c>
      <c r="AS53" s="21">
        <v>0</v>
      </c>
      <c r="AT53" s="21">
        <v>0</v>
      </c>
      <c r="AU53" s="21">
        <v>0</v>
      </c>
      <c r="AV53" s="21">
        <v>0</v>
      </c>
      <c r="AW53" s="21">
        <v>0</v>
      </c>
      <c r="AX53" s="21">
        <v>0</v>
      </c>
      <c r="AY53" s="21">
        <v>0</v>
      </c>
      <c r="AZ53" s="21">
        <v>0</v>
      </c>
      <c r="BA53" s="21">
        <v>0</v>
      </c>
      <c r="BB53" s="21">
        <v>0</v>
      </c>
      <c r="BC53" s="21">
        <v>1</v>
      </c>
      <c r="BD53" s="21">
        <v>1</v>
      </c>
      <c r="BE53" s="21">
        <v>1</v>
      </c>
      <c r="BF53" s="21">
        <v>1</v>
      </c>
      <c r="BG53" s="21">
        <v>1</v>
      </c>
      <c r="BH53" s="21">
        <v>1</v>
      </c>
      <c r="BI53" s="21">
        <v>1</v>
      </c>
      <c r="BJ53" s="21">
        <v>1</v>
      </c>
      <c r="BK53" s="21">
        <v>1</v>
      </c>
      <c r="BL53" s="21">
        <v>1</v>
      </c>
      <c r="BM53" s="21">
        <v>1</v>
      </c>
      <c r="BN53" s="21">
        <v>2</v>
      </c>
      <c r="BO53" s="21">
        <v>2</v>
      </c>
      <c r="BP53" s="21">
        <v>2</v>
      </c>
      <c r="BQ53" s="21">
        <v>2</v>
      </c>
      <c r="BR53" s="21">
        <v>2</v>
      </c>
      <c r="BS53" s="21">
        <v>2</v>
      </c>
      <c r="BT53" s="21">
        <v>2</v>
      </c>
      <c r="BU53" s="21">
        <v>2</v>
      </c>
      <c r="BV53" s="21">
        <v>2</v>
      </c>
      <c r="BW53" s="21">
        <v>2</v>
      </c>
    </row>
    <row r="54" spans="23:75" ht="21" customHeight="1" x14ac:dyDescent="0.5">
      <c r="W54" s="18" t="s">
        <v>93</v>
      </c>
      <c r="X54" s="21">
        <v>0</v>
      </c>
      <c r="Y54" s="21">
        <v>0</v>
      </c>
      <c r="Z54" s="21">
        <v>0</v>
      </c>
      <c r="AA54" s="21">
        <v>0</v>
      </c>
      <c r="AB54" s="21">
        <v>0</v>
      </c>
      <c r="AC54" s="21">
        <v>0</v>
      </c>
      <c r="AD54" s="21">
        <v>0</v>
      </c>
      <c r="AE54" s="21">
        <v>0</v>
      </c>
      <c r="AF54" s="21">
        <v>0</v>
      </c>
      <c r="AG54" s="21">
        <v>0</v>
      </c>
      <c r="AH54" s="21">
        <v>0</v>
      </c>
      <c r="AI54" s="21">
        <v>0</v>
      </c>
      <c r="AJ54" s="21">
        <v>0</v>
      </c>
      <c r="AK54" s="21">
        <v>0</v>
      </c>
      <c r="AL54" s="21">
        <v>0</v>
      </c>
      <c r="AM54" s="21">
        <v>0</v>
      </c>
      <c r="AN54" s="21">
        <v>0</v>
      </c>
      <c r="AO54" s="21">
        <v>0</v>
      </c>
      <c r="AP54" s="21">
        <v>0</v>
      </c>
      <c r="AQ54" s="21">
        <v>0</v>
      </c>
      <c r="AR54" s="21">
        <v>0</v>
      </c>
      <c r="AS54" s="21">
        <v>0</v>
      </c>
      <c r="AT54" s="21">
        <v>0</v>
      </c>
      <c r="AU54" s="21">
        <v>0</v>
      </c>
      <c r="AV54" s="21">
        <v>0</v>
      </c>
      <c r="AW54" s="21">
        <v>0</v>
      </c>
      <c r="AX54" s="21">
        <v>0</v>
      </c>
      <c r="AY54" s="21">
        <v>0</v>
      </c>
      <c r="AZ54" s="21">
        <v>0</v>
      </c>
      <c r="BA54" s="21">
        <v>0</v>
      </c>
      <c r="BB54" s="21">
        <v>0</v>
      </c>
      <c r="BC54" s="21">
        <v>0</v>
      </c>
      <c r="BD54" s="21">
        <v>0</v>
      </c>
      <c r="BE54" s="21">
        <v>1</v>
      </c>
      <c r="BF54" s="21">
        <v>1</v>
      </c>
      <c r="BG54" s="21">
        <v>1</v>
      </c>
      <c r="BH54" s="21">
        <v>1</v>
      </c>
      <c r="BI54" s="21">
        <v>1</v>
      </c>
      <c r="BJ54" s="21">
        <v>1</v>
      </c>
      <c r="BK54" s="21">
        <v>1</v>
      </c>
      <c r="BL54" s="21">
        <v>1</v>
      </c>
      <c r="BM54" s="21">
        <v>2</v>
      </c>
      <c r="BN54" s="21">
        <v>2</v>
      </c>
      <c r="BO54" s="21">
        <v>2</v>
      </c>
      <c r="BP54" s="21">
        <v>2</v>
      </c>
      <c r="BQ54" s="21">
        <v>2</v>
      </c>
      <c r="BR54" s="21">
        <v>2</v>
      </c>
      <c r="BS54" s="21">
        <v>2</v>
      </c>
      <c r="BT54" s="21">
        <v>2</v>
      </c>
      <c r="BU54" s="21">
        <v>2</v>
      </c>
      <c r="BV54" s="21">
        <v>2</v>
      </c>
      <c r="BW54" s="21">
        <v>2</v>
      </c>
    </row>
    <row r="55" spans="23:75" ht="21" x14ac:dyDescent="0.5">
      <c r="W55" s="18" t="s">
        <v>94</v>
      </c>
      <c r="X55" s="21">
        <v>0</v>
      </c>
      <c r="Y55" s="21">
        <v>0</v>
      </c>
      <c r="Z55" s="21">
        <v>0</v>
      </c>
      <c r="AA55" s="21">
        <v>0</v>
      </c>
      <c r="AB55" s="21">
        <v>0</v>
      </c>
      <c r="AC55" s="21">
        <v>0</v>
      </c>
      <c r="AD55" s="21">
        <v>0</v>
      </c>
      <c r="AE55" s="21">
        <v>0</v>
      </c>
      <c r="AF55" s="21">
        <v>0</v>
      </c>
      <c r="AG55" s="21">
        <v>0</v>
      </c>
      <c r="AH55" s="21">
        <v>0</v>
      </c>
      <c r="AI55" s="21">
        <v>0</v>
      </c>
      <c r="AJ55" s="21">
        <v>0</v>
      </c>
      <c r="AK55" s="21">
        <v>0</v>
      </c>
      <c r="AL55" s="21">
        <v>0</v>
      </c>
      <c r="AM55" s="21">
        <v>0</v>
      </c>
      <c r="AN55" s="21">
        <v>0</v>
      </c>
      <c r="AO55" s="21">
        <v>0</v>
      </c>
      <c r="AP55" s="21">
        <v>0</v>
      </c>
      <c r="AQ55" s="21">
        <v>0</v>
      </c>
      <c r="AR55" s="21">
        <v>0</v>
      </c>
      <c r="AS55" s="21">
        <v>0</v>
      </c>
      <c r="AT55" s="21">
        <v>0</v>
      </c>
      <c r="AU55" s="21">
        <v>0</v>
      </c>
      <c r="AV55" s="21">
        <v>0</v>
      </c>
      <c r="AW55" s="21">
        <v>0</v>
      </c>
      <c r="AX55" s="21">
        <v>0</v>
      </c>
      <c r="AY55" s="21">
        <v>0</v>
      </c>
      <c r="AZ55" s="21">
        <v>0</v>
      </c>
      <c r="BA55" s="21">
        <v>0</v>
      </c>
      <c r="BB55" s="21">
        <v>0</v>
      </c>
      <c r="BC55" s="21">
        <v>0</v>
      </c>
      <c r="BD55" s="21">
        <v>0</v>
      </c>
      <c r="BE55" s="21">
        <v>1</v>
      </c>
      <c r="BF55" s="21">
        <v>1</v>
      </c>
      <c r="BG55" s="21">
        <v>1</v>
      </c>
      <c r="BH55" s="21">
        <v>1</v>
      </c>
      <c r="BI55" s="21">
        <v>1</v>
      </c>
      <c r="BJ55" s="21">
        <v>1</v>
      </c>
      <c r="BK55" s="21">
        <v>1</v>
      </c>
      <c r="BL55" s="21">
        <v>1</v>
      </c>
      <c r="BM55" s="21">
        <v>2</v>
      </c>
      <c r="BN55" s="21">
        <v>2</v>
      </c>
      <c r="BO55" s="21">
        <v>2</v>
      </c>
      <c r="BP55" s="21">
        <v>2</v>
      </c>
      <c r="BQ55" s="21">
        <v>2</v>
      </c>
      <c r="BR55" s="21">
        <v>2</v>
      </c>
      <c r="BS55" s="21">
        <v>2</v>
      </c>
      <c r="BT55" s="21">
        <v>2</v>
      </c>
      <c r="BU55" s="21">
        <v>2</v>
      </c>
      <c r="BV55" s="21">
        <v>2</v>
      </c>
      <c r="BW55" s="21">
        <v>2</v>
      </c>
    </row>
    <row r="56" spans="23:75" ht="21" x14ac:dyDescent="0.5">
      <c r="W56" s="18" t="s">
        <v>1521</v>
      </c>
      <c r="X56" s="21">
        <v>0</v>
      </c>
      <c r="Y56" s="21">
        <v>0</v>
      </c>
      <c r="Z56" s="21">
        <v>0</v>
      </c>
      <c r="AA56" s="21">
        <v>0</v>
      </c>
      <c r="AB56" s="21">
        <v>0</v>
      </c>
      <c r="AC56" s="21">
        <v>0</v>
      </c>
      <c r="AD56" s="21">
        <v>0</v>
      </c>
      <c r="AE56" s="21">
        <v>0</v>
      </c>
      <c r="AF56" s="21">
        <v>0</v>
      </c>
      <c r="AG56" s="21">
        <v>0</v>
      </c>
      <c r="AH56" s="21">
        <v>0</v>
      </c>
      <c r="AI56" s="21">
        <v>0</v>
      </c>
      <c r="AJ56" s="21">
        <v>0</v>
      </c>
      <c r="AK56" s="21">
        <v>0</v>
      </c>
      <c r="AL56" s="21">
        <v>0</v>
      </c>
      <c r="AM56" s="21">
        <v>0</v>
      </c>
      <c r="AN56" s="21">
        <v>0</v>
      </c>
      <c r="AO56" s="21">
        <v>0</v>
      </c>
      <c r="AP56" s="21">
        <v>0</v>
      </c>
      <c r="AQ56" s="21">
        <v>0</v>
      </c>
      <c r="AR56" s="21">
        <v>0</v>
      </c>
      <c r="AS56" s="21">
        <v>0</v>
      </c>
      <c r="AT56" s="21">
        <v>0</v>
      </c>
      <c r="AU56" s="21">
        <v>0</v>
      </c>
      <c r="AV56" s="21">
        <v>0</v>
      </c>
      <c r="AW56" s="21">
        <v>0</v>
      </c>
      <c r="AX56" s="21">
        <v>0</v>
      </c>
      <c r="AY56" s="21">
        <v>0</v>
      </c>
      <c r="AZ56" s="21">
        <v>0</v>
      </c>
      <c r="BA56" s="21">
        <v>0</v>
      </c>
      <c r="BB56" s="21">
        <v>0</v>
      </c>
      <c r="BC56" s="21">
        <v>0</v>
      </c>
      <c r="BD56" s="21">
        <v>0</v>
      </c>
      <c r="BE56" s="21">
        <v>0</v>
      </c>
      <c r="BF56" s="21">
        <v>0</v>
      </c>
      <c r="BG56" s="21">
        <v>0</v>
      </c>
      <c r="BH56" s="21">
        <v>1</v>
      </c>
      <c r="BI56" s="21">
        <v>0</v>
      </c>
      <c r="BJ56" s="21">
        <v>1</v>
      </c>
      <c r="BK56" s="21">
        <v>1</v>
      </c>
      <c r="BL56" s="21">
        <v>1</v>
      </c>
      <c r="BM56" s="21">
        <v>1</v>
      </c>
      <c r="BN56" s="21">
        <v>1</v>
      </c>
      <c r="BO56" s="21">
        <v>1</v>
      </c>
      <c r="BP56" s="21">
        <v>1</v>
      </c>
      <c r="BQ56" s="21">
        <v>1</v>
      </c>
      <c r="BR56" s="21">
        <v>2</v>
      </c>
      <c r="BS56" s="21">
        <v>2</v>
      </c>
      <c r="BT56" s="21">
        <v>2</v>
      </c>
      <c r="BU56" s="21">
        <v>2</v>
      </c>
      <c r="BV56" s="21">
        <v>2</v>
      </c>
      <c r="BW56" s="21">
        <v>2</v>
      </c>
    </row>
    <row r="57" spans="23:75" ht="21" x14ac:dyDescent="0.5">
      <c r="W57" s="18" t="s">
        <v>1522</v>
      </c>
      <c r="X57" s="21">
        <v>0</v>
      </c>
      <c r="Y57" s="21">
        <v>0</v>
      </c>
      <c r="Z57" s="21">
        <v>0</v>
      </c>
      <c r="AA57" s="21">
        <v>0</v>
      </c>
      <c r="AB57" s="21">
        <v>0</v>
      </c>
      <c r="AC57" s="21">
        <v>0</v>
      </c>
      <c r="AD57" s="21">
        <v>0</v>
      </c>
      <c r="AE57" s="21">
        <v>0</v>
      </c>
      <c r="AF57" s="21">
        <v>0</v>
      </c>
      <c r="AG57" s="21">
        <v>0</v>
      </c>
      <c r="AH57" s="21">
        <v>0</v>
      </c>
      <c r="AI57" s="21">
        <v>0</v>
      </c>
      <c r="AJ57" s="21">
        <v>0</v>
      </c>
      <c r="AK57" s="21">
        <v>0</v>
      </c>
      <c r="AL57" s="21">
        <v>0</v>
      </c>
      <c r="AM57" s="21">
        <v>0</v>
      </c>
      <c r="AN57" s="21">
        <v>0</v>
      </c>
      <c r="AO57" s="21">
        <v>0</v>
      </c>
      <c r="AP57" s="21">
        <v>0</v>
      </c>
      <c r="AQ57" s="21">
        <v>0</v>
      </c>
      <c r="AR57" s="21">
        <v>0</v>
      </c>
      <c r="AS57" s="21">
        <v>0</v>
      </c>
      <c r="AT57" s="21">
        <v>0</v>
      </c>
      <c r="AU57" s="21">
        <v>0</v>
      </c>
      <c r="AV57" s="21">
        <v>0</v>
      </c>
      <c r="AW57" s="21">
        <v>0</v>
      </c>
      <c r="AX57" s="21">
        <v>0</v>
      </c>
      <c r="AY57" s="21">
        <v>0</v>
      </c>
      <c r="AZ57" s="21">
        <v>0</v>
      </c>
      <c r="BA57" s="21">
        <v>0</v>
      </c>
      <c r="BB57" s="21">
        <v>0</v>
      </c>
      <c r="BC57" s="21">
        <v>0</v>
      </c>
      <c r="BD57" s="21">
        <v>0</v>
      </c>
      <c r="BE57" s="21">
        <v>0</v>
      </c>
      <c r="BF57" s="21">
        <v>0</v>
      </c>
      <c r="BG57" s="21">
        <v>0</v>
      </c>
      <c r="BH57" s="21">
        <v>1</v>
      </c>
      <c r="BI57" s="21">
        <v>0</v>
      </c>
      <c r="BJ57" s="21">
        <v>1</v>
      </c>
      <c r="BK57" s="21">
        <v>1</v>
      </c>
      <c r="BL57" s="21">
        <v>1</v>
      </c>
      <c r="BM57" s="21">
        <v>1</v>
      </c>
      <c r="BN57" s="21">
        <v>1</v>
      </c>
      <c r="BO57" s="21">
        <v>1</v>
      </c>
      <c r="BP57" s="21">
        <v>1</v>
      </c>
      <c r="BQ57" s="21">
        <v>1</v>
      </c>
      <c r="BR57" s="21">
        <v>2</v>
      </c>
      <c r="BS57" s="21">
        <v>2</v>
      </c>
      <c r="BT57" s="21">
        <v>2</v>
      </c>
      <c r="BU57" s="21">
        <v>2</v>
      </c>
      <c r="BV57" s="21">
        <v>2</v>
      </c>
      <c r="BW57" s="21">
        <v>2</v>
      </c>
    </row>
    <row r="58" spans="23:75" ht="21" x14ac:dyDescent="0.5">
      <c r="W58" s="18" t="s">
        <v>1523</v>
      </c>
      <c r="X58" s="21">
        <v>0</v>
      </c>
      <c r="Y58" s="21">
        <v>0</v>
      </c>
      <c r="Z58" s="21">
        <v>0</v>
      </c>
      <c r="AA58" s="21">
        <v>0</v>
      </c>
      <c r="AB58" s="21">
        <v>0</v>
      </c>
      <c r="AC58" s="21">
        <v>0</v>
      </c>
      <c r="AD58" s="21">
        <v>0</v>
      </c>
      <c r="AE58" s="21">
        <v>0</v>
      </c>
      <c r="AF58" s="21">
        <v>0</v>
      </c>
      <c r="AG58" s="21">
        <v>0</v>
      </c>
      <c r="AH58" s="21">
        <v>0</v>
      </c>
      <c r="AI58" s="21">
        <v>0</v>
      </c>
      <c r="AJ58" s="21">
        <v>0</v>
      </c>
      <c r="AK58" s="21">
        <v>0</v>
      </c>
      <c r="AL58" s="21">
        <v>0</v>
      </c>
      <c r="AM58" s="21">
        <v>0</v>
      </c>
      <c r="AN58" s="21">
        <v>0</v>
      </c>
      <c r="AO58" s="21">
        <v>0</v>
      </c>
      <c r="AP58" s="21">
        <v>0</v>
      </c>
      <c r="AQ58" s="21">
        <v>0</v>
      </c>
      <c r="AR58" s="21">
        <v>0</v>
      </c>
      <c r="AS58" s="21">
        <v>0</v>
      </c>
      <c r="AT58" s="21">
        <v>0</v>
      </c>
      <c r="AU58" s="21">
        <v>0</v>
      </c>
      <c r="AV58" s="21">
        <v>0</v>
      </c>
      <c r="AW58" s="21">
        <v>0</v>
      </c>
      <c r="AX58" s="21">
        <v>0</v>
      </c>
      <c r="AY58" s="21">
        <v>0</v>
      </c>
      <c r="AZ58" s="21">
        <v>0</v>
      </c>
      <c r="BA58" s="21">
        <v>0</v>
      </c>
      <c r="BB58" s="21">
        <v>0</v>
      </c>
      <c r="BC58" s="21">
        <v>0</v>
      </c>
      <c r="BD58" s="21">
        <v>0</v>
      </c>
      <c r="BE58" s="21">
        <v>0</v>
      </c>
      <c r="BF58" s="21">
        <v>0</v>
      </c>
      <c r="BG58" s="21">
        <v>0</v>
      </c>
      <c r="BH58" s="21">
        <v>1</v>
      </c>
      <c r="BI58" s="21">
        <v>0</v>
      </c>
      <c r="BJ58" s="21">
        <v>0</v>
      </c>
      <c r="BK58" s="21">
        <v>1</v>
      </c>
      <c r="BL58" s="21">
        <v>1</v>
      </c>
      <c r="BM58" s="21">
        <v>1</v>
      </c>
      <c r="BN58" s="21">
        <v>1</v>
      </c>
      <c r="BO58" s="21">
        <v>1</v>
      </c>
      <c r="BP58" s="21">
        <v>1</v>
      </c>
      <c r="BQ58" s="21">
        <v>1</v>
      </c>
      <c r="BR58" s="21">
        <v>2</v>
      </c>
      <c r="BS58" s="21">
        <v>2</v>
      </c>
      <c r="BT58" s="21">
        <v>2</v>
      </c>
      <c r="BU58" s="21">
        <v>2</v>
      </c>
      <c r="BV58" s="21">
        <v>2</v>
      </c>
      <c r="BW58" s="21">
        <v>2</v>
      </c>
    </row>
    <row r="59" spans="23:75" ht="21" x14ac:dyDescent="0.5">
      <c r="W59" s="18" t="s">
        <v>1524</v>
      </c>
      <c r="X59" s="21">
        <v>0</v>
      </c>
      <c r="Y59" s="21">
        <v>0</v>
      </c>
      <c r="Z59" s="21">
        <v>0</v>
      </c>
      <c r="AA59" s="21">
        <v>0</v>
      </c>
      <c r="AB59" s="21">
        <v>0</v>
      </c>
      <c r="AC59" s="21">
        <v>0</v>
      </c>
      <c r="AD59" s="21">
        <v>0</v>
      </c>
      <c r="AE59" s="21">
        <v>0</v>
      </c>
      <c r="AF59" s="21">
        <v>0</v>
      </c>
      <c r="AG59" s="21">
        <v>0</v>
      </c>
      <c r="AH59" s="21">
        <v>0</v>
      </c>
      <c r="AI59" s="21">
        <v>0</v>
      </c>
      <c r="AJ59" s="21">
        <v>0</v>
      </c>
      <c r="AK59" s="21">
        <v>0</v>
      </c>
      <c r="AL59" s="21">
        <v>0</v>
      </c>
      <c r="AM59" s="21">
        <v>0</v>
      </c>
      <c r="AN59" s="21">
        <v>0</v>
      </c>
      <c r="AO59" s="21">
        <v>0</v>
      </c>
      <c r="AP59" s="21">
        <v>0</v>
      </c>
      <c r="AQ59" s="21">
        <v>0</v>
      </c>
      <c r="AR59" s="21">
        <v>0</v>
      </c>
      <c r="AS59" s="21">
        <v>0</v>
      </c>
      <c r="AT59" s="21">
        <v>0</v>
      </c>
      <c r="AU59" s="21">
        <v>0</v>
      </c>
      <c r="AV59" s="21">
        <v>0</v>
      </c>
      <c r="AW59" s="21">
        <v>0</v>
      </c>
      <c r="AX59" s="21">
        <v>0</v>
      </c>
      <c r="AY59" s="21">
        <v>0</v>
      </c>
      <c r="AZ59" s="21">
        <v>0</v>
      </c>
      <c r="BA59" s="21">
        <v>0</v>
      </c>
      <c r="BB59" s="21">
        <v>0</v>
      </c>
      <c r="BC59" s="21">
        <v>0</v>
      </c>
      <c r="BD59" s="21">
        <v>0</v>
      </c>
      <c r="BE59" s="21">
        <v>0</v>
      </c>
      <c r="BF59" s="21">
        <v>0</v>
      </c>
      <c r="BG59" s="21">
        <v>0</v>
      </c>
      <c r="BH59" s="21">
        <v>0</v>
      </c>
      <c r="BI59" s="21">
        <v>0</v>
      </c>
      <c r="BJ59" s="21">
        <v>0</v>
      </c>
      <c r="BK59" s="21">
        <v>0</v>
      </c>
      <c r="BL59" s="21">
        <v>0</v>
      </c>
      <c r="BM59" s="21">
        <v>1</v>
      </c>
      <c r="BN59" s="21">
        <v>1</v>
      </c>
      <c r="BO59" s="21">
        <v>1</v>
      </c>
      <c r="BP59" s="21">
        <v>1</v>
      </c>
      <c r="BQ59" s="21">
        <v>1</v>
      </c>
      <c r="BR59" s="21">
        <v>1</v>
      </c>
      <c r="BS59" s="21">
        <v>1</v>
      </c>
      <c r="BT59" s="21">
        <v>1</v>
      </c>
      <c r="BU59" s="21">
        <v>2</v>
      </c>
      <c r="BV59" s="21">
        <v>2</v>
      </c>
      <c r="BW59" s="21">
        <v>2</v>
      </c>
    </row>
  </sheetData>
  <mergeCells count="8">
    <mergeCell ref="S36:T36"/>
    <mergeCell ref="S9:T9"/>
    <mergeCell ref="S8:T8"/>
    <mergeCell ref="S35:T35"/>
    <mergeCell ref="B3:B4"/>
    <mergeCell ref="C3:C4"/>
    <mergeCell ref="D3:D4"/>
    <mergeCell ref="I4:J4"/>
  </mergeCells>
  <conditionalFormatting sqref="I6">
    <cfRule type="colorScale" priority="13">
      <colorScale>
        <cfvo type="num" val="2.25"/>
        <cfvo type="num" val="2.48"/>
        <cfvo type="num" val="2.7"/>
        <color theme="9" tint="0.39997558519241921"/>
        <color rgb="FFFFEB84"/>
        <color rgb="FFFF0000"/>
      </colorScale>
    </cfRule>
    <cfRule type="cellIs" dxfId="72" priority="23" operator="greaterThanOrEqual">
      <formula>3</formula>
    </cfRule>
  </conditionalFormatting>
  <conditionalFormatting sqref="J6">
    <cfRule type="cellIs" dxfId="71" priority="14" operator="between">
      <formula>2030</formula>
      <formula>2039</formula>
    </cfRule>
    <cfRule type="cellIs" dxfId="70" priority="15" operator="between">
      <formula>2040</formula>
      <formula>2050</formula>
    </cfRule>
    <cfRule type="cellIs" dxfId="69" priority="16" operator="between">
      <formula>2051</formula>
      <formula>2099</formula>
    </cfRule>
    <cfRule type="cellIs" dxfId="68" priority="21" operator="greaterThanOrEqual">
      <formula>2100</formula>
    </cfRule>
  </conditionalFormatting>
  <conditionalFormatting sqref="X10:BW32 T10:T13">
    <cfRule type="cellIs" dxfId="67" priority="17" operator="equal">
      <formula>3</formula>
    </cfRule>
    <cfRule type="cellIs" dxfId="66" priority="18" operator="equal">
      <formula>2</formula>
    </cfRule>
    <cfRule type="cellIs" dxfId="65" priority="19" operator="equal">
      <formula>1</formula>
    </cfRule>
    <cfRule type="cellIs" dxfId="64" priority="20" operator="lessThanOrEqual">
      <formula>0</formula>
    </cfRule>
  </conditionalFormatting>
  <conditionalFormatting sqref="X37:BW59">
    <cfRule type="cellIs" dxfId="63" priority="9" operator="equal">
      <formula>3</formula>
    </cfRule>
    <cfRule type="cellIs" dxfId="62" priority="10" operator="equal">
      <formula>2</formula>
    </cfRule>
    <cfRule type="cellIs" dxfId="61" priority="11" operator="equal">
      <formula>1</formula>
    </cfRule>
    <cfRule type="cellIs" dxfId="60" priority="12" operator="equal">
      <formula>0</formula>
    </cfRule>
  </conditionalFormatting>
  <conditionalFormatting sqref="T37:T40">
    <cfRule type="cellIs" dxfId="59" priority="1" operator="equal">
      <formula>3</formula>
    </cfRule>
    <cfRule type="cellIs" dxfId="58" priority="2" operator="equal">
      <formula>2</formula>
    </cfRule>
    <cfRule type="cellIs" dxfId="57" priority="3" operator="equal">
      <formula>1</formula>
    </cfRule>
    <cfRule type="cellIs" dxfId="56" priority="4" operator="lessThanOrEqual">
      <formula>0</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69460BFF-FCA4-46C0-938E-4488E9C4B7C9}">
          <x14:formula1>
            <xm:f>DropDownList!$E$5:$E$8</xm:f>
          </x14:formula1>
          <xm:sqref>C5</xm:sqref>
        </x14:dataValidation>
        <x14:dataValidation type="list" allowBlank="1" showInputMessage="1" showErrorMessage="1" xr:uid="{543216FF-B0AD-466F-8666-8009B134DE73}">
          <x14:formula1>
            <xm:f>DropDownList!$F$5:$F$18</xm:f>
          </x14:formula1>
          <xm:sqref>C6</xm:sqref>
        </x14:dataValidation>
        <x14:dataValidation type="list" allowBlank="1" showInputMessage="1" showErrorMessage="1" xr:uid="{877EFFAD-39DB-44D0-AD58-0F3223B9B3E5}">
          <x14:formula1>
            <xm:f>DropDownList!$G$5:$G$27</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8D725-7138-4065-95FC-2316E57F2682}">
  <sheetPr codeName="Sheet3">
    <tabColor theme="9" tint="0.39997558519241921"/>
  </sheetPr>
  <dimension ref="A1:AN50"/>
  <sheetViews>
    <sheetView zoomScale="60" zoomScaleNormal="60" workbookViewId="0">
      <selection activeCell="H35" sqref="H35"/>
    </sheetView>
  </sheetViews>
  <sheetFormatPr defaultRowHeight="14.5" x14ac:dyDescent="0.35"/>
  <cols>
    <col min="2" max="2" width="11.7265625" customWidth="1"/>
    <col min="4" max="4" width="23.1796875" customWidth="1"/>
    <col min="5" max="5" width="28" customWidth="1"/>
    <col min="9" max="9" width="10.7265625" customWidth="1"/>
    <col min="10" max="10" width="26.7265625" customWidth="1"/>
  </cols>
  <sheetData>
    <row r="1" spans="1:40" ht="26" x14ac:dyDescent="0.6">
      <c r="A1" s="67" t="s">
        <v>1663</v>
      </c>
    </row>
    <row r="2" spans="1:40" ht="18.5" x14ac:dyDescent="0.45">
      <c r="E2" s="14"/>
    </row>
    <row r="3" spans="1:40" x14ac:dyDescent="0.35">
      <c r="E3" s="54"/>
    </row>
    <row r="6" spans="1:40" x14ac:dyDescent="0.35">
      <c r="C6" s="37" t="str">
        <f>Database!C451</f>
        <v>15 Long Listed Scenarios (SSP119)</v>
      </c>
    </row>
    <row r="7" spans="1:40" ht="40.5" customHeight="1" x14ac:dyDescent="0.35">
      <c r="A7" t="s">
        <v>79</v>
      </c>
      <c r="B7">
        <f>Database!B452</f>
        <v>2018</v>
      </c>
      <c r="C7" t="s">
        <v>80</v>
      </c>
      <c r="D7" t="str">
        <f>Database!D452</f>
        <v>Energy</v>
      </c>
      <c r="E7" t="str">
        <f>Database!E452</f>
        <v>AFOLU</v>
      </c>
      <c r="F7" s="50" t="str">
        <f>Database!F452</f>
        <v>CB1</v>
      </c>
      <c r="G7" s="50" t="str">
        <f>Database!G452</f>
        <v>CB2</v>
      </c>
      <c r="H7" s="50" t="str">
        <f>Database!H452</f>
        <v>CB3</v>
      </c>
      <c r="I7" s="59" t="str">
        <f>Database!I452</f>
        <v>Provisional CB 4</v>
      </c>
      <c r="J7" t="str">
        <f>Database!J452</f>
        <v>Year</v>
      </c>
      <c r="K7" s="50">
        <f>Database!K452</f>
        <v>2021</v>
      </c>
      <c r="L7" s="50">
        <f>Database!L452</f>
        <v>2022</v>
      </c>
      <c r="M7" s="50">
        <f>Database!M452</f>
        <v>2023</v>
      </c>
      <c r="N7" s="50">
        <f>Database!N452</f>
        <v>2024</v>
      </c>
      <c r="O7" s="50">
        <f>Database!O452</f>
        <v>2025</v>
      </c>
      <c r="P7" s="50">
        <f>Database!P452</f>
        <v>2026</v>
      </c>
      <c r="Q7" s="50">
        <f>Database!Q452</f>
        <v>2027</v>
      </c>
      <c r="R7" s="50">
        <f>Database!R452</f>
        <v>2028</v>
      </c>
      <c r="S7" s="50">
        <f>Database!S452</f>
        <v>2029</v>
      </c>
      <c r="T7" s="50">
        <f>Database!T452</f>
        <v>2030</v>
      </c>
      <c r="U7" s="50">
        <f>Database!U452</f>
        <v>2031</v>
      </c>
      <c r="V7" s="50">
        <f>Database!V452</f>
        <v>2032</v>
      </c>
      <c r="W7" s="50">
        <f>Database!W452</f>
        <v>2033</v>
      </c>
      <c r="X7" s="50">
        <f>Database!X452</f>
        <v>2034</v>
      </c>
      <c r="Y7" s="50">
        <f>Database!Y452</f>
        <v>2035</v>
      </c>
      <c r="Z7" s="50">
        <f>Database!Z452</f>
        <v>2036</v>
      </c>
      <c r="AA7" s="50">
        <f>Database!AA452</f>
        <v>2037</v>
      </c>
      <c r="AB7" s="50">
        <f>Database!AB452</f>
        <v>2038</v>
      </c>
      <c r="AC7" s="50">
        <f>Database!AC452</f>
        <v>2039</v>
      </c>
      <c r="AD7" s="50">
        <f>Database!AD452</f>
        <v>2040</v>
      </c>
      <c r="AE7" s="50">
        <f>Database!AE452</f>
        <v>2041</v>
      </c>
      <c r="AF7" s="50">
        <f>Database!AF452</f>
        <v>2042</v>
      </c>
      <c r="AG7" s="50">
        <f>Database!AG452</f>
        <v>2043</v>
      </c>
      <c r="AH7" s="50">
        <f>Database!AH452</f>
        <v>2044</v>
      </c>
      <c r="AI7" s="50">
        <f>Database!AI452</f>
        <v>2045</v>
      </c>
      <c r="AJ7" s="50">
        <f>Database!AJ452</f>
        <v>2046</v>
      </c>
      <c r="AK7" s="50">
        <f>Database!AK452</f>
        <v>2047</v>
      </c>
      <c r="AL7" s="50">
        <f>Database!AL452</f>
        <v>2048</v>
      </c>
      <c r="AM7" s="50">
        <f>Database!AM452</f>
        <v>2049</v>
      </c>
      <c r="AN7" s="50">
        <f>Database!AN452</f>
        <v>2050</v>
      </c>
    </row>
    <row r="8" spans="1:40" x14ac:dyDescent="0.35">
      <c r="A8" s="37">
        <v>1</v>
      </c>
      <c r="B8" s="9">
        <f>Database!B453</f>
        <v>65.768654147506894</v>
      </c>
      <c r="C8" t="s">
        <v>81</v>
      </c>
      <c r="D8" t="str">
        <f>Database!D453</f>
        <v>300Mt</v>
      </c>
      <c r="E8" t="str">
        <f>Database!E453</f>
        <v>L4-S1_P2</v>
      </c>
      <c r="F8" s="58">
        <f>Database!F453</f>
        <v>298.96541210105863</v>
      </c>
      <c r="G8" s="55">
        <f>Database!G453</f>
        <v>228.98620257638675</v>
      </c>
      <c r="H8" s="56">
        <f>Database!H453</f>
        <v>156.41278954206456</v>
      </c>
      <c r="I8" s="57">
        <f>Database!I453</f>
        <v>118.54634373837085</v>
      </c>
      <c r="J8" s="5" t="str">
        <f>Database!J453</f>
        <v>300Mt L4 S1-P2</v>
      </c>
      <c r="K8" s="39">
        <f>Database!K453</f>
        <v>65.151808139705935</v>
      </c>
      <c r="L8" s="39">
        <f>Database!L453</f>
        <v>62.851806955576059</v>
      </c>
      <c r="M8" s="39">
        <f>Database!M453</f>
        <v>59.248752032477356</v>
      </c>
      <c r="N8" s="39">
        <f>Database!N453</f>
        <v>56.056541202480581</v>
      </c>
      <c r="O8" s="39">
        <f>Database!O453</f>
        <v>55.65650377081873</v>
      </c>
      <c r="P8" s="42">
        <f>Database!P453</f>
        <v>52.739397197417766</v>
      </c>
      <c r="Q8" s="42">
        <f>Database!Q453</f>
        <v>50.044863252178835</v>
      </c>
      <c r="R8" s="42">
        <f>Database!R453</f>
        <v>47.208383436538661</v>
      </c>
      <c r="S8" s="42">
        <f>Database!S453</f>
        <v>41.835138537483196</v>
      </c>
      <c r="T8" s="42">
        <f>Database!T453</f>
        <v>37.158420152768279</v>
      </c>
      <c r="U8" s="45">
        <f>Database!U453</f>
        <v>34.357539559083612</v>
      </c>
      <c r="V8" s="45">
        <f>Database!V453</f>
        <v>33.00596497701541</v>
      </c>
      <c r="W8" s="45">
        <f>Database!W453</f>
        <v>30.873073100418413</v>
      </c>
      <c r="X8" s="45">
        <f>Database!X453</f>
        <v>31.141596814785398</v>
      </c>
      <c r="Y8" s="45">
        <f>Database!Y453</f>
        <v>27.034615090761758</v>
      </c>
      <c r="Z8" s="48">
        <f>Database!Z453</f>
        <v>25.645807939289561</v>
      </c>
      <c r="AA8" s="48">
        <f>Database!AA453</f>
        <v>25.045343649683794</v>
      </c>
      <c r="AB8" s="48">
        <f>Database!AB453</f>
        <v>24.025609599380591</v>
      </c>
      <c r="AC8" s="48">
        <f>Database!AC453</f>
        <v>22.860035340313651</v>
      </c>
      <c r="AD8" s="48">
        <f>Database!AD453</f>
        <v>20.969547209703261</v>
      </c>
      <c r="AE8" s="9">
        <f>Database!AE453</f>
        <v>20.598197834044136</v>
      </c>
      <c r="AF8" s="9">
        <f>Database!AF453</f>
        <v>19.359276252048115</v>
      </c>
      <c r="AG8" s="9">
        <f>Database!AG453</f>
        <v>18.360340878142658</v>
      </c>
      <c r="AH8" s="9">
        <f>Database!AH453</f>
        <v>18.027822879013652</v>
      </c>
      <c r="AI8" s="9">
        <f>Database!AI453</f>
        <v>17.51555530723866</v>
      </c>
      <c r="AJ8" s="9">
        <f>Database!AJ453</f>
        <v>16.972663121688274</v>
      </c>
      <c r="AK8" s="9">
        <f>Database!AK453</f>
        <v>16.10502008194246</v>
      </c>
      <c r="AL8" s="9">
        <f>Database!AL453</f>
        <v>16.18373840393993</v>
      </c>
      <c r="AM8" s="9">
        <f>Database!AM453</f>
        <v>15.451364165533846</v>
      </c>
      <c r="AN8" s="9">
        <f>Database!AN453</f>
        <v>15.617793513340374</v>
      </c>
    </row>
    <row r="9" spans="1:40" x14ac:dyDescent="0.35">
      <c r="A9" s="37">
        <v>2</v>
      </c>
      <c r="B9" s="9">
        <f>Database!B454</f>
        <v>65.768654147506894</v>
      </c>
      <c r="C9" t="s">
        <v>81</v>
      </c>
      <c r="D9" t="str">
        <f>Database!D454</f>
        <v>300Mt</v>
      </c>
      <c r="E9" t="str">
        <f>Database!E454</f>
        <v>L1-S2_P2</v>
      </c>
      <c r="F9" s="58">
        <f>Database!F454</f>
        <v>298.85464787406011</v>
      </c>
      <c r="G9" s="55">
        <f>Database!G454</f>
        <v>226.9666138472794</v>
      </c>
      <c r="H9" s="56">
        <f>Database!H454</f>
        <v>152.56925002716645</v>
      </c>
      <c r="I9" s="57">
        <f>Database!I454</f>
        <v>115.45484709352044</v>
      </c>
      <c r="J9" s="5" t="str">
        <f>Database!J454</f>
        <v>300Mt L1 S2-P2</v>
      </c>
      <c r="K9" s="39">
        <f>Database!K454</f>
        <v>65.152280797983494</v>
      </c>
      <c r="L9" s="39">
        <f>Database!L454</f>
        <v>62.851250184110853</v>
      </c>
      <c r="M9" s="39">
        <f>Database!M454</f>
        <v>59.259069532029812</v>
      </c>
      <c r="N9" s="39">
        <f>Database!N454</f>
        <v>56.052219487035856</v>
      </c>
      <c r="O9" s="39">
        <f>Database!O454</f>
        <v>55.539827872900084</v>
      </c>
      <c r="P9" s="42">
        <f>Database!P454</f>
        <v>52.549009691627468</v>
      </c>
      <c r="Q9" s="42">
        <f>Database!Q454</f>
        <v>49.757355160728061</v>
      </c>
      <c r="R9" s="42">
        <f>Database!R454</f>
        <v>46.789661248224832</v>
      </c>
      <c r="S9" s="42">
        <f>Database!S454</f>
        <v>41.302001229541048</v>
      </c>
      <c r="T9" s="42">
        <f>Database!T454</f>
        <v>36.568586517158003</v>
      </c>
      <c r="U9" s="45">
        <f>Database!U454</f>
        <v>33.676154102718549</v>
      </c>
      <c r="V9" s="45">
        <f>Database!V454</f>
        <v>32.219599963815732</v>
      </c>
      <c r="W9" s="45">
        <f>Database!W454</f>
        <v>30.079223057356998</v>
      </c>
      <c r="X9" s="45">
        <f>Database!X454</f>
        <v>30.339568364632214</v>
      </c>
      <c r="Y9" s="45">
        <f>Database!Y454</f>
        <v>26.254704538642962</v>
      </c>
      <c r="Z9" s="48">
        <f>Database!Z454</f>
        <v>24.89885359919106</v>
      </c>
      <c r="AA9" s="48">
        <f>Database!AA454</f>
        <v>24.345262017174896</v>
      </c>
      <c r="AB9" s="48">
        <f>Database!AB454</f>
        <v>23.384939514133773</v>
      </c>
      <c r="AC9" s="48">
        <f>Database!AC454</f>
        <v>22.304834844522425</v>
      </c>
      <c r="AD9" s="48">
        <f>Database!AD454</f>
        <v>20.520957118498281</v>
      </c>
      <c r="AE9" s="9">
        <f>Database!AE454</f>
        <v>20.26950236696096</v>
      </c>
      <c r="AF9" s="9">
        <f>Database!AF454</f>
        <v>19.161310146203682</v>
      </c>
      <c r="AG9" s="9">
        <f>Database!AG454</f>
        <v>18.287977327144315</v>
      </c>
      <c r="AH9" s="9">
        <f>Database!AH454</f>
        <v>18.083434079762434</v>
      </c>
      <c r="AI9" s="9">
        <f>Database!AI454</f>
        <v>17.72093308384666</v>
      </c>
      <c r="AJ9" s="9">
        <f>Database!AJ454</f>
        <v>17.325438745356479</v>
      </c>
      <c r="AK9" s="9">
        <f>Database!AK454</f>
        <v>16.599250923137017</v>
      </c>
      <c r="AL9" s="9">
        <f>Database!AL454</f>
        <v>16.809979210260931</v>
      </c>
      <c r="AM9" s="9">
        <f>Database!AM454</f>
        <v>16.193366528628136</v>
      </c>
      <c r="AN9" s="9">
        <f>Database!AN454</f>
        <v>16.452997975972636</v>
      </c>
    </row>
    <row r="10" spans="1:40" x14ac:dyDescent="0.35">
      <c r="A10" s="37">
        <v>3</v>
      </c>
      <c r="B10" s="9">
        <f>Database!B455</f>
        <v>65.768654147506894</v>
      </c>
      <c r="C10" t="s">
        <v>81</v>
      </c>
      <c r="D10" t="str">
        <f>Database!D455</f>
        <v>300Mt</v>
      </c>
      <c r="E10" t="str">
        <f>Database!E455</f>
        <v>L4-S2_P2</v>
      </c>
      <c r="F10" s="58">
        <f>Database!F455</f>
        <v>298.85848149848005</v>
      </c>
      <c r="G10" s="55">
        <f>Database!G455</f>
        <v>226.78341241259943</v>
      </c>
      <c r="H10" s="56">
        <f>Database!H455</f>
        <v>151.19396449316645</v>
      </c>
      <c r="I10" s="57">
        <f>Database!I455</f>
        <v>111.16189639782044</v>
      </c>
      <c r="J10" s="5" t="str">
        <f>Database!J455</f>
        <v>300Mt L4 S2-P2</v>
      </c>
      <c r="K10" s="39">
        <f>Database!K455</f>
        <v>65.152280797983494</v>
      </c>
      <c r="L10" s="39">
        <f>Database!L455</f>
        <v>62.851250184110853</v>
      </c>
      <c r="M10" s="39">
        <f>Database!M455</f>
        <v>59.259069532029812</v>
      </c>
      <c r="N10" s="39">
        <f>Database!N455</f>
        <v>56.053927839035865</v>
      </c>
      <c r="O10" s="39">
        <f>Database!O455</f>
        <v>55.541953145320086</v>
      </c>
      <c r="P10" s="42">
        <f>Database!P455</f>
        <v>52.54630231576747</v>
      </c>
      <c r="Q10" s="42">
        <f>Database!Q455</f>
        <v>49.74419430062806</v>
      </c>
      <c r="R10" s="42">
        <f>Database!R455</f>
        <v>46.759600270624837</v>
      </c>
      <c r="S10" s="42">
        <f>Database!S455</f>
        <v>41.248432985241053</v>
      </c>
      <c r="T10" s="42">
        <f>Database!T455</f>
        <v>36.484882540337999</v>
      </c>
      <c r="U10" s="45">
        <f>Database!U455</f>
        <v>33.547227196718552</v>
      </c>
      <c r="V10" s="45">
        <f>Database!V455</f>
        <v>32.03010216281573</v>
      </c>
      <c r="W10" s="45">
        <f>Database!W455</f>
        <v>29.819946067356994</v>
      </c>
      <c r="X10" s="45">
        <f>Database!X455</f>
        <v>29.996837147632213</v>
      </c>
      <c r="Y10" s="45">
        <f>Database!Y455</f>
        <v>25.799851918642958</v>
      </c>
      <c r="Z10" s="48">
        <f>Database!Z455</f>
        <v>24.322896635191061</v>
      </c>
      <c r="AA10" s="48">
        <f>Database!AA455</f>
        <v>23.638991679174897</v>
      </c>
      <c r="AB10" s="48">
        <f>Database!AB455</f>
        <v>22.544995863133774</v>
      </c>
      <c r="AC10" s="48">
        <f>Database!AC455</f>
        <v>21.307176388522429</v>
      </c>
      <c r="AD10" s="48">
        <f>Database!AD455</f>
        <v>19.347835831798278</v>
      </c>
      <c r="AE10" s="9">
        <f>Database!AE455</f>
        <v>18.92000709286096</v>
      </c>
      <c r="AF10" s="9">
        <f>Database!AF455</f>
        <v>17.62168618610368</v>
      </c>
      <c r="AG10" s="9">
        <f>Database!AG455</f>
        <v>16.567647043944316</v>
      </c>
      <c r="AH10" s="9">
        <f>Database!AH455</f>
        <v>16.180968427362433</v>
      </c>
      <c r="AI10" s="9">
        <f>Database!AI455</f>
        <v>15.621042069946661</v>
      </c>
      <c r="AJ10" s="9">
        <f>Database!AJ455</f>
        <v>15.02896756088248</v>
      </c>
      <c r="AK10" s="9">
        <f>Database!AK455</f>
        <v>14.105095088437018</v>
      </c>
      <c r="AL10" s="9">
        <f>Database!AL455</f>
        <v>14.126000184760933</v>
      </c>
      <c r="AM10" s="9">
        <f>Database!AM455</f>
        <v>13.327990536528137</v>
      </c>
      <c r="AN10" s="9">
        <f>Database!AN455</f>
        <v>13.403913756042636</v>
      </c>
    </row>
    <row r="11" spans="1:40" x14ac:dyDescent="0.35">
      <c r="A11" s="37">
        <v>4</v>
      </c>
      <c r="B11" s="9">
        <f>Database!B456</f>
        <v>65.768654147506894</v>
      </c>
      <c r="C11" t="s">
        <v>81</v>
      </c>
      <c r="D11" t="str">
        <f>Database!D456</f>
        <v>300Mt-lowbio</v>
      </c>
      <c r="E11" t="str">
        <f>Database!E456</f>
        <v>L4-S1_P2</v>
      </c>
      <c r="F11" s="58">
        <f>Database!F456</f>
        <v>297.68200210105863</v>
      </c>
      <c r="G11" s="55">
        <f>Database!G456</f>
        <v>231.51613257638672</v>
      </c>
      <c r="H11" s="56">
        <f>Database!H456</f>
        <v>154.15858954206456</v>
      </c>
      <c r="I11" s="57">
        <f>Database!I456</f>
        <v>120.68626373837085</v>
      </c>
      <c r="J11" s="5" t="str">
        <f>Database!J456</f>
        <v>300Mt-lowbio L4 S1-P2</v>
      </c>
      <c r="K11" s="39">
        <f>Database!K456</f>
        <v>65.151808139705935</v>
      </c>
      <c r="L11" s="39">
        <f>Database!L456</f>
        <v>62.851806955576059</v>
      </c>
      <c r="M11" s="39">
        <f>Database!M456</f>
        <v>59.248752032477356</v>
      </c>
      <c r="N11" s="39">
        <f>Database!N456</f>
        <v>55.40642120248058</v>
      </c>
      <c r="O11" s="39">
        <f>Database!O456</f>
        <v>55.023213770818742</v>
      </c>
      <c r="P11" s="42">
        <f>Database!P456</f>
        <v>52.904087197417773</v>
      </c>
      <c r="Q11" s="42">
        <f>Database!Q456</f>
        <v>50.506343252178837</v>
      </c>
      <c r="R11" s="42">
        <f>Database!R456</f>
        <v>47.854213436538657</v>
      </c>
      <c r="S11" s="42">
        <f>Database!S456</f>
        <v>42.486948537483194</v>
      </c>
      <c r="T11" s="42">
        <f>Database!T456</f>
        <v>37.764540152768276</v>
      </c>
      <c r="U11" s="45">
        <f>Database!U456</f>
        <v>34.00081955908361</v>
      </c>
      <c r="V11" s="45">
        <f>Database!V456</f>
        <v>32.030904977015403</v>
      </c>
      <c r="W11" s="45">
        <f>Database!W456</f>
        <v>30.138223100418415</v>
      </c>
      <c r="X11" s="45">
        <f>Database!X456</f>
        <v>30.309726814785396</v>
      </c>
      <c r="Y11" s="45">
        <f>Database!Y456</f>
        <v>27.678915090761759</v>
      </c>
      <c r="Z11" s="48">
        <f>Database!Z456</f>
        <v>26.369797939289562</v>
      </c>
      <c r="AA11" s="48">
        <f>Database!AA456</f>
        <v>25.413483649683794</v>
      </c>
      <c r="AB11" s="48">
        <f>Database!AB456</f>
        <v>24.404649599380587</v>
      </c>
      <c r="AC11" s="48">
        <f>Database!AC456</f>
        <v>23.221115340313652</v>
      </c>
      <c r="AD11" s="48">
        <f>Database!AD456</f>
        <v>21.277217209703259</v>
      </c>
      <c r="AE11" s="9">
        <f>Database!AE456</f>
        <v>20.888067834044136</v>
      </c>
      <c r="AF11" s="9">
        <f>Database!AF456</f>
        <v>19.631156252048115</v>
      </c>
      <c r="AG11" s="9">
        <f>Database!AG456</f>
        <v>18.62306087814266</v>
      </c>
      <c r="AH11" s="9">
        <f>Database!AH456</f>
        <v>18.221402879013652</v>
      </c>
      <c r="AI11" s="9">
        <f>Database!AI456</f>
        <v>17.707255307238658</v>
      </c>
      <c r="AJ11" s="9">
        <f>Database!AJ456</f>
        <v>17.167653121688275</v>
      </c>
      <c r="AK11" s="9">
        <f>Database!AK456</f>
        <v>16.291160081942458</v>
      </c>
      <c r="AL11" s="9">
        <f>Database!AL456</f>
        <v>16.318298403939931</v>
      </c>
      <c r="AM11" s="9">
        <f>Database!AM456</f>
        <v>15.558944165533848</v>
      </c>
      <c r="AN11" s="9">
        <f>Database!AN456</f>
        <v>15.721183513340375</v>
      </c>
    </row>
    <row r="12" spans="1:40" x14ac:dyDescent="0.35">
      <c r="A12" s="37">
        <v>5</v>
      </c>
      <c r="B12" s="9">
        <f>Database!B457</f>
        <v>65.768654147506894</v>
      </c>
      <c r="C12" t="s">
        <v>81</v>
      </c>
      <c r="D12" t="str">
        <f>Database!D457</f>
        <v>300Mt-lowbio</v>
      </c>
      <c r="E12" t="str">
        <f>Database!E457</f>
        <v>L1-S2_P2</v>
      </c>
      <c r="F12" s="58">
        <f>Database!F457</f>
        <v>297.5712378740601</v>
      </c>
      <c r="G12" s="55">
        <f>Database!G457</f>
        <v>229.49654384727941</v>
      </c>
      <c r="H12" s="56">
        <f>Database!H457</f>
        <v>150.31505002716645</v>
      </c>
      <c r="I12" s="57">
        <f>Database!I457</f>
        <v>117.59476709352043</v>
      </c>
      <c r="J12" s="5" t="str">
        <f>Database!J457</f>
        <v>300Mt-lowbio L1 S2-P2</v>
      </c>
      <c r="K12" s="39">
        <f>Database!K457</f>
        <v>65.152280797983494</v>
      </c>
      <c r="L12" s="39">
        <f>Database!L457</f>
        <v>62.851250184110853</v>
      </c>
      <c r="M12" s="39">
        <f>Database!M457</f>
        <v>59.259069532029812</v>
      </c>
      <c r="N12" s="39">
        <f>Database!N457</f>
        <v>55.402099487035855</v>
      </c>
      <c r="O12" s="39">
        <f>Database!O457</f>
        <v>54.906537872900095</v>
      </c>
      <c r="P12" s="42">
        <f>Database!P457</f>
        <v>52.713699691627468</v>
      </c>
      <c r="Q12" s="42">
        <f>Database!Q457</f>
        <v>50.218835160728069</v>
      </c>
      <c r="R12" s="42">
        <f>Database!R457</f>
        <v>47.435491248224835</v>
      </c>
      <c r="S12" s="42">
        <f>Database!S457</f>
        <v>41.953811229541046</v>
      </c>
      <c r="T12" s="42">
        <f>Database!T457</f>
        <v>37.174706517158</v>
      </c>
      <c r="U12" s="45">
        <f>Database!U457</f>
        <v>33.319434102718553</v>
      </c>
      <c r="V12" s="45">
        <f>Database!V457</f>
        <v>31.244539963815733</v>
      </c>
      <c r="W12" s="45">
        <f>Database!W457</f>
        <v>29.344373057356997</v>
      </c>
      <c r="X12" s="45">
        <f>Database!X457</f>
        <v>29.507698364632212</v>
      </c>
      <c r="Y12" s="45">
        <f>Database!Y457</f>
        <v>26.899004538642959</v>
      </c>
      <c r="Z12" s="48">
        <f>Database!Z457</f>
        <v>25.622843599191061</v>
      </c>
      <c r="AA12" s="48">
        <f>Database!AA457</f>
        <v>24.713402017174896</v>
      </c>
      <c r="AB12" s="48">
        <f>Database!AB457</f>
        <v>23.763979514133773</v>
      </c>
      <c r="AC12" s="48">
        <f>Database!AC457</f>
        <v>22.665914844522426</v>
      </c>
      <c r="AD12" s="48">
        <f>Database!AD457</f>
        <v>20.828627118498275</v>
      </c>
      <c r="AE12" s="9">
        <f>Database!AE457</f>
        <v>20.559372366960957</v>
      </c>
      <c r="AF12" s="9">
        <f>Database!AF457</f>
        <v>19.433190146203682</v>
      </c>
      <c r="AG12" s="9">
        <f>Database!AG457</f>
        <v>18.550697327144313</v>
      </c>
      <c r="AH12" s="9">
        <f>Database!AH457</f>
        <v>18.277014079762434</v>
      </c>
      <c r="AI12" s="9">
        <f>Database!AI457</f>
        <v>17.912633083846661</v>
      </c>
      <c r="AJ12" s="9">
        <f>Database!AJ457</f>
        <v>17.520428745356483</v>
      </c>
      <c r="AK12" s="9">
        <f>Database!AK457</f>
        <v>16.785390923137019</v>
      </c>
      <c r="AL12" s="9">
        <f>Database!AL457</f>
        <v>16.944539210260931</v>
      </c>
      <c r="AM12" s="9">
        <f>Database!AM457</f>
        <v>16.300946528628135</v>
      </c>
      <c r="AN12" s="9">
        <f>Database!AN457</f>
        <v>16.556387975972633</v>
      </c>
    </row>
    <row r="13" spans="1:40" x14ac:dyDescent="0.35">
      <c r="A13" s="37">
        <v>6</v>
      </c>
      <c r="B13" s="9">
        <f>Database!B458</f>
        <v>65.768654147506894</v>
      </c>
      <c r="C13" t="s">
        <v>81</v>
      </c>
      <c r="D13" t="str">
        <f>Database!D458</f>
        <v>300Mt-lowbio</v>
      </c>
      <c r="E13" t="str">
        <f>Database!E458</f>
        <v>L4-S2_P2</v>
      </c>
      <c r="F13" s="58">
        <f>Database!F458</f>
        <v>297.5750714984801</v>
      </c>
      <c r="G13" s="55">
        <f>Database!G458</f>
        <v>229.31334241259941</v>
      </c>
      <c r="H13" s="56">
        <f>Database!H458</f>
        <v>148.93976449316645</v>
      </c>
      <c r="I13" s="57">
        <f>Database!I458</f>
        <v>113.30181639782043</v>
      </c>
      <c r="J13" s="5" t="str">
        <f>Database!J458</f>
        <v>300Mt-lowbio L4 S2-P2</v>
      </c>
      <c r="K13" s="39">
        <f>Database!K458</f>
        <v>65.152280797983494</v>
      </c>
      <c r="L13" s="39">
        <f>Database!L458</f>
        <v>62.851250184110853</v>
      </c>
      <c r="M13" s="39">
        <f>Database!M458</f>
        <v>59.259069532029812</v>
      </c>
      <c r="N13" s="39">
        <f>Database!N458</f>
        <v>55.403807839035863</v>
      </c>
      <c r="O13" s="39">
        <f>Database!O458</f>
        <v>54.908663145320098</v>
      </c>
      <c r="P13" s="42">
        <f>Database!P458</f>
        <v>52.71099231576747</v>
      </c>
      <c r="Q13" s="42">
        <f>Database!Q458</f>
        <v>50.205674300628068</v>
      </c>
      <c r="R13" s="42">
        <f>Database!R458</f>
        <v>47.405430270624841</v>
      </c>
      <c r="S13" s="42">
        <f>Database!S458</f>
        <v>41.90024298524105</v>
      </c>
      <c r="T13" s="42">
        <f>Database!T458</f>
        <v>37.091002540338003</v>
      </c>
      <c r="U13" s="45">
        <f>Database!U458</f>
        <v>33.190507196718549</v>
      </c>
      <c r="V13" s="45">
        <f>Database!V458</f>
        <v>31.055042162815731</v>
      </c>
      <c r="W13" s="45">
        <f>Database!W458</f>
        <v>29.085096067356996</v>
      </c>
      <c r="X13" s="45">
        <f>Database!X458</f>
        <v>29.164967147632211</v>
      </c>
      <c r="Y13" s="45">
        <f>Database!Y458</f>
        <v>26.444151918642959</v>
      </c>
      <c r="Z13" s="48">
        <f>Database!Z458</f>
        <v>25.046886635191061</v>
      </c>
      <c r="AA13" s="48">
        <f>Database!AA458</f>
        <v>24.007131679174893</v>
      </c>
      <c r="AB13" s="48">
        <f>Database!AB458</f>
        <v>22.924035863133774</v>
      </c>
      <c r="AC13" s="48">
        <f>Database!AC458</f>
        <v>21.668256388522426</v>
      </c>
      <c r="AD13" s="48">
        <f>Database!AD458</f>
        <v>19.65550583179828</v>
      </c>
      <c r="AE13" s="9">
        <f>Database!AE458</f>
        <v>19.20987709286096</v>
      </c>
      <c r="AF13" s="9">
        <f>Database!AF458</f>
        <v>17.89356618610368</v>
      </c>
      <c r="AG13" s="9">
        <f>Database!AG458</f>
        <v>16.830367043944314</v>
      </c>
      <c r="AH13" s="9">
        <f>Database!AH458</f>
        <v>16.374548427362434</v>
      </c>
      <c r="AI13" s="9">
        <f>Database!AI458</f>
        <v>15.81274206994666</v>
      </c>
      <c r="AJ13" s="9">
        <f>Database!AJ458</f>
        <v>15.22395756088248</v>
      </c>
      <c r="AK13" s="9">
        <f>Database!AK458</f>
        <v>14.29123508843702</v>
      </c>
      <c r="AL13" s="9">
        <f>Database!AL458</f>
        <v>14.26056018476093</v>
      </c>
      <c r="AM13" s="9">
        <f>Database!AM458</f>
        <v>13.435570536528138</v>
      </c>
      <c r="AN13" s="9">
        <f>Database!AN458</f>
        <v>13.507303756042637</v>
      </c>
    </row>
    <row r="14" spans="1:40" x14ac:dyDescent="0.35">
      <c r="A14" s="37">
        <v>7</v>
      </c>
      <c r="B14" s="9">
        <f>Database!B459</f>
        <v>65.768654147506894</v>
      </c>
      <c r="C14" t="s">
        <v>81</v>
      </c>
      <c r="D14" t="str">
        <f>Database!D459</f>
        <v>300Mt-led</v>
      </c>
      <c r="E14" t="str">
        <f>Database!E459</f>
        <v>L4-S1_P2</v>
      </c>
      <c r="F14" s="58">
        <f>Database!F459</f>
        <v>294.61569210105864</v>
      </c>
      <c r="G14" s="55">
        <f>Database!G459</f>
        <v>225.28325257638673</v>
      </c>
      <c r="H14" s="56">
        <f>Database!H459</f>
        <v>161.70497954206459</v>
      </c>
      <c r="I14" s="57">
        <f>Database!I459</f>
        <v>121.76103373837086</v>
      </c>
      <c r="J14" s="5" t="str">
        <f>Database!J459</f>
        <v>300Mt-led L4 S1-P2</v>
      </c>
      <c r="K14" s="39">
        <f>Database!K459</f>
        <v>65.151808139705935</v>
      </c>
      <c r="L14" s="39">
        <f>Database!L459</f>
        <v>62.851806955576059</v>
      </c>
      <c r="M14" s="39">
        <f>Database!M459</f>
        <v>59.248752032477356</v>
      </c>
      <c r="N14" s="39">
        <f>Database!N459</f>
        <v>53.980451202480573</v>
      </c>
      <c r="O14" s="39">
        <f>Database!O459</f>
        <v>53.382873770818733</v>
      </c>
      <c r="P14" s="42">
        <f>Database!P459</f>
        <v>51.37349719741777</v>
      </c>
      <c r="Q14" s="42">
        <f>Database!Q459</f>
        <v>48.951123252178832</v>
      </c>
      <c r="R14" s="42">
        <f>Database!R459</f>
        <v>46.401033436538661</v>
      </c>
      <c r="S14" s="42">
        <f>Database!S459</f>
        <v>41.095498537483195</v>
      </c>
      <c r="T14" s="42">
        <f>Database!T459</f>
        <v>37.462100152768279</v>
      </c>
      <c r="U14" s="45">
        <f>Database!U459</f>
        <v>35.647179559083611</v>
      </c>
      <c r="V14" s="45">
        <f>Database!V459</f>
        <v>33.957134977015407</v>
      </c>
      <c r="W14" s="45">
        <f>Database!W459</f>
        <v>32.006723100418412</v>
      </c>
      <c r="X14" s="45">
        <f>Database!X459</f>
        <v>32.132676814785391</v>
      </c>
      <c r="Y14" s="45">
        <f>Database!Y459</f>
        <v>27.96126509076176</v>
      </c>
      <c r="Z14" s="48">
        <f>Database!Z459</f>
        <v>26.660817939289561</v>
      </c>
      <c r="AA14" s="48">
        <f>Database!AA459</f>
        <v>25.819953649683793</v>
      </c>
      <c r="AB14" s="48">
        <f>Database!AB459</f>
        <v>24.743339599380587</v>
      </c>
      <c r="AC14" s="48">
        <f>Database!AC459</f>
        <v>23.24021534031365</v>
      </c>
      <c r="AD14" s="48">
        <f>Database!AD459</f>
        <v>21.296707209703261</v>
      </c>
      <c r="AE14" s="9">
        <f>Database!AE459</f>
        <v>20.868977834044134</v>
      </c>
      <c r="AF14" s="9">
        <f>Database!AF459</f>
        <v>19.643436252048115</v>
      </c>
      <c r="AG14" s="9">
        <f>Database!AG459</f>
        <v>18.378100878142661</v>
      </c>
      <c r="AH14" s="9">
        <f>Database!AH459</f>
        <v>17.947322879013651</v>
      </c>
      <c r="AI14" s="9">
        <f>Database!AI459</f>
        <v>17.392695307238657</v>
      </c>
      <c r="AJ14" s="9">
        <f>Database!AJ459</f>
        <v>16.849143121688272</v>
      </c>
      <c r="AK14" s="9">
        <f>Database!AK459</f>
        <v>16.03801008194246</v>
      </c>
      <c r="AL14" s="9">
        <f>Database!AL459</f>
        <v>16.04354840393993</v>
      </c>
      <c r="AM14" s="9">
        <f>Database!AM459</f>
        <v>15.328844165533848</v>
      </c>
      <c r="AN14" s="9">
        <f>Database!AN459</f>
        <v>15.513393513340374</v>
      </c>
    </row>
    <row r="15" spans="1:40" x14ac:dyDescent="0.35">
      <c r="A15" s="37">
        <v>8</v>
      </c>
      <c r="B15" s="9">
        <f>Database!B460</f>
        <v>65.768654147506894</v>
      </c>
      <c r="C15" t="s">
        <v>81</v>
      </c>
      <c r="D15" t="str">
        <f>Database!D460</f>
        <v>300Mt-led</v>
      </c>
      <c r="E15" t="str">
        <f>Database!E460</f>
        <v>L1-S2_P2</v>
      </c>
      <c r="F15" s="58">
        <f>Database!F460</f>
        <v>294.50492787406006</v>
      </c>
      <c r="G15" s="55">
        <f>Database!G460</f>
        <v>223.26366384727942</v>
      </c>
      <c r="H15" s="56">
        <f>Database!H460</f>
        <v>157.86144002716645</v>
      </c>
      <c r="I15" s="57">
        <f>Database!I460</f>
        <v>118.66953709352043</v>
      </c>
      <c r="J15" s="5" t="str">
        <f>Database!J460</f>
        <v>300Mt-led L1 S2-P2</v>
      </c>
      <c r="K15" s="39">
        <f>Database!K460</f>
        <v>65.152280797983494</v>
      </c>
      <c r="L15" s="39">
        <f>Database!L460</f>
        <v>62.851250184110853</v>
      </c>
      <c r="M15" s="39">
        <f>Database!M460</f>
        <v>59.259069532029812</v>
      </c>
      <c r="N15" s="39">
        <f>Database!N460</f>
        <v>53.976129487035863</v>
      </c>
      <c r="O15" s="39">
        <f>Database!O460</f>
        <v>53.266197872900086</v>
      </c>
      <c r="P15" s="42">
        <f>Database!P460</f>
        <v>51.183109691627472</v>
      </c>
      <c r="Q15" s="42">
        <f>Database!Q460</f>
        <v>48.663615160728064</v>
      </c>
      <c r="R15" s="42">
        <f>Database!R460</f>
        <v>45.982311248224832</v>
      </c>
      <c r="S15" s="42">
        <f>Database!S460</f>
        <v>40.56236122954104</v>
      </c>
      <c r="T15" s="42">
        <f>Database!T460</f>
        <v>36.872266517158003</v>
      </c>
      <c r="U15" s="45">
        <f>Database!U460</f>
        <v>34.965794102718554</v>
      </c>
      <c r="V15" s="45">
        <f>Database!V460</f>
        <v>33.170769963815729</v>
      </c>
      <c r="W15" s="45">
        <f>Database!W460</f>
        <v>31.212873057356994</v>
      </c>
      <c r="X15" s="45">
        <f>Database!X460</f>
        <v>31.330648364632211</v>
      </c>
      <c r="Y15" s="45">
        <f>Database!Y460</f>
        <v>27.18135453864296</v>
      </c>
      <c r="Z15" s="48">
        <f>Database!Z460</f>
        <v>25.91386359919106</v>
      </c>
      <c r="AA15" s="48">
        <f>Database!AA460</f>
        <v>25.119872017174895</v>
      </c>
      <c r="AB15" s="48">
        <f>Database!AB460</f>
        <v>24.102669514133773</v>
      </c>
      <c r="AC15" s="48">
        <f>Database!AC460</f>
        <v>22.685014844522428</v>
      </c>
      <c r="AD15" s="48">
        <f>Database!AD460</f>
        <v>20.84811711849828</v>
      </c>
      <c r="AE15" s="9">
        <f>Database!AE460</f>
        <v>20.540282366960959</v>
      </c>
      <c r="AF15" s="9">
        <f>Database!AF460</f>
        <v>19.445470146203682</v>
      </c>
      <c r="AG15" s="9">
        <f>Database!AG460</f>
        <v>18.305737327144314</v>
      </c>
      <c r="AH15" s="9">
        <f>Database!AH460</f>
        <v>18.002934079762433</v>
      </c>
      <c r="AI15" s="9">
        <f>Database!AI460</f>
        <v>17.598073083846661</v>
      </c>
      <c r="AJ15" s="9">
        <f>Database!AJ460</f>
        <v>17.20191874535648</v>
      </c>
      <c r="AK15" s="9">
        <f>Database!AK460</f>
        <v>16.532240923137017</v>
      </c>
      <c r="AL15" s="9">
        <f>Database!AL460</f>
        <v>16.66978921026093</v>
      </c>
      <c r="AM15" s="9">
        <f>Database!AM460</f>
        <v>16.070846528628135</v>
      </c>
      <c r="AN15" s="9">
        <f>Database!AN460</f>
        <v>16.348597975972638</v>
      </c>
    </row>
    <row r="16" spans="1:40" x14ac:dyDescent="0.35">
      <c r="A16" s="37">
        <v>9</v>
      </c>
      <c r="B16" s="9">
        <f>Database!B461</f>
        <v>65.768654147506894</v>
      </c>
      <c r="C16" t="s">
        <v>81</v>
      </c>
      <c r="D16" t="str">
        <f>Database!D461</f>
        <v>300Mt-led</v>
      </c>
      <c r="E16" t="str">
        <f>Database!E461</f>
        <v>L4-S2_P2</v>
      </c>
      <c r="F16" s="58">
        <f>Database!F461</f>
        <v>298.87730149848011</v>
      </c>
      <c r="G16" s="55">
        <f>Database!G461</f>
        <v>226.79069241259941</v>
      </c>
      <c r="H16" s="56">
        <f>Database!H461</f>
        <v>161.69387449316645</v>
      </c>
      <c r="I16" s="57">
        <f>Database!I461</f>
        <v>128.03665639782045</v>
      </c>
      <c r="J16" s="5" t="str">
        <f>Database!J461</f>
        <v>350Mt L4 S2-P2</v>
      </c>
      <c r="K16" s="39">
        <f>Database!K461</f>
        <v>65.152280797983494</v>
      </c>
      <c r="L16" s="39">
        <f>Database!L461</f>
        <v>62.851250184110853</v>
      </c>
      <c r="M16" s="39">
        <f>Database!M461</f>
        <v>59.259069532029812</v>
      </c>
      <c r="N16" s="39">
        <f>Database!N461</f>
        <v>56.063097839035862</v>
      </c>
      <c r="O16" s="39">
        <f>Database!O461</f>
        <v>55.551603145320094</v>
      </c>
      <c r="P16" s="42">
        <f>Database!P461</f>
        <v>52.511772315767466</v>
      </c>
      <c r="Q16" s="42">
        <f>Database!Q461</f>
        <v>49.714604300628068</v>
      </c>
      <c r="R16" s="42">
        <f>Database!R461</f>
        <v>46.793060270624835</v>
      </c>
      <c r="S16" s="42">
        <f>Database!S461</f>
        <v>41.273532985241047</v>
      </c>
      <c r="T16" s="42">
        <f>Database!T461</f>
        <v>36.497722540338003</v>
      </c>
      <c r="U16" s="45">
        <f>Database!U461</f>
        <v>34.514887196718547</v>
      </c>
      <c r="V16" s="45">
        <f>Database!V461</f>
        <v>33.63681216281573</v>
      </c>
      <c r="W16" s="45">
        <f>Database!W461</f>
        <v>32.130446067356992</v>
      </c>
      <c r="X16" s="45">
        <f>Database!X461</f>
        <v>31.749107147632209</v>
      </c>
      <c r="Y16" s="45">
        <f>Database!Y461</f>
        <v>29.662621918642959</v>
      </c>
      <c r="Z16" s="48">
        <f>Database!Z461</f>
        <v>28.151466635191063</v>
      </c>
      <c r="AA16" s="48">
        <f>Database!AA461</f>
        <v>27.163571679174897</v>
      </c>
      <c r="AB16" s="48">
        <f>Database!AB461</f>
        <v>25.816565863133775</v>
      </c>
      <c r="AC16" s="48">
        <f>Database!AC461</f>
        <v>24.434356388522428</v>
      </c>
      <c r="AD16" s="48">
        <f>Database!AD461</f>
        <v>22.470695831798281</v>
      </c>
      <c r="AE16" s="9">
        <f>Database!AE461</f>
        <v>21.979707092860959</v>
      </c>
      <c r="AF16" s="9">
        <f>Database!AF461</f>
        <v>20.617826186103681</v>
      </c>
      <c r="AG16" s="9">
        <f>Database!AG461</f>
        <v>19.538137043944314</v>
      </c>
      <c r="AH16" s="9">
        <f>Database!AH461</f>
        <v>19.034008427362433</v>
      </c>
      <c r="AI16" s="9">
        <f>Database!AI461</f>
        <v>18.498852069946661</v>
      </c>
      <c r="AJ16" s="9">
        <f>Database!AJ461</f>
        <v>17.53116756088248</v>
      </c>
      <c r="AK16" s="9">
        <f>Database!AK461</f>
        <v>16.341385088437018</v>
      </c>
      <c r="AL16" s="9">
        <f>Database!AL461</f>
        <v>15.190070184760931</v>
      </c>
      <c r="AM16" s="9">
        <f>Database!AM461</f>
        <v>14.349440536528137</v>
      </c>
      <c r="AN16" s="9">
        <f>Database!AN461</f>
        <v>14.419063756042638</v>
      </c>
    </row>
    <row r="17" spans="1:40" x14ac:dyDescent="0.35">
      <c r="A17" s="37">
        <v>10</v>
      </c>
      <c r="B17" s="9">
        <f>Database!B462</f>
        <v>65.768654147506894</v>
      </c>
      <c r="C17" t="s">
        <v>81</v>
      </c>
      <c r="D17" t="str">
        <f>Database!D462</f>
        <v>350Mt-led</v>
      </c>
      <c r="E17" t="str">
        <f>Database!E462</f>
        <v>L1-S2_P2</v>
      </c>
      <c r="F17" s="58">
        <f>Database!F462</f>
        <v>295.85623787406007</v>
      </c>
      <c r="G17" s="55">
        <f>Database!G462</f>
        <v>226.97414384727941</v>
      </c>
      <c r="H17" s="56">
        <f>Database!H462</f>
        <v>171.30386002716648</v>
      </c>
      <c r="I17" s="57">
        <f>Database!I462</f>
        <v>133.80343709352044</v>
      </c>
      <c r="J17" s="5" t="str">
        <f>Database!J462</f>
        <v>350Mt-led L1 S2-P2</v>
      </c>
      <c r="K17" s="39">
        <f>Database!K462</f>
        <v>65.152280797983494</v>
      </c>
      <c r="L17" s="39">
        <f>Database!L462</f>
        <v>62.851250184110853</v>
      </c>
      <c r="M17" s="39">
        <f>Database!M462</f>
        <v>59.259069532029812</v>
      </c>
      <c r="N17" s="39">
        <f>Database!N462</f>
        <v>54.566759487035853</v>
      </c>
      <c r="O17" s="39">
        <f>Database!O462</f>
        <v>54.026877872900094</v>
      </c>
      <c r="P17" s="42">
        <f>Database!P462</f>
        <v>51.838939691627466</v>
      </c>
      <c r="Q17" s="42">
        <f>Database!Q462</f>
        <v>49.424325160728067</v>
      </c>
      <c r="R17" s="42">
        <f>Database!R462</f>
        <v>46.710751248224831</v>
      </c>
      <c r="S17" s="42">
        <f>Database!S462</f>
        <v>41.188341229541045</v>
      </c>
      <c r="T17" s="42">
        <f>Database!T462</f>
        <v>37.811786517157998</v>
      </c>
      <c r="U17" s="45">
        <f>Database!U462</f>
        <v>36.956774102718555</v>
      </c>
      <c r="V17" s="45">
        <f>Database!V462</f>
        <v>36.125429963815733</v>
      </c>
      <c r="W17" s="45">
        <f>Database!W462</f>
        <v>33.930643057356995</v>
      </c>
      <c r="X17" s="45">
        <f>Database!X462</f>
        <v>33.594178364632214</v>
      </c>
      <c r="Y17" s="45">
        <f>Database!Y462</f>
        <v>30.69683453864296</v>
      </c>
      <c r="Z17" s="48">
        <f>Database!Z462</f>
        <v>29.059643599191062</v>
      </c>
      <c r="AA17" s="48">
        <f>Database!AA462</f>
        <v>28.175282017174894</v>
      </c>
      <c r="AB17" s="48">
        <f>Database!AB462</f>
        <v>27.055819514133773</v>
      </c>
      <c r="AC17" s="48">
        <f>Database!AC462</f>
        <v>25.748454844522428</v>
      </c>
      <c r="AD17" s="48">
        <f>Database!AD462</f>
        <v>23.764237118498279</v>
      </c>
      <c r="AE17" s="9">
        <f>Database!AE462</f>
        <v>23.40426236696096</v>
      </c>
      <c r="AF17" s="9">
        <f>Database!AF462</f>
        <v>22.209910146203683</v>
      </c>
      <c r="AG17" s="9">
        <f>Database!AG462</f>
        <v>21.206637327144314</v>
      </c>
      <c r="AH17" s="9">
        <f>Database!AH462</f>
        <v>20.769774079762431</v>
      </c>
      <c r="AI17" s="9">
        <f>Database!AI462</f>
        <v>18.959923083846661</v>
      </c>
      <c r="AJ17" s="9">
        <f>Database!AJ462</f>
        <v>17.905978745356478</v>
      </c>
      <c r="AK17" s="9">
        <f>Database!AK462</f>
        <v>17.114160923137018</v>
      </c>
      <c r="AL17" s="9">
        <f>Database!AL462</f>
        <v>17.275109210260933</v>
      </c>
      <c r="AM17" s="9">
        <f>Database!AM462</f>
        <v>16.692636528628135</v>
      </c>
      <c r="AN17" s="9">
        <f>Database!AN462</f>
        <v>16.932357975972636</v>
      </c>
    </row>
    <row r="18" spans="1:40" x14ac:dyDescent="0.35">
      <c r="A18" s="37">
        <v>11</v>
      </c>
      <c r="B18" s="9">
        <f>Database!B463</f>
        <v>65.768654147506894</v>
      </c>
      <c r="C18" t="s">
        <v>81</v>
      </c>
      <c r="D18" t="str">
        <f>Database!D463</f>
        <v>350Mt-led</v>
      </c>
      <c r="E18" t="str">
        <f>Database!E463</f>
        <v>L4-S2_P2</v>
      </c>
      <c r="F18" s="58">
        <f>Database!F463</f>
        <v>295.86007149848007</v>
      </c>
      <c r="G18" s="55">
        <f>Database!G463</f>
        <v>226.79094241259941</v>
      </c>
      <c r="H18" s="56">
        <f>Database!H463</f>
        <v>169.92857449316642</v>
      </c>
      <c r="I18" s="57">
        <f>Database!I463</f>
        <v>129.51048639782044</v>
      </c>
      <c r="J18" s="5" t="str">
        <f>Database!J463</f>
        <v>350Mt-led L4 S2-P2</v>
      </c>
      <c r="K18" s="39">
        <f>Database!K463</f>
        <v>65.152280797983494</v>
      </c>
      <c r="L18" s="39">
        <f>Database!L463</f>
        <v>62.851250184110853</v>
      </c>
      <c r="M18" s="39">
        <f>Database!M463</f>
        <v>59.259069532029812</v>
      </c>
      <c r="N18" s="39">
        <f>Database!N463</f>
        <v>54.568467839035861</v>
      </c>
      <c r="O18" s="39">
        <f>Database!O463</f>
        <v>54.029003145320097</v>
      </c>
      <c r="P18" s="42">
        <f>Database!P463</f>
        <v>51.836232315767468</v>
      </c>
      <c r="Q18" s="42">
        <f>Database!Q463</f>
        <v>49.411164300628066</v>
      </c>
      <c r="R18" s="42">
        <f>Database!R463</f>
        <v>46.680690270624829</v>
      </c>
      <c r="S18" s="42">
        <f>Database!S463</f>
        <v>41.13477298524105</v>
      </c>
      <c r="T18" s="42">
        <f>Database!T463</f>
        <v>37.728082540338001</v>
      </c>
      <c r="U18" s="45">
        <f>Database!U463</f>
        <v>36.827847196718551</v>
      </c>
      <c r="V18" s="45">
        <f>Database!V463</f>
        <v>35.935932162815732</v>
      </c>
      <c r="W18" s="45">
        <f>Database!W463</f>
        <v>33.671366067356992</v>
      </c>
      <c r="X18" s="45">
        <f>Database!X463</f>
        <v>33.251447147632206</v>
      </c>
      <c r="Y18" s="45">
        <f>Database!Y463</f>
        <v>30.24198191864296</v>
      </c>
      <c r="Z18" s="48">
        <f>Database!Z463</f>
        <v>28.483686635191059</v>
      </c>
      <c r="AA18" s="48">
        <f>Database!AA463</f>
        <v>27.469011679174894</v>
      </c>
      <c r="AB18" s="48">
        <f>Database!AB463</f>
        <v>26.215875863133775</v>
      </c>
      <c r="AC18" s="48">
        <f>Database!AC463</f>
        <v>24.750796388522428</v>
      </c>
      <c r="AD18" s="48">
        <f>Database!AD463</f>
        <v>22.591115831798277</v>
      </c>
      <c r="AE18" s="9">
        <f>Database!AE463</f>
        <v>22.05476709286096</v>
      </c>
      <c r="AF18" s="9">
        <f>Database!AF463</f>
        <v>20.670286186103681</v>
      </c>
      <c r="AG18" s="9">
        <f>Database!AG463</f>
        <v>19.486307043944315</v>
      </c>
      <c r="AH18" s="9">
        <f>Database!AH463</f>
        <v>18.867308427362431</v>
      </c>
      <c r="AI18" s="9">
        <f>Database!AI463</f>
        <v>16.860032069946662</v>
      </c>
      <c r="AJ18" s="9">
        <f>Database!AJ463</f>
        <v>15.609507560882481</v>
      </c>
      <c r="AK18" s="9">
        <f>Database!AK463</f>
        <v>14.620005088437019</v>
      </c>
      <c r="AL18" s="9">
        <f>Database!AL463</f>
        <v>14.591130184760932</v>
      </c>
      <c r="AM18" s="9">
        <f>Database!AM463</f>
        <v>13.827260536528138</v>
      </c>
      <c r="AN18" s="9">
        <f>Database!AN463</f>
        <v>13.883273756042636</v>
      </c>
    </row>
    <row r="19" spans="1:40" x14ac:dyDescent="0.35">
      <c r="A19" s="37">
        <v>12</v>
      </c>
      <c r="B19" s="9">
        <f>Database!B464</f>
        <v>65.768654147506894</v>
      </c>
      <c r="C19" t="s">
        <v>81</v>
      </c>
      <c r="D19" t="str">
        <f>Database!D464</f>
        <v>350Mt</v>
      </c>
      <c r="E19" t="str">
        <f>Database!E464</f>
        <v>L1-S2_P2</v>
      </c>
      <c r="F19" s="58">
        <f>Database!F464</f>
        <v>298.87346787406005</v>
      </c>
      <c r="G19" s="55">
        <f>Database!G464</f>
        <v>226.97389384727941</v>
      </c>
      <c r="H19" s="56">
        <f>Database!H464</f>
        <v>163.06916002716645</v>
      </c>
      <c r="I19" s="57">
        <f>Database!I464</f>
        <v>132.32960709352042</v>
      </c>
      <c r="J19" s="5" t="str">
        <f>Database!J464</f>
        <v>350Mt L1 S2-P2</v>
      </c>
      <c r="K19" s="39">
        <f>Database!K464</f>
        <v>65.152280797983494</v>
      </c>
      <c r="L19" s="39">
        <f>Database!L464</f>
        <v>62.851250184110853</v>
      </c>
      <c r="M19" s="39">
        <f>Database!M464</f>
        <v>59.259069532029812</v>
      </c>
      <c r="N19" s="39">
        <f>Database!N464</f>
        <v>56.061389487035854</v>
      </c>
      <c r="O19" s="39">
        <f>Database!O464</f>
        <v>55.549477872900091</v>
      </c>
      <c r="P19" s="42">
        <f>Database!P464</f>
        <v>52.514479691627464</v>
      </c>
      <c r="Q19" s="42">
        <f>Database!Q464</f>
        <v>49.727765160728069</v>
      </c>
      <c r="R19" s="42">
        <f>Database!R464</f>
        <v>46.82312124822483</v>
      </c>
      <c r="S19" s="42">
        <f>Database!S464</f>
        <v>41.327101229541043</v>
      </c>
      <c r="T19" s="42">
        <f>Database!T464</f>
        <v>36.581426517158</v>
      </c>
      <c r="U19" s="45">
        <f>Database!U464</f>
        <v>34.643814102718551</v>
      </c>
      <c r="V19" s="45">
        <f>Database!V464</f>
        <v>33.826309963815731</v>
      </c>
      <c r="W19" s="45">
        <f>Database!W464</f>
        <v>32.389723057356996</v>
      </c>
      <c r="X19" s="45">
        <f>Database!X464</f>
        <v>32.09183836463221</v>
      </c>
      <c r="Y19" s="45">
        <f>Database!Y464</f>
        <v>30.117474538642959</v>
      </c>
      <c r="Z19" s="48">
        <f>Database!Z464</f>
        <v>28.727423599191059</v>
      </c>
      <c r="AA19" s="48">
        <f>Database!AA464</f>
        <v>27.869842017174893</v>
      </c>
      <c r="AB19" s="48">
        <f>Database!AB464</f>
        <v>26.656509514133774</v>
      </c>
      <c r="AC19" s="48">
        <f>Database!AC464</f>
        <v>25.432014844522428</v>
      </c>
      <c r="AD19" s="48">
        <f>Database!AD464</f>
        <v>23.643817118498276</v>
      </c>
      <c r="AE19" s="9">
        <f>Database!AE464</f>
        <v>23.32920236696096</v>
      </c>
      <c r="AF19" s="9">
        <f>Database!AF464</f>
        <v>22.157450146203683</v>
      </c>
      <c r="AG19" s="9">
        <f>Database!AG464</f>
        <v>21.258467327144317</v>
      </c>
      <c r="AH19" s="9">
        <f>Database!AH464</f>
        <v>20.936474079762434</v>
      </c>
      <c r="AI19" s="9">
        <f>Database!AI464</f>
        <v>20.59874308384666</v>
      </c>
      <c r="AJ19" s="9">
        <f>Database!AJ464</f>
        <v>19.827638745356481</v>
      </c>
      <c r="AK19" s="9">
        <f>Database!AK464</f>
        <v>18.835540923137017</v>
      </c>
      <c r="AL19" s="9">
        <f>Database!AL464</f>
        <v>17.874049210260932</v>
      </c>
      <c r="AM19" s="9">
        <f>Database!AM464</f>
        <v>17.214816528628138</v>
      </c>
      <c r="AN19" s="9">
        <f>Database!AN464</f>
        <v>17.468147975972638</v>
      </c>
    </row>
    <row r="20" spans="1:40" x14ac:dyDescent="0.35">
      <c r="A20" s="37">
        <v>13</v>
      </c>
      <c r="B20" s="9">
        <f>Database!B465</f>
        <v>65.768654147506894</v>
      </c>
      <c r="C20" t="s">
        <v>81</v>
      </c>
      <c r="D20" t="str">
        <f>Database!D465</f>
        <v>350Mt</v>
      </c>
      <c r="E20" t="str">
        <f>Database!E465</f>
        <v>L4-S2_P2</v>
      </c>
      <c r="F20" s="58">
        <f>Database!F465</f>
        <v>298.87730149848011</v>
      </c>
      <c r="G20" s="55">
        <f>Database!G465</f>
        <v>226.79069241259941</v>
      </c>
      <c r="H20" s="56">
        <f>Database!H465</f>
        <v>161.69387449316645</v>
      </c>
      <c r="I20" s="57">
        <f>Database!I465</f>
        <v>128.03665639782045</v>
      </c>
      <c r="J20" s="5" t="str">
        <f>Database!J465</f>
        <v>350Mt L4 S2-P2</v>
      </c>
      <c r="K20" s="39">
        <f>Database!K465</f>
        <v>65.152280797983494</v>
      </c>
      <c r="L20" s="39">
        <f>Database!L465</f>
        <v>62.851250184110853</v>
      </c>
      <c r="M20" s="39">
        <f>Database!M465</f>
        <v>59.259069532029812</v>
      </c>
      <c r="N20" s="39">
        <f>Database!N465</f>
        <v>56.063097839035862</v>
      </c>
      <c r="O20" s="39">
        <f>Database!O465</f>
        <v>55.551603145320094</v>
      </c>
      <c r="P20" s="42">
        <f>Database!P465</f>
        <v>52.511772315767466</v>
      </c>
      <c r="Q20" s="42">
        <f>Database!Q465</f>
        <v>49.714604300628068</v>
      </c>
      <c r="R20" s="42">
        <f>Database!R465</f>
        <v>46.793060270624835</v>
      </c>
      <c r="S20" s="42">
        <f>Database!S465</f>
        <v>41.273532985241047</v>
      </c>
      <c r="T20" s="42">
        <f>Database!T465</f>
        <v>36.497722540338003</v>
      </c>
      <c r="U20" s="45">
        <f>Database!U465</f>
        <v>34.514887196718547</v>
      </c>
      <c r="V20" s="45">
        <f>Database!V465</f>
        <v>33.63681216281573</v>
      </c>
      <c r="W20" s="45">
        <f>Database!W465</f>
        <v>32.130446067356992</v>
      </c>
      <c r="X20" s="45">
        <f>Database!X465</f>
        <v>31.749107147632209</v>
      </c>
      <c r="Y20" s="45">
        <f>Database!Y465</f>
        <v>29.662621918642959</v>
      </c>
      <c r="Z20" s="48">
        <f>Database!Z465</f>
        <v>28.151466635191063</v>
      </c>
      <c r="AA20" s="48">
        <f>Database!AA465</f>
        <v>27.163571679174897</v>
      </c>
      <c r="AB20" s="48">
        <f>Database!AB465</f>
        <v>25.816565863133775</v>
      </c>
      <c r="AC20" s="48">
        <f>Database!AC465</f>
        <v>24.434356388522428</v>
      </c>
      <c r="AD20" s="48">
        <f>Database!AD465</f>
        <v>22.470695831798281</v>
      </c>
      <c r="AE20" s="9">
        <f>Database!AE465</f>
        <v>21.979707092860959</v>
      </c>
      <c r="AF20" s="9">
        <f>Database!AF465</f>
        <v>20.617826186103681</v>
      </c>
      <c r="AG20" s="9">
        <f>Database!AG465</f>
        <v>19.538137043944314</v>
      </c>
      <c r="AH20" s="9">
        <f>Database!AH465</f>
        <v>19.034008427362433</v>
      </c>
      <c r="AI20" s="9">
        <f>Database!AI465</f>
        <v>18.498852069946661</v>
      </c>
      <c r="AJ20" s="9">
        <f>Database!AJ465</f>
        <v>17.53116756088248</v>
      </c>
      <c r="AK20" s="9">
        <f>Database!AK465</f>
        <v>16.341385088437018</v>
      </c>
      <c r="AL20" s="9">
        <f>Database!AL465</f>
        <v>15.190070184760931</v>
      </c>
      <c r="AM20" s="9">
        <f>Database!AM465</f>
        <v>14.349440536528137</v>
      </c>
      <c r="AN20" s="9">
        <f>Database!AN465</f>
        <v>14.419063756042638</v>
      </c>
    </row>
    <row r="21" spans="1:40" x14ac:dyDescent="0.35">
      <c r="A21" s="37">
        <v>14</v>
      </c>
      <c r="B21" s="9">
        <f>Database!B466</f>
        <v>65.768654147506894</v>
      </c>
      <c r="C21" t="s">
        <v>81</v>
      </c>
      <c r="D21" t="str">
        <f>Database!D466</f>
        <v>350Mt-lowbio</v>
      </c>
      <c r="E21" t="str">
        <f>Database!E466</f>
        <v>L1-S2_P2</v>
      </c>
      <c r="F21" s="58">
        <f>Database!F466</f>
        <v>298.93352787406008</v>
      </c>
      <c r="G21" s="55">
        <f>Database!G466</f>
        <v>229.57011384727943</v>
      </c>
      <c r="H21" s="56">
        <f>Database!H466</f>
        <v>163.27658002716646</v>
      </c>
      <c r="I21" s="57">
        <f>Database!I466</f>
        <v>131.93605709352045</v>
      </c>
      <c r="J21" s="5" t="str">
        <f>Database!J466</f>
        <v>350Mt-lowbio L1 S2-P2</v>
      </c>
      <c r="K21" s="39">
        <f>Database!K466</f>
        <v>65.152280797983494</v>
      </c>
      <c r="L21" s="39">
        <f>Database!L466</f>
        <v>62.851250184110853</v>
      </c>
      <c r="M21" s="39">
        <f>Database!M466</f>
        <v>59.259069532029812</v>
      </c>
      <c r="N21" s="39">
        <f>Database!N466</f>
        <v>56.016239487035861</v>
      </c>
      <c r="O21" s="39">
        <f>Database!O466</f>
        <v>55.654687872900091</v>
      </c>
      <c r="P21" s="42">
        <f>Database!P466</f>
        <v>52.729869691627464</v>
      </c>
      <c r="Q21" s="42">
        <f>Database!Q466</f>
        <v>50.22051516072807</v>
      </c>
      <c r="R21" s="42">
        <f>Database!R466</f>
        <v>47.457381248224834</v>
      </c>
      <c r="S21" s="42">
        <f>Database!S466</f>
        <v>41.964521229541042</v>
      </c>
      <c r="T21" s="42">
        <f>Database!T466</f>
        <v>37.197826517158006</v>
      </c>
      <c r="U21" s="45">
        <f>Database!U466</f>
        <v>35.040984102718554</v>
      </c>
      <c r="V21" s="45">
        <f>Database!V466</f>
        <v>33.992549963815733</v>
      </c>
      <c r="W21" s="45">
        <f>Database!W466</f>
        <v>32.058813057356993</v>
      </c>
      <c r="X21" s="45">
        <f>Database!X466</f>
        <v>32.101968364632214</v>
      </c>
      <c r="Y21" s="45">
        <f>Database!Y466</f>
        <v>30.08226453864296</v>
      </c>
      <c r="Z21" s="48">
        <f>Database!Z466</f>
        <v>28.62952359919106</v>
      </c>
      <c r="AA21" s="48">
        <f>Database!AA466</f>
        <v>27.776982017174895</v>
      </c>
      <c r="AB21" s="48">
        <f>Database!AB466</f>
        <v>26.608139514133775</v>
      </c>
      <c r="AC21" s="48">
        <f>Database!AC466</f>
        <v>25.348494844522428</v>
      </c>
      <c r="AD21" s="48">
        <f>Database!AD466</f>
        <v>23.572917118498275</v>
      </c>
      <c r="AE21" s="9">
        <f>Database!AE466</f>
        <v>23.231672366960957</v>
      </c>
      <c r="AF21" s="9">
        <f>Database!AF466</f>
        <v>22.079940146203683</v>
      </c>
      <c r="AG21" s="9">
        <f>Database!AG466</f>
        <v>21.189477327144314</v>
      </c>
      <c r="AH21" s="9">
        <f>Database!AH466</f>
        <v>20.765494079762433</v>
      </c>
      <c r="AI21" s="9">
        <f>Database!AI466</f>
        <v>20.381333083846659</v>
      </c>
      <c r="AJ21" s="9">
        <f>Database!AJ466</f>
        <v>19.663178745356483</v>
      </c>
      <c r="AK21" s="9">
        <f>Database!AK466</f>
        <v>18.440030923137019</v>
      </c>
      <c r="AL21" s="9">
        <f>Database!AL466</f>
        <v>18.334269210260931</v>
      </c>
      <c r="AM21" s="9">
        <f>Database!AM466</f>
        <v>17.677266528628135</v>
      </c>
      <c r="AN21" s="9">
        <f>Database!AN466</f>
        <v>17.919037975972639</v>
      </c>
    </row>
    <row r="22" spans="1:40" x14ac:dyDescent="0.35">
      <c r="A22" s="37">
        <v>15</v>
      </c>
      <c r="B22" s="9">
        <f>Database!B467</f>
        <v>65.768654147506894</v>
      </c>
      <c r="C22" t="s">
        <v>81</v>
      </c>
      <c r="D22" t="str">
        <f>Database!D467</f>
        <v>350Mt-lowbio</v>
      </c>
      <c r="E22" t="str">
        <f>Database!E467</f>
        <v>L4-S2_P2</v>
      </c>
      <c r="F22" s="58">
        <f>Database!F467</f>
        <v>298.93736149848007</v>
      </c>
      <c r="G22" s="55">
        <f>Database!G467</f>
        <v>229.38691241259943</v>
      </c>
      <c r="H22" s="56">
        <f>Database!H467</f>
        <v>161.90129449316646</v>
      </c>
      <c r="I22" s="57">
        <f>Database!I467</f>
        <v>127.64310639782042</v>
      </c>
      <c r="J22" s="5" t="str">
        <f>Database!J467</f>
        <v>350Mt-lowbio L4 S2-P2</v>
      </c>
      <c r="K22" s="39">
        <f>Database!K467</f>
        <v>65.152280797983494</v>
      </c>
      <c r="L22" s="39">
        <f>Database!L467</f>
        <v>62.851250184110853</v>
      </c>
      <c r="M22" s="39">
        <f>Database!M467</f>
        <v>59.259069532029812</v>
      </c>
      <c r="N22" s="39">
        <f>Database!N467</f>
        <v>56.017947839035855</v>
      </c>
      <c r="O22" s="39">
        <f>Database!O467</f>
        <v>55.656813145320093</v>
      </c>
      <c r="P22" s="42">
        <f>Database!P467</f>
        <v>52.727162315767465</v>
      </c>
      <c r="Q22" s="42">
        <f>Database!Q467</f>
        <v>50.207354300628069</v>
      </c>
      <c r="R22" s="42">
        <f>Database!R467</f>
        <v>47.42732027062484</v>
      </c>
      <c r="S22" s="42">
        <f>Database!S467</f>
        <v>41.910952985241046</v>
      </c>
      <c r="T22" s="42">
        <f>Database!T467</f>
        <v>37.114122540338002</v>
      </c>
      <c r="U22" s="45">
        <f>Database!U467</f>
        <v>34.91205719671855</v>
      </c>
      <c r="V22" s="45">
        <f>Database!V467</f>
        <v>33.803052162815732</v>
      </c>
      <c r="W22" s="45">
        <f>Database!W467</f>
        <v>31.799536067356996</v>
      </c>
      <c r="X22" s="45">
        <f>Database!X467</f>
        <v>31.759237147632213</v>
      </c>
      <c r="Y22" s="45">
        <f>Database!Y467</f>
        <v>29.627411918642959</v>
      </c>
      <c r="Z22" s="48">
        <f>Database!Z467</f>
        <v>28.053566635191061</v>
      </c>
      <c r="AA22" s="48">
        <f>Database!AA467</f>
        <v>27.070711679174895</v>
      </c>
      <c r="AB22" s="48">
        <f>Database!AB467</f>
        <v>25.768195863133773</v>
      </c>
      <c r="AC22" s="48">
        <f>Database!AC467</f>
        <v>24.350836388522428</v>
      </c>
      <c r="AD22" s="48">
        <f>Database!AD467</f>
        <v>22.399795831798279</v>
      </c>
      <c r="AE22" s="9">
        <f>Database!AE467</f>
        <v>21.88217709286096</v>
      </c>
      <c r="AF22" s="9">
        <f>Database!AF467</f>
        <v>20.540316186103681</v>
      </c>
      <c r="AG22" s="9">
        <f>Database!AG467</f>
        <v>19.469147043944311</v>
      </c>
      <c r="AH22" s="9">
        <f>Database!AH467</f>
        <v>18.863028427362433</v>
      </c>
      <c r="AI22" s="9">
        <f>Database!AI467</f>
        <v>18.28144206994666</v>
      </c>
      <c r="AJ22" s="9">
        <f>Database!AJ467</f>
        <v>17.366707560882482</v>
      </c>
      <c r="AK22" s="9">
        <f>Database!AK467</f>
        <v>15.94587508843702</v>
      </c>
      <c r="AL22" s="9">
        <f>Database!AL467</f>
        <v>15.650290184760934</v>
      </c>
      <c r="AM22" s="9">
        <f>Database!AM467</f>
        <v>14.811890536528137</v>
      </c>
      <c r="AN22" s="9">
        <f>Database!AN467</f>
        <v>14.869953756042635</v>
      </c>
    </row>
    <row r="23" spans="1:40" x14ac:dyDescent="0.35">
      <c r="B23" s="9"/>
      <c r="H23" s="11">
        <f>Database!H468</f>
        <v>-5.1657390655560943E-2</v>
      </c>
      <c r="I23" s="11">
        <f>Database!I468</f>
        <v>-5.1868134467198047E-2</v>
      </c>
      <c r="K23" s="12"/>
      <c r="L23" s="40">
        <f>Database!L468</f>
        <v>-3.5314620426071364E-2</v>
      </c>
      <c r="M23" s="40">
        <f>Database!M468</f>
        <v>-5.7188188422749642E-2</v>
      </c>
      <c r="N23" s="40">
        <f>Database!N468</f>
        <v>-6.4314749985772912E-2</v>
      </c>
      <c r="O23" s="40">
        <f>Database!O468</f>
        <v>-8.9489746088805555E-3</v>
      </c>
      <c r="P23" s="43">
        <f>Database!P468</f>
        <v>-4.7140685486133149E-2</v>
      </c>
      <c r="Q23" s="43">
        <f>Database!Q468</f>
        <v>-4.9501484729187251E-2</v>
      </c>
      <c r="R23" s="43">
        <f>Database!R468</f>
        <v>-5.6249341166207723E-2</v>
      </c>
      <c r="S23" s="43">
        <f>Database!S468</f>
        <v>-0.11648234642092825</v>
      </c>
      <c r="T23" s="43">
        <f>Database!T468</f>
        <v>-0.10675753621169926</v>
      </c>
      <c r="U23" s="46">
        <f>Database!U468</f>
        <v>-6.4548476641671182E-2</v>
      </c>
      <c r="V23" s="46">
        <f>Database!V468</f>
        <v>-3.9308447460576601E-2</v>
      </c>
      <c r="W23" s="46">
        <f>Database!W468</f>
        <v>-5.8039101922828573E-2</v>
      </c>
      <c r="X23" s="46">
        <f>Database!X468</f>
        <v>-9.5587152312637258E-4</v>
      </c>
      <c r="Y23" s="46">
        <f>Database!Y468</f>
        <v>-9.5435055729601981E-2</v>
      </c>
      <c r="Z23" s="49">
        <f>Database!Z468</f>
        <v>-5.07976466915111E-2</v>
      </c>
      <c r="AA23" s="49">
        <f>Database!AA468</f>
        <v>-3.2065633192945198E-2</v>
      </c>
      <c r="AB23" s="49">
        <f>Database!AB468</f>
        <v>-4.3400336075318791E-2</v>
      </c>
      <c r="AC23" s="49">
        <f>Database!AC468</f>
        <v>-5.1841531195999102E-2</v>
      </c>
      <c r="AD23" s="49">
        <f>Database!AD468</f>
        <v>-8.1235525180216039E-2</v>
      </c>
      <c r="AE23" s="11">
        <f>Database!AE468</f>
        <v>0</v>
      </c>
      <c r="AF23" s="11">
        <f>Database!AF468</f>
        <v>0</v>
      </c>
      <c r="AG23" s="11">
        <f>Database!AG468</f>
        <v>0</v>
      </c>
      <c r="AH23" s="11">
        <f>Database!AH468</f>
        <v>0</v>
      </c>
      <c r="AI23" s="11">
        <f>Database!AI468</f>
        <v>0</v>
      </c>
      <c r="AJ23" s="11">
        <f>Database!AJ468</f>
        <v>0</v>
      </c>
      <c r="AK23" s="11">
        <f>Database!AK468</f>
        <v>0</v>
      </c>
      <c r="AL23" s="11">
        <f>Database!AL468</f>
        <v>0</v>
      </c>
      <c r="AM23" s="11">
        <f>Database!AM468</f>
        <v>0</v>
      </c>
      <c r="AN23" s="11">
        <f>Database!AN468</f>
        <v>0</v>
      </c>
    </row>
    <row r="24" spans="1:40" ht="29" x14ac:dyDescent="0.35">
      <c r="B24" s="9"/>
      <c r="C24" s="37" t="str">
        <f>Database!C469</f>
        <v>15 Long Listed Scenarios (SSP119)</v>
      </c>
      <c r="F24" t="str">
        <f>Database!F469</f>
        <v>CB1</v>
      </c>
      <c r="G24" t="str">
        <f>Database!G469</f>
        <v>CB2</v>
      </c>
      <c r="H24" t="str">
        <f>Database!H469</f>
        <v>CB3</v>
      </c>
      <c r="I24" s="54" t="str">
        <f>Database!I469</f>
        <v>Provisional CB4</v>
      </c>
      <c r="J24" t="str">
        <f>Database!J469</f>
        <v>Year</v>
      </c>
      <c r="K24" s="12">
        <f>Database!K469</f>
        <v>2021</v>
      </c>
      <c r="L24" s="12">
        <f>Database!L469</f>
        <v>2022</v>
      </c>
      <c r="M24" s="12">
        <f>Database!M469</f>
        <v>2023</v>
      </c>
      <c r="N24" s="12">
        <f>Database!N469</f>
        <v>2024</v>
      </c>
      <c r="O24" s="12">
        <f>Database!O469</f>
        <v>2025</v>
      </c>
      <c r="P24" s="41">
        <f>Database!P469</f>
        <v>2026</v>
      </c>
      <c r="Q24" s="41">
        <f>Database!Q469</f>
        <v>2027</v>
      </c>
      <c r="R24" s="41">
        <f>Database!R469</f>
        <v>2028</v>
      </c>
      <c r="S24" s="41">
        <f>Database!S469</f>
        <v>2029</v>
      </c>
      <c r="T24" s="41">
        <f>Database!T469</f>
        <v>2030</v>
      </c>
      <c r="U24" s="44">
        <f>Database!U469</f>
        <v>2031</v>
      </c>
      <c r="V24" s="44">
        <f>Database!V469</f>
        <v>2032</v>
      </c>
      <c r="W24" s="44">
        <f>Database!W469</f>
        <v>2033</v>
      </c>
      <c r="X24" s="44">
        <f>Database!X469</f>
        <v>2034</v>
      </c>
      <c r="Y24" s="44">
        <f>Database!Y469</f>
        <v>2035</v>
      </c>
      <c r="Z24" s="47">
        <f>Database!Z469</f>
        <v>2036</v>
      </c>
      <c r="AA24" s="47">
        <f>Database!AA469</f>
        <v>2037</v>
      </c>
      <c r="AB24" s="47">
        <f>Database!AB469</f>
        <v>2038</v>
      </c>
      <c r="AC24" s="47">
        <f>Database!AC469</f>
        <v>2039</v>
      </c>
      <c r="AD24" s="47">
        <f>Database!AD469</f>
        <v>2040</v>
      </c>
      <c r="AE24">
        <f>Database!AE469</f>
        <v>2041</v>
      </c>
      <c r="AF24">
        <f>Database!AF469</f>
        <v>2042</v>
      </c>
      <c r="AG24">
        <f>Database!AG469</f>
        <v>2043</v>
      </c>
      <c r="AH24">
        <f>Database!AH469</f>
        <v>2044</v>
      </c>
      <c r="AI24">
        <f>Database!AI469</f>
        <v>2045</v>
      </c>
      <c r="AJ24">
        <f>Database!AJ469</f>
        <v>2046</v>
      </c>
      <c r="AK24">
        <f>Database!AK469</f>
        <v>2047</v>
      </c>
      <c r="AL24">
        <f>Database!AL469</f>
        <v>2048</v>
      </c>
      <c r="AM24">
        <f>Database!AM469</f>
        <v>2049</v>
      </c>
      <c r="AN24">
        <f>Database!AN469</f>
        <v>2050</v>
      </c>
    </row>
    <row r="25" spans="1:40" x14ac:dyDescent="0.35">
      <c r="B25" s="9">
        <f>Database!B470</f>
        <v>65.768654147506894</v>
      </c>
      <c r="C25" t="s">
        <v>81</v>
      </c>
      <c r="D25" t="str">
        <f>Database!D470</f>
        <v>Average of 15 Shortlisted</v>
      </c>
      <c r="F25" s="58">
        <f>Database!F470</f>
        <v>297.65618283589447</v>
      </c>
      <c r="G25" s="55">
        <f>Database!G470</f>
        <v>227.65910368589553</v>
      </c>
      <c r="H25" s="56">
        <f>Database!H470</f>
        <v>159.06820304987937</v>
      </c>
      <c r="I25" s="57">
        <f>Database!I470</f>
        <v>123.23150081087719</v>
      </c>
      <c r="J25" t="str">
        <f>Database!J470</f>
        <v>Average of 15 Shortlisted</v>
      </c>
      <c r="K25" s="39">
        <f>Database!K470</f>
        <v>65.152186266327988</v>
      </c>
      <c r="L25" s="39">
        <f>Database!L470</f>
        <v>62.851361538403914</v>
      </c>
      <c r="M25" s="39">
        <f>Database!M470</f>
        <v>59.257006032119314</v>
      </c>
      <c r="N25" s="39">
        <f>Database!N470</f>
        <v>55.445906504258126</v>
      </c>
      <c r="O25" s="39">
        <f>Database!O470</f>
        <v>54.949722494785156</v>
      </c>
      <c r="P25" s="42">
        <f>Database!P470</f>
        <v>52.359354909108191</v>
      </c>
      <c r="Q25" s="42">
        <f>Database!Q470</f>
        <v>49.767489101644877</v>
      </c>
      <c r="R25" s="42">
        <f>Database!R470</f>
        <v>46.968100628180927</v>
      </c>
      <c r="S25" s="42">
        <f>Database!S470</f>
        <v>41.49714606007614</v>
      </c>
      <c r="T25" s="42">
        <f>Database!T470</f>
        <v>37.067012986885388</v>
      </c>
      <c r="U25" s="45">
        <f>Database!U470</f>
        <v>34.674393764924893</v>
      </c>
      <c r="V25" s="45">
        <f>Database!V470</f>
        <v>33.311397179388997</v>
      </c>
      <c r="W25" s="45">
        <f>Database!W470</f>
        <v>31.378033603302615</v>
      </c>
      <c r="X25" s="45">
        <f>Database!X470</f>
        <v>31.348040234529517</v>
      </c>
      <c r="Y25" s="45">
        <f>Database!Y470</f>
        <v>28.356338267733388</v>
      </c>
      <c r="Z25" s="48">
        <f>Database!Z470</f>
        <v>26.915903014944092</v>
      </c>
      <c r="AA25" s="48">
        <f>Database!AA470</f>
        <v>26.052827541810007</v>
      </c>
      <c r="AB25" s="48">
        <f>Database!AB470</f>
        <v>24.922126070783133</v>
      </c>
      <c r="AC25" s="48">
        <f>Database!AC470</f>
        <v>23.630124894614006</v>
      </c>
      <c r="AD25" s="48">
        <f>Database!AD470</f>
        <v>21.710519288725941</v>
      </c>
      <c r="AE25" s="9">
        <f>Database!AE470</f>
        <v>21.314385350737595</v>
      </c>
      <c r="AF25" s="9">
        <f>Database!AF470</f>
        <v>20.072176449999233</v>
      </c>
      <c r="AG25" s="9">
        <f>Database!AG470</f>
        <v>19.039349257397316</v>
      </c>
      <c r="AH25" s="9">
        <f>Database!AH470</f>
        <v>18.625702911986014</v>
      </c>
      <c r="AI25" s="9">
        <f>Database!AI470</f>
        <v>17.957340456298393</v>
      </c>
      <c r="AJ25" s="9">
        <f>Database!AJ470</f>
        <v>17.248367813499904</v>
      </c>
      <c r="AK25" s="9">
        <f>Database!AK470</f>
        <v>16.292385754351439</v>
      </c>
      <c r="AL25" s="9">
        <f>Database!AL470</f>
        <v>16.09742943879673</v>
      </c>
      <c r="AM25" s="9">
        <f>Database!AM470</f>
        <v>15.372708325835946</v>
      </c>
      <c r="AN25" s="9">
        <f>Database!AN470</f>
        <v>15.535498062140849</v>
      </c>
    </row>
    <row r="26" spans="1:40" x14ac:dyDescent="0.35">
      <c r="B26" s="9">
        <f>Database!B471</f>
        <v>65.768654147506894</v>
      </c>
      <c r="C26" t="s">
        <v>81</v>
      </c>
      <c r="D26" t="str">
        <f>Database!D471</f>
        <v>Min</v>
      </c>
      <c r="F26" s="58">
        <f>Database!F471</f>
        <v>294.50492787406006</v>
      </c>
      <c r="G26" s="55">
        <f>Database!G471</f>
        <v>223.26366384727942</v>
      </c>
      <c r="H26" s="56">
        <f>Database!H471</f>
        <v>148.93976449316645</v>
      </c>
      <c r="I26" s="57">
        <f>Database!I471</f>
        <v>111.16189639782044</v>
      </c>
      <c r="J26" t="str">
        <f>Database!J471</f>
        <v>Min</v>
      </c>
      <c r="K26" s="39">
        <f>Database!K471</f>
        <v>65.151808139705935</v>
      </c>
      <c r="L26" s="39">
        <f>Database!L471</f>
        <v>62.851250184110853</v>
      </c>
      <c r="M26" s="39">
        <f>Database!M471</f>
        <v>59.248752032477356</v>
      </c>
      <c r="N26" s="39">
        <f>Database!N471</f>
        <v>53.976129487035863</v>
      </c>
      <c r="O26" s="39">
        <f>Database!O471</f>
        <v>53.266197872900086</v>
      </c>
      <c r="P26" s="42">
        <f>Database!P471</f>
        <v>51.183109691627472</v>
      </c>
      <c r="Q26" s="42">
        <f>Database!Q471</f>
        <v>48.663615160728064</v>
      </c>
      <c r="R26" s="42">
        <f>Database!R471</f>
        <v>45.982311248224832</v>
      </c>
      <c r="S26" s="42">
        <f>Database!S471</f>
        <v>40.56236122954104</v>
      </c>
      <c r="T26" s="42">
        <f>Database!T471</f>
        <v>36.484882540337999</v>
      </c>
      <c r="U26" s="45">
        <f>Database!U471</f>
        <v>33.190507196718549</v>
      </c>
      <c r="V26" s="45">
        <f>Database!V471</f>
        <v>31.055042162815731</v>
      </c>
      <c r="W26" s="45">
        <f>Database!W471</f>
        <v>29.085096067356996</v>
      </c>
      <c r="X26" s="45">
        <f>Database!X471</f>
        <v>29.164967147632211</v>
      </c>
      <c r="Y26" s="45">
        <f>Database!Y471</f>
        <v>25.799851918642958</v>
      </c>
      <c r="Z26" s="48">
        <f>Database!Z471</f>
        <v>24.322896635191061</v>
      </c>
      <c r="AA26" s="48">
        <f>Database!AA471</f>
        <v>23.638991679174897</v>
      </c>
      <c r="AB26" s="48">
        <f>Database!AB471</f>
        <v>22.544995863133774</v>
      </c>
      <c r="AC26" s="48">
        <f>Database!AC471</f>
        <v>21.307176388522429</v>
      </c>
      <c r="AD26" s="48">
        <f>Database!AD471</f>
        <v>19.347835831798278</v>
      </c>
      <c r="AE26" s="9">
        <f>Database!AE471</f>
        <v>18.92000709286096</v>
      </c>
      <c r="AF26" s="9">
        <f>Database!AF471</f>
        <v>17.62168618610368</v>
      </c>
      <c r="AG26" s="9">
        <f>Database!AG471</f>
        <v>16.567647043944316</v>
      </c>
      <c r="AH26" s="9">
        <f>Database!AH471</f>
        <v>16.180968427362433</v>
      </c>
      <c r="AI26" s="9">
        <f>Database!AI471</f>
        <v>15.621042069946661</v>
      </c>
      <c r="AJ26" s="9">
        <f>Database!AJ471</f>
        <v>15.02896756088248</v>
      </c>
      <c r="AK26" s="9">
        <f>Database!AK471</f>
        <v>14.105095088437018</v>
      </c>
      <c r="AL26" s="9">
        <f>Database!AL471</f>
        <v>14.126000184760933</v>
      </c>
      <c r="AM26" s="9">
        <f>Database!AM471</f>
        <v>13.327990536528137</v>
      </c>
      <c r="AN26" s="9">
        <f>Database!AN471</f>
        <v>13.403913756042636</v>
      </c>
    </row>
    <row r="27" spans="1:40" x14ac:dyDescent="0.35">
      <c r="B27" s="9">
        <f>Database!B472</f>
        <v>65.768654147506894</v>
      </c>
      <c r="C27" t="s">
        <v>81</v>
      </c>
      <c r="D27" t="str">
        <f>Database!D472</f>
        <v>Max</v>
      </c>
      <c r="F27" s="58">
        <f>Database!F472</f>
        <v>298.96541210105863</v>
      </c>
      <c r="G27" s="55">
        <f>Database!G472</f>
        <v>231.51613257638672</v>
      </c>
      <c r="H27" s="56">
        <f>Database!H472</f>
        <v>171.30386002716648</v>
      </c>
      <c r="I27" s="57">
        <f>Database!I472</f>
        <v>133.80343709352044</v>
      </c>
      <c r="J27" t="str">
        <f>Database!J472</f>
        <v>Max</v>
      </c>
      <c r="K27" s="39">
        <f>Database!K472</f>
        <v>65.152280797983494</v>
      </c>
      <c r="L27" s="39">
        <f>Database!L472</f>
        <v>62.851806955576059</v>
      </c>
      <c r="M27" s="39">
        <f>Database!M472</f>
        <v>59.259069532029812</v>
      </c>
      <c r="N27" s="39">
        <f>Database!N472</f>
        <v>56.063097839035862</v>
      </c>
      <c r="O27" s="39">
        <f>Database!O472</f>
        <v>55.656813145320093</v>
      </c>
      <c r="P27" s="42">
        <f>Database!P472</f>
        <v>52.904087197417773</v>
      </c>
      <c r="Q27" s="42">
        <f>Database!Q472</f>
        <v>50.506343252178837</v>
      </c>
      <c r="R27" s="42">
        <f>Database!R472</f>
        <v>47.854213436538657</v>
      </c>
      <c r="S27" s="42">
        <f>Database!S472</f>
        <v>42.486948537483194</v>
      </c>
      <c r="T27" s="42">
        <f>Database!T472</f>
        <v>37.811786517157998</v>
      </c>
      <c r="U27" s="45">
        <f>Database!U472</f>
        <v>36.956774102718555</v>
      </c>
      <c r="V27" s="45">
        <f>Database!V472</f>
        <v>36.125429963815733</v>
      </c>
      <c r="W27" s="45">
        <f>Database!W472</f>
        <v>33.930643057356995</v>
      </c>
      <c r="X27" s="45">
        <f>Database!X472</f>
        <v>33.594178364632214</v>
      </c>
      <c r="Y27" s="45">
        <f>Database!Y472</f>
        <v>30.69683453864296</v>
      </c>
      <c r="Z27" s="48">
        <f>Database!Z472</f>
        <v>29.059643599191062</v>
      </c>
      <c r="AA27" s="48">
        <f>Database!AA472</f>
        <v>28.175282017174894</v>
      </c>
      <c r="AB27" s="48">
        <f>Database!AB472</f>
        <v>27.055819514133773</v>
      </c>
      <c r="AC27" s="48">
        <f>Database!AC472</f>
        <v>25.748454844522428</v>
      </c>
      <c r="AD27" s="48">
        <f>Database!AD472</f>
        <v>23.764237118498279</v>
      </c>
      <c r="AE27" s="9">
        <f>Database!AE472</f>
        <v>23.40426236696096</v>
      </c>
      <c r="AF27" s="9">
        <f>Database!AF472</f>
        <v>22.209910146203683</v>
      </c>
      <c r="AG27" s="9">
        <f>Database!AG472</f>
        <v>21.258467327144317</v>
      </c>
      <c r="AH27" s="9">
        <f>Database!AH472</f>
        <v>20.936474079762434</v>
      </c>
      <c r="AI27" s="9">
        <f>Database!AI472</f>
        <v>20.59874308384666</v>
      </c>
      <c r="AJ27" s="9">
        <f>Database!AJ472</f>
        <v>19.827638745356481</v>
      </c>
      <c r="AK27" s="9">
        <f>Database!AK472</f>
        <v>18.835540923137017</v>
      </c>
      <c r="AL27" s="9">
        <f>Database!AL472</f>
        <v>18.334269210260931</v>
      </c>
      <c r="AM27" s="9">
        <f>Database!AM472</f>
        <v>17.677266528628135</v>
      </c>
      <c r="AN27" s="9">
        <f>Database!AN472</f>
        <v>17.919037975972639</v>
      </c>
    </row>
    <row r="28" spans="1:40" x14ac:dyDescent="0.35">
      <c r="E28" t="s">
        <v>82</v>
      </c>
      <c r="F28" s="58">
        <f>Database!F473</f>
        <v>59.531236567178894</v>
      </c>
      <c r="G28" s="55">
        <f>Database!G473</f>
        <v>45.531820737179103</v>
      </c>
      <c r="H28" s="56">
        <f>Database!H473</f>
        <v>31.813640609975874</v>
      </c>
      <c r="I28" s="57">
        <f>Database!I473</f>
        <v>24.646300162175439</v>
      </c>
      <c r="J28" t="str">
        <f>Database!J473</f>
        <v>Carbon Budget 1</v>
      </c>
      <c r="K28" s="39">
        <f>Database!K473</f>
        <v>59.531236567178894</v>
      </c>
      <c r="L28" s="39">
        <f>Database!L473</f>
        <v>59.531236567178894</v>
      </c>
      <c r="M28" s="39">
        <f>Database!M473</f>
        <v>59.531236567178894</v>
      </c>
      <c r="N28" s="39">
        <f>Database!N473</f>
        <v>59.531236567178894</v>
      </c>
      <c r="O28" s="39">
        <f>Database!O473</f>
        <v>59.531236567178894</v>
      </c>
      <c r="P28" s="42"/>
      <c r="Q28" s="42"/>
      <c r="R28" s="42"/>
      <c r="S28" s="42"/>
      <c r="T28" s="42"/>
      <c r="U28" s="45"/>
      <c r="V28" s="45"/>
      <c r="W28" s="45"/>
      <c r="X28" s="45"/>
      <c r="Y28" s="45"/>
      <c r="Z28" s="48"/>
      <c r="AA28" s="48"/>
      <c r="AB28" s="48"/>
      <c r="AC28" s="48"/>
      <c r="AD28" s="48"/>
      <c r="AE28" s="9"/>
      <c r="AF28" s="9"/>
      <c r="AG28" s="9"/>
      <c r="AH28" s="9"/>
      <c r="AI28" s="9"/>
      <c r="AJ28" s="9"/>
      <c r="AK28" s="9"/>
      <c r="AL28" s="9"/>
      <c r="AM28" s="9"/>
      <c r="AN28" s="9"/>
    </row>
    <row r="29" spans="1:40" x14ac:dyDescent="0.35">
      <c r="J29" t="str">
        <f>Database!J474</f>
        <v>Carbon Budget 2</v>
      </c>
      <c r="K29" s="39"/>
      <c r="L29" s="39"/>
      <c r="M29" s="39"/>
      <c r="N29" s="39"/>
      <c r="O29" s="39"/>
      <c r="P29" s="42">
        <f>Database!P474</f>
        <v>45.531820737179103</v>
      </c>
      <c r="Q29" s="42">
        <f>Database!Q474</f>
        <v>45.531820737179103</v>
      </c>
      <c r="R29" s="42">
        <f>Database!R474</f>
        <v>45.531820737179103</v>
      </c>
      <c r="S29" s="42">
        <f>Database!S474</f>
        <v>45.531820737179103</v>
      </c>
      <c r="T29" s="42">
        <f>Database!T474</f>
        <v>45.531820737179103</v>
      </c>
      <c r="U29" s="45"/>
      <c r="V29" s="45"/>
      <c r="W29" s="45"/>
      <c r="X29" s="45"/>
      <c r="Y29" s="45"/>
      <c r="Z29" s="48"/>
      <c r="AA29" s="48"/>
      <c r="AB29" s="48"/>
      <c r="AC29" s="48"/>
      <c r="AD29" s="48"/>
      <c r="AE29" s="9"/>
      <c r="AF29" s="9"/>
      <c r="AG29" s="9"/>
      <c r="AH29" s="9"/>
      <c r="AI29" s="9"/>
      <c r="AJ29" s="9"/>
      <c r="AK29" s="9"/>
      <c r="AL29" s="9"/>
      <c r="AM29" s="9"/>
      <c r="AN29" s="9"/>
    </row>
    <row r="30" spans="1:40" x14ac:dyDescent="0.35">
      <c r="J30" t="str">
        <f>Database!J475</f>
        <v>Carbon Budget 3</v>
      </c>
      <c r="K30" s="39"/>
      <c r="L30" s="39"/>
      <c r="M30" s="39"/>
      <c r="N30" s="39"/>
      <c r="O30" s="39"/>
      <c r="P30" s="42"/>
      <c r="Q30" s="42"/>
      <c r="R30" s="42"/>
      <c r="S30" s="42"/>
      <c r="T30" s="42"/>
      <c r="U30" s="45">
        <f>Database!U475</f>
        <v>31.813640609975874</v>
      </c>
      <c r="V30" s="45">
        <f>Database!V475</f>
        <v>31.813640609975874</v>
      </c>
      <c r="W30" s="45">
        <f>Database!W475</f>
        <v>31.813640609975874</v>
      </c>
      <c r="X30" s="45">
        <f>Database!X475</f>
        <v>31.813640609975874</v>
      </c>
      <c r="Y30" s="45">
        <f>Database!Y475</f>
        <v>31.813640609975874</v>
      </c>
      <c r="Z30" s="48"/>
      <c r="AA30" s="48"/>
      <c r="AB30" s="48"/>
      <c r="AC30" s="48"/>
      <c r="AD30" s="48"/>
      <c r="AE30" s="9"/>
      <c r="AF30" s="9"/>
      <c r="AG30" s="9"/>
      <c r="AH30" s="9"/>
      <c r="AI30" s="9"/>
      <c r="AJ30" s="9"/>
      <c r="AK30" s="9"/>
      <c r="AL30" s="9"/>
      <c r="AM30" s="9"/>
      <c r="AN30" s="9"/>
    </row>
    <row r="31" spans="1:40" x14ac:dyDescent="0.35">
      <c r="J31" t="str">
        <f>Database!J476</f>
        <v>Provisional CB4</v>
      </c>
      <c r="K31" s="39"/>
      <c r="L31" s="39"/>
      <c r="M31" s="39"/>
      <c r="N31" s="39"/>
      <c r="O31" s="39"/>
      <c r="P31" s="42"/>
      <c r="Q31" s="42"/>
      <c r="R31" s="42"/>
      <c r="S31" s="42"/>
      <c r="T31" s="42"/>
      <c r="U31" s="45"/>
      <c r="V31" s="45"/>
      <c r="W31" s="45"/>
      <c r="X31" s="45"/>
      <c r="Y31" s="45"/>
      <c r="Z31" s="48">
        <f>Database!Z476</f>
        <v>24.646300162175439</v>
      </c>
      <c r="AA31" s="48">
        <f>Database!AA476</f>
        <v>24.646300162175439</v>
      </c>
      <c r="AB31" s="48">
        <f>Database!AB476</f>
        <v>24.646300162175439</v>
      </c>
      <c r="AC31" s="48">
        <f>Database!AC476</f>
        <v>24.646300162175439</v>
      </c>
      <c r="AD31" s="48">
        <f>Database!AD476</f>
        <v>24.646300162175439</v>
      </c>
      <c r="AE31" s="9"/>
      <c r="AF31" s="9"/>
      <c r="AG31" s="9"/>
      <c r="AH31" s="9"/>
      <c r="AI31" s="9"/>
      <c r="AJ31" s="9"/>
      <c r="AK31" s="9"/>
      <c r="AL31" s="9"/>
      <c r="AM31" s="9"/>
      <c r="AN31" s="9"/>
    </row>
    <row r="32" spans="1:40" x14ac:dyDescent="0.35">
      <c r="J32" t="s">
        <v>83</v>
      </c>
      <c r="K32" s="58"/>
      <c r="L32" s="58"/>
      <c r="M32" s="58">
        <v>295</v>
      </c>
      <c r="N32" s="58"/>
      <c r="O32" s="58"/>
      <c r="P32" s="55"/>
      <c r="Q32" s="55"/>
      <c r="R32" s="55">
        <v>200</v>
      </c>
      <c r="S32" s="55"/>
      <c r="T32" s="55"/>
      <c r="U32" s="56"/>
      <c r="V32" s="56"/>
      <c r="W32" s="56">
        <f>H25</f>
        <v>159.06820304987937</v>
      </c>
      <c r="X32" s="56"/>
      <c r="Y32" s="56"/>
      <c r="Z32" s="57"/>
      <c r="AA32" s="57"/>
      <c r="AB32" s="57">
        <f>I25</f>
        <v>123.23150081087719</v>
      </c>
      <c r="AC32" s="57"/>
      <c r="AD32" s="57"/>
    </row>
    <row r="33" spans="2:30" x14ac:dyDescent="0.35">
      <c r="J33" t="str">
        <f>Database!J478</f>
        <v>Min</v>
      </c>
      <c r="K33" s="58">
        <f>F26/5</f>
        <v>58.900985574812012</v>
      </c>
      <c r="L33" s="58">
        <f>K33</f>
        <v>58.900985574812012</v>
      </c>
      <c r="M33" s="58">
        <f t="shared" ref="M33:O33" si="0">L33</f>
        <v>58.900985574812012</v>
      </c>
      <c r="N33" s="58">
        <f t="shared" si="0"/>
        <v>58.900985574812012</v>
      </c>
      <c r="O33" s="58">
        <f t="shared" si="0"/>
        <v>58.900985574812012</v>
      </c>
      <c r="P33" s="55">
        <f>G26/5</f>
        <v>44.652732769455881</v>
      </c>
      <c r="Q33" s="55">
        <f>P33</f>
        <v>44.652732769455881</v>
      </c>
      <c r="R33" s="55">
        <f t="shared" ref="R33:T33" si="1">Q33</f>
        <v>44.652732769455881</v>
      </c>
      <c r="S33" s="55">
        <f t="shared" si="1"/>
        <v>44.652732769455881</v>
      </c>
      <c r="T33" s="55">
        <f t="shared" si="1"/>
        <v>44.652732769455881</v>
      </c>
      <c r="U33" s="56">
        <f>Database!U478</f>
        <v>29.787952898633289</v>
      </c>
      <c r="V33" s="56">
        <f>Database!V478</f>
        <v>29.787952898633289</v>
      </c>
      <c r="W33" s="56">
        <f>Database!W478</f>
        <v>29.787952898633289</v>
      </c>
      <c r="X33" s="56">
        <f>Database!X478</f>
        <v>29.787952898633289</v>
      </c>
      <c r="Y33" s="56">
        <f>Database!Y478</f>
        <v>29.787952898633289</v>
      </c>
      <c r="Z33" s="57">
        <f>Database!Z478</f>
        <v>22.232379279564089</v>
      </c>
      <c r="AA33" s="57">
        <f>Database!AA478</f>
        <v>22.232379279564089</v>
      </c>
      <c r="AB33" s="57">
        <f>Database!AB478</f>
        <v>22.232379279564089</v>
      </c>
      <c r="AC33" s="57">
        <f>Database!AC478</f>
        <v>22.232379279564089</v>
      </c>
      <c r="AD33" s="57">
        <f>Database!AD478</f>
        <v>22.232379279564089</v>
      </c>
    </row>
    <row r="34" spans="2:30" x14ac:dyDescent="0.35">
      <c r="J34" t="str">
        <f>Database!J479</f>
        <v>Max</v>
      </c>
      <c r="K34" s="58">
        <f>F27/5</f>
        <v>59.793082420211725</v>
      </c>
      <c r="L34" s="58">
        <f>K34</f>
        <v>59.793082420211725</v>
      </c>
      <c r="M34" s="58">
        <f t="shared" ref="M34:O34" si="2">L34</f>
        <v>59.793082420211725</v>
      </c>
      <c r="N34" s="58">
        <f t="shared" si="2"/>
        <v>59.793082420211725</v>
      </c>
      <c r="O34" s="58">
        <f t="shared" si="2"/>
        <v>59.793082420211725</v>
      </c>
      <c r="P34" s="55">
        <f>G27/5</f>
        <v>46.303226515277345</v>
      </c>
      <c r="Q34" s="55">
        <f>P34</f>
        <v>46.303226515277345</v>
      </c>
      <c r="R34" s="55">
        <f t="shared" ref="R34:T34" si="3">Q34</f>
        <v>46.303226515277345</v>
      </c>
      <c r="S34" s="55">
        <f t="shared" si="3"/>
        <v>46.303226515277345</v>
      </c>
      <c r="T34" s="55">
        <f t="shared" si="3"/>
        <v>46.303226515277345</v>
      </c>
      <c r="U34" s="56">
        <f>Database!U479</f>
        <v>34.260772005433296</v>
      </c>
      <c r="V34" s="56">
        <f>Database!V479</f>
        <v>34.260772005433296</v>
      </c>
      <c r="W34" s="56">
        <f>Database!W479</f>
        <v>34.260772005433296</v>
      </c>
      <c r="X34" s="56">
        <f>Database!X479</f>
        <v>34.260772005433296</v>
      </c>
      <c r="Y34" s="56">
        <f>Database!Y479</f>
        <v>34.260772005433296</v>
      </c>
      <c r="Z34" s="57">
        <f>Database!Z479</f>
        <v>26.760687418704087</v>
      </c>
      <c r="AA34" s="57">
        <f>Database!AA479</f>
        <v>26.760687418704087</v>
      </c>
      <c r="AB34" s="57">
        <f>Database!AB479</f>
        <v>26.760687418704087</v>
      </c>
      <c r="AC34" s="57">
        <f>Database!AC479</f>
        <v>26.760687418704087</v>
      </c>
      <c r="AD34" s="57">
        <f>Database!AD479</f>
        <v>26.760687418704087</v>
      </c>
    </row>
    <row r="35" spans="2:30" x14ac:dyDescent="0.35">
      <c r="E35" s="5">
        <f>SUM(F35:I35)</f>
        <v>775</v>
      </c>
      <c r="F35" s="58">
        <v>295</v>
      </c>
      <c r="G35" s="55">
        <v>200</v>
      </c>
      <c r="H35" s="56">
        <f>Database!H481</f>
        <v>160</v>
      </c>
      <c r="I35" s="57">
        <f>Database!I481</f>
        <v>119.99999999999997</v>
      </c>
      <c r="J35" t="str">
        <f>Database!J481</f>
        <v>Scale to Rounded Budgets</v>
      </c>
      <c r="K35" s="58">
        <f>K25</f>
        <v>65.152186266327988</v>
      </c>
      <c r="L35" s="58">
        <f t="shared" ref="L35:T35" si="4">L25</f>
        <v>62.851361538403914</v>
      </c>
      <c r="M35" s="58">
        <f t="shared" si="4"/>
        <v>59.257006032119314</v>
      </c>
      <c r="N35" s="58">
        <f t="shared" si="4"/>
        <v>55.445906504258126</v>
      </c>
      <c r="O35" s="58">
        <f t="shared" si="4"/>
        <v>54.949722494785156</v>
      </c>
      <c r="P35" s="55">
        <f t="shared" si="4"/>
        <v>52.359354909108191</v>
      </c>
      <c r="Q35" s="55">
        <f t="shared" si="4"/>
        <v>49.767489101644877</v>
      </c>
      <c r="R35" s="55">
        <f t="shared" si="4"/>
        <v>46.968100628180927</v>
      </c>
      <c r="S35" s="55">
        <f t="shared" si="4"/>
        <v>41.49714606007614</v>
      </c>
      <c r="T35" s="55">
        <f t="shared" si="4"/>
        <v>37.067012986885388</v>
      </c>
      <c r="U35" s="56">
        <f>Database!U481</f>
        <v>34.877511004812909</v>
      </c>
      <c r="V35" s="56">
        <f>Database!V481</f>
        <v>33.50653019592454</v>
      </c>
      <c r="W35" s="56">
        <f>Database!W481</f>
        <v>31.561841274802941</v>
      </c>
      <c r="X35" s="56">
        <f>Database!X481</f>
        <v>31.531672209510923</v>
      </c>
      <c r="Y35" s="56">
        <f>Database!Y481</f>
        <v>28.522445314948708</v>
      </c>
      <c r="Z35" s="57">
        <f>Database!Z481</f>
        <v>26.210087035702148</v>
      </c>
      <c r="AA35" s="57">
        <f>Database!AA481</f>
        <v>25.369643998860155</v>
      </c>
      <c r="AB35" s="57">
        <f>Database!AB481</f>
        <v>24.26859292319843</v>
      </c>
      <c r="AC35" s="57">
        <f>Database!AC481</f>
        <v>23.010471906087435</v>
      </c>
      <c r="AD35" s="57">
        <f>Database!AD481</f>
        <v>21.141204136151817</v>
      </c>
    </row>
    <row r="36" spans="2:30" x14ac:dyDescent="0.35">
      <c r="H36" s="5">
        <f>SUM(U35:Y35)</f>
        <v>160</v>
      </c>
      <c r="I36" s="5">
        <f>SUM(Z35:AD35)</f>
        <v>119.99999999999997</v>
      </c>
      <c r="J36" t="str">
        <f>J28</f>
        <v>Carbon Budget 1</v>
      </c>
      <c r="K36" s="58">
        <f>F35/5</f>
        <v>59</v>
      </c>
      <c r="L36" s="58">
        <f>K36</f>
        <v>59</v>
      </c>
      <c r="M36" s="58">
        <f t="shared" ref="M36:O36" si="5">L36</f>
        <v>59</v>
      </c>
      <c r="N36" s="58">
        <f t="shared" si="5"/>
        <v>59</v>
      </c>
      <c r="O36" s="58">
        <f t="shared" si="5"/>
        <v>59</v>
      </c>
      <c r="P36" s="55"/>
      <c r="Q36" s="55"/>
      <c r="R36" s="55"/>
      <c r="S36" s="55"/>
      <c r="T36" s="55"/>
      <c r="U36" s="56"/>
      <c r="V36" s="56"/>
      <c r="W36" s="56"/>
      <c r="X36" s="56"/>
      <c r="Y36" s="56"/>
      <c r="Z36" s="57"/>
      <c r="AA36" s="57"/>
      <c r="AB36" s="57"/>
      <c r="AC36" s="57"/>
      <c r="AD36" s="57"/>
    </row>
    <row r="37" spans="2:30" x14ac:dyDescent="0.35">
      <c r="J37" t="str">
        <f t="shared" ref="J37:J40" si="6">J29</f>
        <v>Carbon Budget 2</v>
      </c>
      <c r="K37" s="58"/>
      <c r="L37" s="58"/>
      <c r="M37" s="58"/>
      <c r="N37" s="58"/>
      <c r="O37" s="58"/>
      <c r="P37" s="55">
        <f>G35/5</f>
        <v>40</v>
      </c>
      <c r="Q37" s="55">
        <f>P37</f>
        <v>40</v>
      </c>
      <c r="R37" s="55">
        <f t="shared" ref="R37:T37" si="7">Q37</f>
        <v>40</v>
      </c>
      <c r="S37" s="55">
        <f t="shared" si="7"/>
        <v>40</v>
      </c>
      <c r="T37" s="55">
        <f t="shared" si="7"/>
        <v>40</v>
      </c>
      <c r="U37" s="56"/>
      <c r="V37" s="56"/>
      <c r="W37" s="56"/>
      <c r="X37" s="56"/>
      <c r="Y37" s="56"/>
      <c r="Z37" s="57"/>
      <c r="AA37" s="57"/>
      <c r="AB37" s="57"/>
      <c r="AC37" s="57"/>
      <c r="AD37" s="57"/>
    </row>
    <row r="38" spans="2:30" x14ac:dyDescent="0.35">
      <c r="J38" t="str">
        <f t="shared" si="6"/>
        <v>Carbon Budget 3</v>
      </c>
      <c r="K38" s="58"/>
      <c r="L38" s="58"/>
      <c r="M38" s="58"/>
      <c r="N38" s="58"/>
      <c r="O38" s="58"/>
      <c r="P38" s="55"/>
      <c r="Q38" s="55"/>
      <c r="R38" s="55"/>
      <c r="S38" s="55"/>
      <c r="T38" s="55"/>
      <c r="U38" s="56">
        <f>H35/5</f>
        <v>32</v>
      </c>
      <c r="V38" s="56">
        <f>U38</f>
        <v>32</v>
      </c>
      <c r="W38" s="56">
        <f t="shared" ref="W38:Y38" si="8">V38</f>
        <v>32</v>
      </c>
      <c r="X38" s="56">
        <f t="shared" si="8"/>
        <v>32</v>
      </c>
      <c r="Y38" s="56">
        <f t="shared" si="8"/>
        <v>32</v>
      </c>
      <c r="Z38" s="57"/>
      <c r="AA38" s="57"/>
      <c r="AB38" s="57"/>
      <c r="AC38" s="57"/>
      <c r="AD38" s="57"/>
    </row>
    <row r="39" spans="2:30" x14ac:dyDescent="0.35">
      <c r="J39" t="str">
        <f t="shared" si="6"/>
        <v>Provisional CB4</v>
      </c>
      <c r="K39" s="58"/>
      <c r="L39" s="58"/>
      <c r="M39" s="58"/>
      <c r="N39" s="58"/>
      <c r="O39" s="58"/>
      <c r="P39" s="55"/>
      <c r="Q39" s="55"/>
      <c r="R39" s="55"/>
      <c r="S39" s="55"/>
      <c r="T39" s="55"/>
      <c r="U39" s="56"/>
      <c r="V39" s="56"/>
      <c r="W39" s="56"/>
      <c r="X39" s="56"/>
      <c r="Y39" s="56"/>
      <c r="Z39" s="57">
        <f>I35/5</f>
        <v>23.999999999999993</v>
      </c>
      <c r="AA39" s="57">
        <f>Z39</f>
        <v>23.999999999999993</v>
      </c>
      <c r="AB39" s="57">
        <f t="shared" ref="AB39:AD39" si="9">AA39</f>
        <v>23.999999999999993</v>
      </c>
      <c r="AC39" s="57">
        <f t="shared" si="9"/>
        <v>23.999999999999993</v>
      </c>
      <c r="AD39" s="57">
        <f t="shared" si="9"/>
        <v>23.999999999999993</v>
      </c>
    </row>
    <row r="40" spans="2:30" ht="60" customHeight="1" x14ac:dyDescent="0.35">
      <c r="D40" s="68" t="s">
        <v>1664</v>
      </c>
      <c r="J40" t="str">
        <f t="shared" si="6"/>
        <v>Labels</v>
      </c>
      <c r="K40" s="58"/>
      <c r="L40" s="58"/>
      <c r="M40" s="58">
        <f>F35</f>
        <v>295</v>
      </c>
      <c r="N40" s="58"/>
      <c r="O40" s="58"/>
      <c r="P40" s="55"/>
      <c r="Q40" s="55"/>
      <c r="R40" s="55">
        <f>G35</f>
        <v>200</v>
      </c>
      <c r="S40" s="55"/>
      <c r="T40" s="55"/>
      <c r="U40" s="56"/>
      <c r="V40" s="56"/>
      <c r="W40" s="56">
        <f>H35</f>
        <v>160</v>
      </c>
      <c r="X40" s="56"/>
      <c r="Y40" s="56"/>
      <c r="Z40" s="57"/>
      <c r="AA40" s="57"/>
      <c r="AB40" s="57">
        <f>I35</f>
        <v>119.99999999999997</v>
      </c>
      <c r="AC40" s="57"/>
      <c r="AD40" s="57"/>
    </row>
    <row r="41" spans="2:30" x14ac:dyDescent="0.35">
      <c r="D41" s="69">
        <v>6.3435245623029407E-2</v>
      </c>
      <c r="E41" s="5">
        <f>SUM(F41:I41)</f>
        <v>775.00000081098699</v>
      </c>
      <c r="F41" s="5">
        <f>SUM(K41:O41)</f>
        <v>294.73606969642231</v>
      </c>
      <c r="G41" s="5">
        <f>SUM(P41:T41)</f>
        <v>214.41854366410786</v>
      </c>
      <c r="H41" s="5">
        <f>SUM(U41:Y41)</f>
        <v>154.50814979613395</v>
      </c>
      <c r="I41" s="5">
        <f>SUM(Z41:AD41)</f>
        <v>111.33723765432282</v>
      </c>
      <c r="J41" t="s">
        <v>1644</v>
      </c>
      <c r="K41" s="58">
        <f>K25</f>
        <v>65.152186266327988</v>
      </c>
      <c r="L41" s="58">
        <f t="shared" ref="L41:M41" si="10">L25</f>
        <v>62.851361538403914</v>
      </c>
      <c r="M41" s="58">
        <f t="shared" si="10"/>
        <v>59.257006032119314</v>
      </c>
      <c r="N41" s="58">
        <f>M41*(1-$D$41)</f>
        <v>55.498023299586492</v>
      </c>
      <c r="O41" s="58">
        <f t="shared" ref="N41:AD41" si="11">N41*(1-$D$41)</f>
        <v>51.977492559984618</v>
      </c>
      <c r="P41" s="55">
        <f t="shared" si="11"/>
        <v>48.680287552572814</v>
      </c>
      <c r="Q41" s="55">
        <f t="shared" si="11"/>
        <v>45.59224155467566</v>
      </c>
      <c r="R41" s="55">
        <f t="shared" si="11"/>
        <v>42.700086513150325</v>
      </c>
      <c r="S41" s="55">
        <f t="shared" si="11"/>
        <v>39.991396037064028</v>
      </c>
      <c r="T41" s="55">
        <f t="shared" si="11"/>
        <v>37.454532006645024</v>
      </c>
      <c r="U41" s="56">
        <f t="shared" si="11"/>
        <v>35.078594569107885</v>
      </c>
      <c r="V41" s="56">
        <f t="shared" si="11"/>
        <v>32.85337530650586</v>
      </c>
      <c r="W41" s="56">
        <f t="shared" si="11"/>
        <v>30.769313374392095</v>
      </c>
      <c r="X41" s="56">
        <f t="shared" si="11"/>
        <v>28.817454422835571</v>
      </c>
      <c r="Y41" s="56">
        <f t="shared" si="11"/>
        <v>26.989412123292542</v>
      </c>
      <c r="Z41" s="57">
        <f t="shared" si="11"/>
        <v>25.277332136030314</v>
      </c>
      <c r="AA41" s="57">
        <f t="shared" si="11"/>
        <v>23.673858363286335</v>
      </c>
      <c r="AB41" s="57">
        <f t="shared" si="11"/>
        <v>22.172101343166457</v>
      </c>
      <c r="AC41" s="57">
        <f t="shared" si="11"/>
        <v>20.765608648483994</v>
      </c>
      <c r="AD41" s="57">
        <f t="shared" si="11"/>
        <v>19.44833716335571</v>
      </c>
    </row>
    <row r="44" spans="2:30" ht="45.5" x14ac:dyDescent="0.35">
      <c r="B44" s="90" t="s">
        <v>1639</v>
      </c>
      <c r="C44" s="90"/>
      <c r="E44" s="37" t="s">
        <v>84</v>
      </c>
      <c r="F44" s="60" t="s">
        <v>86</v>
      </c>
      <c r="G44" s="60" t="s">
        <v>87</v>
      </c>
      <c r="H44" s="60" t="s">
        <v>88</v>
      </c>
    </row>
    <row r="45" spans="2:30" ht="29.25" customHeight="1" x14ac:dyDescent="0.35">
      <c r="B45" s="91" t="s">
        <v>1651</v>
      </c>
      <c r="C45" s="91"/>
      <c r="E45" s="37" t="str">
        <f>'SSP1 19'!W104</f>
        <v>300mt</v>
      </c>
      <c r="F45" s="76">
        <f>'SSP1 19'!X104</f>
        <v>0.75471698099999995</v>
      </c>
      <c r="G45" s="76">
        <f>'SSP1 19'!Y104</f>
        <v>0.84905660400000005</v>
      </c>
      <c r="H45" s="76">
        <f>'SSP1 19'!Z104</f>
        <v>0.90566037700000002</v>
      </c>
    </row>
    <row r="46" spans="2:30" x14ac:dyDescent="0.35">
      <c r="B46" s="37" t="s">
        <v>1646</v>
      </c>
      <c r="C46" s="71">
        <v>0.97</v>
      </c>
      <c r="E46" s="37" t="str">
        <f>'SSP1 19'!W105</f>
        <v>300mt-led</v>
      </c>
      <c r="F46" s="76">
        <f>'SSP1 19'!X105</f>
        <v>0.75471698099999995</v>
      </c>
      <c r="G46" s="76">
        <f>'SSP1 19'!Y105</f>
        <v>0.84905660400000005</v>
      </c>
      <c r="H46" s="76">
        <f>'SSP1 19'!Z105</f>
        <v>0.90566037700000002</v>
      </c>
    </row>
    <row r="47" spans="2:30" x14ac:dyDescent="0.35">
      <c r="B47" s="37" t="s">
        <v>1647</v>
      </c>
      <c r="C47" s="71">
        <v>0.9</v>
      </c>
      <c r="E47" s="37" t="str">
        <f>'SSP1 19'!W106</f>
        <v>300mt-lowbio</v>
      </c>
      <c r="F47" s="76">
        <f>'SSP1 19'!X106</f>
        <v>0.71698113200000002</v>
      </c>
      <c r="G47" s="76">
        <f>'SSP1 19'!Y106</f>
        <v>0.84905660400000005</v>
      </c>
      <c r="H47" s="76">
        <f>'SSP1 19'!Z106</f>
        <v>0.90566037700000002</v>
      </c>
    </row>
    <row r="48" spans="2:30" x14ac:dyDescent="0.35">
      <c r="B48" s="37" t="s">
        <v>1648</v>
      </c>
      <c r="C48" s="71">
        <v>0.8</v>
      </c>
      <c r="E48" s="37" t="str">
        <f>'SSP1 19'!W107</f>
        <v>350mt</v>
      </c>
      <c r="F48" s="76">
        <f>'SSP1 19'!X107</f>
        <v>0.50943396200000002</v>
      </c>
      <c r="G48" s="76">
        <f>'SSP1 19'!Y107</f>
        <v>0.811320755</v>
      </c>
      <c r="H48" s="76">
        <f>'SSP1 19'!Z107</f>
        <v>0.84905660400000005</v>
      </c>
    </row>
    <row r="49" spans="2:8" x14ac:dyDescent="0.35">
      <c r="B49" s="37" t="s">
        <v>1649</v>
      </c>
      <c r="C49" s="71">
        <v>0.7</v>
      </c>
      <c r="E49" s="37" t="str">
        <f>'SSP1 19'!W108</f>
        <v>350mt-led</v>
      </c>
      <c r="F49" s="76">
        <f>'SSP1 19'!X108</f>
        <v>0.603773585</v>
      </c>
      <c r="G49" s="76">
        <f>'SSP1 19'!Y108</f>
        <v>0.83018867900000004</v>
      </c>
      <c r="H49" s="76">
        <f>'SSP1 19'!Z108</f>
        <v>0.86792452799999997</v>
      </c>
    </row>
    <row r="50" spans="2:8" x14ac:dyDescent="0.35">
      <c r="B50" s="37" t="s">
        <v>1650</v>
      </c>
      <c r="C50" s="71">
        <v>0.5</v>
      </c>
      <c r="E50" s="37" t="str">
        <f>'SSP1 19'!W109</f>
        <v>350mt-lowbio</v>
      </c>
      <c r="F50" s="76">
        <f>'SSP1 19'!X109</f>
        <v>0.49056603799999998</v>
      </c>
      <c r="G50" s="76">
        <f>'SSP1 19'!Y109</f>
        <v>0.811320755</v>
      </c>
      <c r="H50" s="76">
        <f>'SSP1 19'!Z109</f>
        <v>0.84905660400000005</v>
      </c>
    </row>
  </sheetData>
  <sheetProtection algorithmName="SHA-512" hashValue="L6EgEZuls6BstFNDBMxsclzAO2eLiuM07SO+sH6XWICLckast7Lc2MSp+ky3nUust5B/ZD/04Wi66ruvb9kOeg==" saltValue="HMyWK6VsY/KGVLbi7k79FA==" spinCount="100000" sheet="1" objects="1" scenarios="1"/>
  <mergeCells count="2">
    <mergeCell ref="B44:C44"/>
    <mergeCell ref="B45:C45"/>
  </mergeCells>
  <conditionalFormatting sqref="F45:H50">
    <cfRule type="cellIs" dxfId="55" priority="13" operator="greaterThan">
      <formula>0.95</formula>
    </cfRule>
    <cfRule type="cellIs" dxfId="54" priority="14" operator="between">
      <formula>0.85</formula>
      <formula>0.95</formula>
    </cfRule>
    <cfRule type="cellIs" dxfId="53" priority="15" operator="between">
      <formula>0.75</formula>
      <formula>0.85</formula>
    </cfRule>
    <cfRule type="cellIs" dxfId="52" priority="16" operator="between">
      <formula>0.667</formula>
      <formula>0.75</formula>
    </cfRule>
    <cfRule type="cellIs" dxfId="51" priority="17" operator="between">
      <formula>0.333</formula>
      <formula>0.667</formula>
    </cfRule>
    <cfRule type="cellIs" dxfId="50" priority="18" operator="lessThan">
      <formula>0.33</formula>
    </cfRule>
  </conditionalFormatting>
  <conditionalFormatting sqref="C46:C50">
    <cfRule type="cellIs" dxfId="49" priority="1" operator="greaterThan">
      <formula>0.95</formula>
    </cfRule>
    <cfRule type="cellIs" dxfId="48" priority="2" operator="between">
      <formula>0.85</formula>
      <formula>0.95</formula>
    </cfRule>
    <cfRule type="cellIs" dxfId="47" priority="3" operator="between">
      <formula>0.75</formula>
      <formula>0.85</formula>
    </cfRule>
    <cfRule type="cellIs" dxfId="46" priority="4" operator="between">
      <formula>0.667</formula>
      <formula>0.75</formula>
    </cfRule>
    <cfRule type="cellIs" dxfId="45" priority="5" operator="between">
      <formula>0.333</formula>
      <formula>0.667</formula>
    </cfRule>
    <cfRule type="cellIs" dxfId="44" priority="6" operator="lessThan">
      <formula>0.33</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FA64A-8181-4115-9A78-2D6EED5E1527}">
  <sheetPr codeName="Sheet4"/>
  <dimension ref="A1:AN55"/>
  <sheetViews>
    <sheetView zoomScale="60" zoomScaleNormal="60" workbookViewId="0">
      <selection activeCell="L46" sqref="L46"/>
    </sheetView>
  </sheetViews>
  <sheetFormatPr defaultRowHeight="14.5" x14ac:dyDescent="0.35"/>
  <cols>
    <col min="3" max="3" width="12" customWidth="1"/>
    <col min="4" max="4" width="20.54296875" customWidth="1"/>
    <col min="5" max="5" width="28" customWidth="1"/>
    <col min="9" max="9" width="10.7265625" customWidth="1"/>
    <col min="10" max="10" width="23.81640625" customWidth="1"/>
  </cols>
  <sheetData>
    <row r="1" spans="1:40" ht="26" x14ac:dyDescent="0.6">
      <c r="A1" s="67" t="s">
        <v>1665</v>
      </c>
    </row>
    <row r="2" spans="1:40" ht="18.5" x14ac:dyDescent="0.45">
      <c r="E2" s="14"/>
    </row>
    <row r="3" spans="1:40" x14ac:dyDescent="0.35">
      <c r="E3" s="54"/>
    </row>
    <row r="6" spans="1:40" x14ac:dyDescent="0.35">
      <c r="C6" s="37" t="str">
        <f>Database!C418</f>
        <v>24 Long Listed Scenarios (SSP126)</v>
      </c>
    </row>
    <row r="7" spans="1:40" ht="40.5" customHeight="1" x14ac:dyDescent="0.35">
      <c r="A7" t="s">
        <v>79</v>
      </c>
      <c r="B7">
        <f>Database!B452</f>
        <v>2018</v>
      </c>
      <c r="C7" s="37"/>
      <c r="D7" t="str">
        <f>Database!D419</f>
        <v>Energy</v>
      </c>
      <c r="E7" t="str">
        <f>Database!E419</f>
        <v>AFOLU</v>
      </c>
      <c r="F7" s="50" t="str">
        <f>Database!F419</f>
        <v>CB1</v>
      </c>
      <c r="G7" s="50" t="str">
        <f>Database!G419</f>
        <v>CB2</v>
      </c>
      <c r="H7" s="50" t="str">
        <f>Database!H419</f>
        <v>CB3</v>
      </c>
      <c r="I7" s="59" t="str">
        <f>Database!I419</f>
        <v>Provisional CB 4</v>
      </c>
      <c r="J7" t="str">
        <f>Database!J419</f>
        <v>Year</v>
      </c>
      <c r="K7" s="50">
        <f>Database!K419</f>
        <v>2021</v>
      </c>
      <c r="L7" s="50">
        <f>Database!L419</f>
        <v>2022</v>
      </c>
      <c r="M7" s="50">
        <f>Database!M419</f>
        <v>2023</v>
      </c>
      <c r="N7" s="50">
        <f>Database!N419</f>
        <v>2024</v>
      </c>
      <c r="O7" s="50">
        <f>Database!O419</f>
        <v>2025</v>
      </c>
      <c r="P7" s="50">
        <f>Database!P419</f>
        <v>2026</v>
      </c>
      <c r="Q7" s="50">
        <f>Database!Q419</f>
        <v>2027</v>
      </c>
      <c r="R7" s="50">
        <f>Database!R419</f>
        <v>2028</v>
      </c>
      <c r="S7" s="50">
        <f>Database!S419</f>
        <v>2029</v>
      </c>
      <c r="T7" s="50">
        <f>Database!T419</f>
        <v>2030</v>
      </c>
      <c r="U7" s="50">
        <f>Database!U419</f>
        <v>2031</v>
      </c>
      <c r="V7" s="50">
        <f>Database!V419</f>
        <v>2032</v>
      </c>
      <c r="W7" s="50">
        <f>Database!W419</f>
        <v>2033</v>
      </c>
      <c r="X7" s="50">
        <f>Database!X419</f>
        <v>2034</v>
      </c>
      <c r="Y7" s="50">
        <f>Database!Y419</f>
        <v>2035</v>
      </c>
      <c r="Z7" s="50">
        <f>Database!Z419</f>
        <v>2036</v>
      </c>
      <c r="AA7" s="50">
        <f>Database!AA419</f>
        <v>2037</v>
      </c>
      <c r="AB7" s="50">
        <f>Database!AB419</f>
        <v>2038</v>
      </c>
      <c r="AC7" s="50">
        <f>Database!AC419</f>
        <v>2039</v>
      </c>
      <c r="AD7" s="50">
        <f>Database!AD419</f>
        <v>2040</v>
      </c>
      <c r="AE7" s="50">
        <f>Database!AE419</f>
        <v>2041</v>
      </c>
      <c r="AF7" s="50">
        <f>Database!AF419</f>
        <v>2042</v>
      </c>
      <c r="AG7" s="50">
        <f>Database!AG419</f>
        <v>2043</v>
      </c>
      <c r="AH7" s="50">
        <f>Database!AH419</f>
        <v>2044</v>
      </c>
      <c r="AI7" s="50">
        <f>Database!AI419</f>
        <v>2045</v>
      </c>
      <c r="AJ7" s="50">
        <f>Database!AJ419</f>
        <v>2046</v>
      </c>
      <c r="AK7" s="50">
        <f>Database!AK419</f>
        <v>2047</v>
      </c>
      <c r="AL7" s="50">
        <f>Database!AL419</f>
        <v>2048</v>
      </c>
      <c r="AM7" s="50">
        <f>Database!AM419</f>
        <v>2049</v>
      </c>
      <c r="AN7" s="50">
        <f>Database!AN419</f>
        <v>2050</v>
      </c>
    </row>
    <row r="8" spans="1:40" x14ac:dyDescent="0.35">
      <c r="A8" s="37">
        <v>1</v>
      </c>
      <c r="B8" s="9">
        <f>Database!B420</f>
        <v>65.768654147506894</v>
      </c>
      <c r="C8" t="s">
        <v>81</v>
      </c>
      <c r="D8" t="str">
        <f>Database!D420</f>
        <v>300Mt</v>
      </c>
      <c r="E8" t="str">
        <f>Database!E420</f>
        <v>L4-S2_P1</v>
      </c>
      <c r="F8" s="58">
        <f>Database!F420</f>
        <v>299.86968983728167</v>
      </c>
      <c r="G8" s="55">
        <f>Database!G420</f>
        <v>232.96755582597467</v>
      </c>
      <c r="H8" s="56">
        <f>Database!H420</f>
        <v>161.65104250638547</v>
      </c>
      <c r="I8" s="57">
        <f>Database!I420</f>
        <v>123.30467006799861</v>
      </c>
      <c r="J8" s="5" t="str">
        <f>Database!J420</f>
        <v>300Mt L4 S2-P1</v>
      </c>
      <c r="K8" s="39">
        <f>Database!K420</f>
        <v>65.205088991125194</v>
      </c>
      <c r="L8" s="39">
        <f>Database!L420</f>
        <v>62.900635333350621</v>
      </c>
      <c r="M8" s="39">
        <f>Database!M420</f>
        <v>59.342299943476263</v>
      </c>
      <c r="N8" s="39">
        <f>Database!N420</f>
        <v>56.374026257121898</v>
      </c>
      <c r="O8" s="39">
        <f>Database!O420</f>
        <v>56.047639312207679</v>
      </c>
      <c r="P8" s="42">
        <f>Database!P420</f>
        <v>53.21678582761934</v>
      </c>
      <c r="Q8" s="42">
        <f>Database!Q420</f>
        <v>50.651186325980106</v>
      </c>
      <c r="R8" s="42">
        <f>Database!R420</f>
        <v>47.849308109163147</v>
      </c>
      <c r="S8" s="42">
        <f>Database!S420</f>
        <v>42.907491630113974</v>
      </c>
      <c r="T8" s="42">
        <f>Database!T420</f>
        <v>38.342783933098112</v>
      </c>
      <c r="U8" s="45">
        <f>Database!U420</f>
        <v>35.517424398402973</v>
      </c>
      <c r="V8" s="45">
        <f>Database!V420</f>
        <v>34.056832912922474</v>
      </c>
      <c r="W8" s="45">
        <f>Database!W420</f>
        <v>31.895195548743175</v>
      </c>
      <c r="X8" s="45">
        <f>Database!X420</f>
        <v>32.159019528405416</v>
      </c>
      <c r="Y8" s="45">
        <f>Database!Y420</f>
        <v>28.022570117911414</v>
      </c>
      <c r="Z8" s="48">
        <f>Database!Z420</f>
        <v>26.588040587175215</v>
      </c>
      <c r="AA8" s="48">
        <f>Database!AA420</f>
        <v>25.990738225733359</v>
      </c>
      <c r="AB8" s="48">
        <f>Database!AB420</f>
        <v>24.971963718917831</v>
      </c>
      <c r="AC8" s="48">
        <f>Database!AC420</f>
        <v>23.822850903858249</v>
      </c>
      <c r="AD8" s="48">
        <f>Database!AD420</f>
        <v>21.931076632313953</v>
      </c>
      <c r="AE8" s="9">
        <f>Database!AE420</f>
        <v>21.582384701720283</v>
      </c>
      <c r="AF8" s="9">
        <f>Database!AF420</f>
        <v>20.347434608222091</v>
      </c>
      <c r="AG8" s="9">
        <f>Database!AG420</f>
        <v>19.390028818061893</v>
      </c>
      <c r="AH8" s="9">
        <f>Database!AH420</f>
        <v>19.097681301110988</v>
      </c>
      <c r="AI8" s="9">
        <f>Database!AI420</f>
        <v>18.620948531723361</v>
      </c>
      <c r="AJ8" s="9">
        <f>Database!AJ420</f>
        <v>18.070255416838918</v>
      </c>
      <c r="AK8" s="9">
        <f>Database!AK420</f>
        <v>17.191982644060285</v>
      </c>
      <c r="AL8" s="9">
        <f>Database!AL420</f>
        <v>17.256378092795259</v>
      </c>
      <c r="AM8" s="9">
        <f>Database!AM420</f>
        <v>16.497337182721679</v>
      </c>
      <c r="AN8" s="9">
        <f>Database!AN420</f>
        <v>16.592809859551188</v>
      </c>
    </row>
    <row r="9" spans="1:40" x14ac:dyDescent="0.35">
      <c r="A9" s="37">
        <f t="shared" ref="A9:A31" si="0">A8+1</f>
        <v>2</v>
      </c>
      <c r="B9" s="9">
        <f>Database!B421</f>
        <v>65.768654147506894</v>
      </c>
      <c r="C9" t="s">
        <v>81</v>
      </c>
      <c r="D9" t="str">
        <f>Database!D421</f>
        <v>300Mt</v>
      </c>
      <c r="E9" t="str">
        <f>Database!E421</f>
        <v>L1-S1_P2</v>
      </c>
      <c r="F9" s="58">
        <f>Database!F421</f>
        <v>298.96157847663864</v>
      </c>
      <c r="G9" s="55">
        <f>Database!G421</f>
        <v>229.16940401106675</v>
      </c>
      <c r="H9" s="56">
        <f>Database!H421</f>
        <v>157.78807507606456</v>
      </c>
      <c r="I9" s="57">
        <f>Database!I421</f>
        <v>122.83929443407085</v>
      </c>
      <c r="J9" s="5" t="str">
        <f>Database!J421</f>
        <v>300Mt L1 S1-P2</v>
      </c>
      <c r="K9" s="39">
        <f>Database!K421</f>
        <v>65.151808139705935</v>
      </c>
      <c r="L9" s="39">
        <f>Database!L421</f>
        <v>62.851806955576059</v>
      </c>
      <c r="M9" s="39">
        <f>Database!M421</f>
        <v>59.248752032477356</v>
      </c>
      <c r="N9" s="39">
        <f>Database!N421</f>
        <v>56.054832850480587</v>
      </c>
      <c r="O9" s="39">
        <f>Database!O421</f>
        <v>55.654378498398728</v>
      </c>
      <c r="P9" s="42">
        <f>Database!P421</f>
        <v>52.742104573277764</v>
      </c>
      <c r="Q9" s="42">
        <f>Database!Q421</f>
        <v>50.058024112278837</v>
      </c>
      <c r="R9" s="42">
        <f>Database!R421</f>
        <v>47.238444414138662</v>
      </c>
      <c r="S9" s="42">
        <f>Database!S421</f>
        <v>41.888706781783192</v>
      </c>
      <c r="T9" s="42">
        <f>Database!T421</f>
        <v>37.242124129588284</v>
      </c>
      <c r="U9" s="45">
        <f>Database!U421</f>
        <v>34.486466465083609</v>
      </c>
      <c r="V9" s="45">
        <f>Database!V421</f>
        <v>33.195462778015404</v>
      </c>
      <c r="W9" s="45">
        <f>Database!W421</f>
        <v>31.132350090418416</v>
      </c>
      <c r="X9" s="45">
        <f>Database!X421</f>
        <v>31.484328031785399</v>
      </c>
      <c r="Y9" s="45">
        <f>Database!Y421</f>
        <v>27.489467710761758</v>
      </c>
      <c r="Z9" s="48">
        <f>Database!Z421</f>
        <v>26.221764903289561</v>
      </c>
      <c r="AA9" s="48">
        <f>Database!AA421</f>
        <v>25.751613987683793</v>
      </c>
      <c r="AB9" s="48">
        <f>Database!AB421</f>
        <v>24.865553250380589</v>
      </c>
      <c r="AC9" s="48">
        <f>Database!AC421</f>
        <v>23.857693796313651</v>
      </c>
      <c r="AD9" s="48">
        <f>Database!AD421</f>
        <v>22.14266849640326</v>
      </c>
      <c r="AE9" s="9">
        <f>Database!AE421</f>
        <v>21.947693108144136</v>
      </c>
      <c r="AF9" s="9">
        <f>Database!AF421</f>
        <v>20.898900212148117</v>
      </c>
      <c r="AG9" s="9">
        <f>Database!AG421</f>
        <v>20.080671161342661</v>
      </c>
      <c r="AH9" s="9">
        <f>Database!AH421</f>
        <v>19.930288531413652</v>
      </c>
      <c r="AI9" s="9">
        <f>Database!AI421</f>
        <v>19.615446321138659</v>
      </c>
      <c r="AJ9" s="9">
        <f>Database!AJ421</f>
        <v>19.269134306162272</v>
      </c>
      <c r="AK9" s="9">
        <f>Database!AK421</f>
        <v>18.599175916642462</v>
      </c>
      <c r="AL9" s="9">
        <f>Database!AL421</f>
        <v>18.867717429439928</v>
      </c>
      <c r="AM9" s="9">
        <f>Database!AM421</f>
        <v>18.316740157633848</v>
      </c>
      <c r="AN9" s="9">
        <f>Database!AN421</f>
        <v>18.666877733270375</v>
      </c>
    </row>
    <row r="10" spans="1:40" x14ac:dyDescent="0.35">
      <c r="A10" s="37">
        <f t="shared" si="0"/>
        <v>3</v>
      </c>
      <c r="B10" s="9">
        <f>Database!B422</f>
        <v>65.768654147506894</v>
      </c>
      <c r="C10" t="s">
        <v>81</v>
      </c>
      <c r="D10" t="str">
        <f>Database!D422</f>
        <v>300Mt</v>
      </c>
      <c r="E10" t="str">
        <f>Database!E422</f>
        <v>L4-S1_P2</v>
      </c>
      <c r="F10" s="58">
        <f>Database!F422</f>
        <v>298.96541210105863</v>
      </c>
      <c r="G10" s="55">
        <f>Database!G422</f>
        <v>228.98620257638675</v>
      </c>
      <c r="H10" s="56">
        <f>Database!H422</f>
        <v>156.41278954206456</v>
      </c>
      <c r="I10" s="57">
        <f>Database!I422</f>
        <v>118.54634373837085</v>
      </c>
      <c r="J10" s="5" t="str">
        <f>Database!J422</f>
        <v>300Mt L4 S1-P2</v>
      </c>
      <c r="K10" s="39">
        <f>Database!K422</f>
        <v>65.151808139705935</v>
      </c>
      <c r="L10" s="39">
        <f>Database!L422</f>
        <v>62.851806955576059</v>
      </c>
      <c r="M10" s="39">
        <f>Database!M422</f>
        <v>59.248752032477356</v>
      </c>
      <c r="N10" s="39">
        <f>Database!N422</f>
        <v>56.056541202480581</v>
      </c>
      <c r="O10" s="39">
        <f>Database!O422</f>
        <v>55.65650377081873</v>
      </c>
      <c r="P10" s="42">
        <f>Database!P422</f>
        <v>52.739397197417766</v>
      </c>
      <c r="Q10" s="42">
        <f>Database!Q422</f>
        <v>50.044863252178835</v>
      </c>
      <c r="R10" s="42">
        <f>Database!R422</f>
        <v>47.208383436538661</v>
      </c>
      <c r="S10" s="42">
        <f>Database!S422</f>
        <v>41.835138537483196</v>
      </c>
      <c r="T10" s="42">
        <f>Database!T422</f>
        <v>37.158420152768279</v>
      </c>
      <c r="U10" s="45">
        <f>Database!U422</f>
        <v>34.357539559083612</v>
      </c>
      <c r="V10" s="45">
        <f>Database!V422</f>
        <v>33.00596497701541</v>
      </c>
      <c r="W10" s="45">
        <f>Database!W422</f>
        <v>30.873073100418413</v>
      </c>
      <c r="X10" s="45">
        <f>Database!X422</f>
        <v>31.141596814785398</v>
      </c>
      <c r="Y10" s="45">
        <f>Database!Y422</f>
        <v>27.034615090761758</v>
      </c>
      <c r="Z10" s="48">
        <f>Database!Z422</f>
        <v>25.645807939289561</v>
      </c>
      <c r="AA10" s="48">
        <f>Database!AA422</f>
        <v>25.045343649683794</v>
      </c>
      <c r="AB10" s="48">
        <f>Database!AB422</f>
        <v>24.025609599380591</v>
      </c>
      <c r="AC10" s="48">
        <f>Database!AC422</f>
        <v>22.860035340313651</v>
      </c>
      <c r="AD10" s="48">
        <f>Database!AD422</f>
        <v>20.969547209703261</v>
      </c>
      <c r="AE10" s="9">
        <f>Database!AE422</f>
        <v>20.598197834044136</v>
      </c>
      <c r="AF10" s="9">
        <f>Database!AF422</f>
        <v>19.359276252048115</v>
      </c>
      <c r="AG10" s="9">
        <f>Database!AG422</f>
        <v>18.360340878142658</v>
      </c>
      <c r="AH10" s="9">
        <f>Database!AH422</f>
        <v>18.027822879013652</v>
      </c>
      <c r="AI10" s="9">
        <f>Database!AI422</f>
        <v>17.51555530723866</v>
      </c>
      <c r="AJ10" s="9">
        <f>Database!AJ422</f>
        <v>16.972663121688274</v>
      </c>
      <c r="AK10" s="9">
        <f>Database!AK422</f>
        <v>16.10502008194246</v>
      </c>
      <c r="AL10" s="9">
        <f>Database!AL422</f>
        <v>16.18373840393993</v>
      </c>
      <c r="AM10" s="9">
        <f>Database!AM422</f>
        <v>15.451364165533846</v>
      </c>
      <c r="AN10" s="9">
        <f>Database!AN422</f>
        <v>15.617793513340374</v>
      </c>
    </row>
    <row r="11" spans="1:40" x14ac:dyDescent="0.35">
      <c r="A11" s="37">
        <f t="shared" si="0"/>
        <v>4</v>
      </c>
      <c r="B11" s="9">
        <f>Database!B423</f>
        <v>65.768654147506894</v>
      </c>
      <c r="C11" t="s">
        <v>81</v>
      </c>
      <c r="D11" t="str">
        <f>Database!D423</f>
        <v>300Mt</v>
      </c>
      <c r="E11" t="str">
        <f>Database!E423</f>
        <v>L1-S2_P2</v>
      </c>
      <c r="F11" s="58">
        <f>Database!F423</f>
        <v>298.85464787406011</v>
      </c>
      <c r="G11" s="55">
        <f>Database!G423</f>
        <v>226.9666138472794</v>
      </c>
      <c r="H11" s="56">
        <f>Database!H423</f>
        <v>152.56925002716645</v>
      </c>
      <c r="I11" s="57">
        <f>Database!I423</f>
        <v>115.45484709352044</v>
      </c>
      <c r="J11" s="5" t="str">
        <f>Database!J423</f>
        <v>300Mt L1 S2-P2</v>
      </c>
      <c r="K11" s="39">
        <f>Database!K423</f>
        <v>65.152280797983494</v>
      </c>
      <c r="L11" s="39">
        <f>Database!L423</f>
        <v>62.851250184110853</v>
      </c>
      <c r="M11" s="39">
        <f>Database!M423</f>
        <v>59.259069532029812</v>
      </c>
      <c r="N11" s="39">
        <f>Database!N423</f>
        <v>56.052219487035856</v>
      </c>
      <c r="O11" s="39">
        <f>Database!O423</f>
        <v>55.539827872900084</v>
      </c>
      <c r="P11" s="42">
        <f>Database!P423</f>
        <v>52.549009691627468</v>
      </c>
      <c r="Q11" s="42">
        <f>Database!Q423</f>
        <v>49.757355160728061</v>
      </c>
      <c r="R11" s="42">
        <f>Database!R423</f>
        <v>46.789661248224832</v>
      </c>
      <c r="S11" s="42">
        <f>Database!S423</f>
        <v>41.302001229541048</v>
      </c>
      <c r="T11" s="42">
        <f>Database!T423</f>
        <v>36.568586517158003</v>
      </c>
      <c r="U11" s="45">
        <f>Database!U423</f>
        <v>33.676154102718549</v>
      </c>
      <c r="V11" s="45">
        <f>Database!V423</f>
        <v>32.219599963815732</v>
      </c>
      <c r="W11" s="45">
        <f>Database!W423</f>
        <v>30.079223057356998</v>
      </c>
      <c r="X11" s="45">
        <f>Database!X423</f>
        <v>30.339568364632214</v>
      </c>
      <c r="Y11" s="45">
        <f>Database!Y423</f>
        <v>26.254704538642962</v>
      </c>
      <c r="Z11" s="48">
        <f>Database!Z423</f>
        <v>24.89885359919106</v>
      </c>
      <c r="AA11" s="48">
        <f>Database!AA423</f>
        <v>24.345262017174896</v>
      </c>
      <c r="AB11" s="48">
        <f>Database!AB423</f>
        <v>23.384939514133773</v>
      </c>
      <c r="AC11" s="48">
        <f>Database!AC423</f>
        <v>22.304834844522425</v>
      </c>
      <c r="AD11" s="48">
        <f>Database!AD423</f>
        <v>20.520957118498281</v>
      </c>
      <c r="AE11" s="9">
        <f>Database!AE423</f>
        <v>20.26950236696096</v>
      </c>
      <c r="AF11" s="9">
        <f>Database!AF423</f>
        <v>19.161310146203682</v>
      </c>
      <c r="AG11" s="9">
        <f>Database!AG423</f>
        <v>18.287977327144315</v>
      </c>
      <c r="AH11" s="9">
        <f>Database!AH423</f>
        <v>18.083434079762434</v>
      </c>
      <c r="AI11" s="9">
        <f>Database!AI423</f>
        <v>17.72093308384666</v>
      </c>
      <c r="AJ11" s="9">
        <f>Database!AJ423</f>
        <v>17.325438745356479</v>
      </c>
      <c r="AK11" s="9">
        <f>Database!AK423</f>
        <v>16.599250923137017</v>
      </c>
      <c r="AL11" s="9">
        <f>Database!AL423</f>
        <v>16.809979210260931</v>
      </c>
      <c r="AM11" s="9">
        <f>Database!AM423</f>
        <v>16.193366528628136</v>
      </c>
      <c r="AN11" s="9">
        <f>Database!AN423</f>
        <v>16.452997975972636</v>
      </c>
    </row>
    <row r="12" spans="1:40" x14ac:dyDescent="0.35">
      <c r="A12" s="37">
        <f t="shared" si="0"/>
        <v>5</v>
      </c>
      <c r="B12" s="9">
        <f>Database!B424</f>
        <v>65.768654147506894</v>
      </c>
      <c r="C12" t="s">
        <v>81</v>
      </c>
      <c r="D12" t="str">
        <f>Database!D424</f>
        <v>300Mt</v>
      </c>
      <c r="E12" t="str">
        <f>Database!E424</f>
        <v>L4-S2_P2</v>
      </c>
      <c r="F12" s="58">
        <f>Database!F424</f>
        <v>298.85848149848005</v>
      </c>
      <c r="G12" s="55">
        <f>Database!G424</f>
        <v>226.78341241259943</v>
      </c>
      <c r="H12" s="56">
        <f>Database!H424</f>
        <v>151.19396449316645</v>
      </c>
      <c r="I12" s="57">
        <f>Database!I424</f>
        <v>111.16189639782044</v>
      </c>
      <c r="J12" s="5" t="str">
        <f>Database!J424</f>
        <v>300Mt L4 S2-P2</v>
      </c>
      <c r="K12" s="39">
        <f>Database!K424</f>
        <v>65.152280797983494</v>
      </c>
      <c r="L12" s="39">
        <f>Database!L424</f>
        <v>62.851250184110853</v>
      </c>
      <c r="M12" s="39">
        <f>Database!M424</f>
        <v>59.259069532029812</v>
      </c>
      <c r="N12" s="39">
        <f>Database!N424</f>
        <v>56.053927839035865</v>
      </c>
      <c r="O12" s="39">
        <f>Database!O424</f>
        <v>55.541953145320086</v>
      </c>
      <c r="P12" s="42">
        <f>Database!P424</f>
        <v>52.54630231576747</v>
      </c>
      <c r="Q12" s="42">
        <f>Database!Q424</f>
        <v>49.74419430062806</v>
      </c>
      <c r="R12" s="42">
        <f>Database!R424</f>
        <v>46.759600270624837</v>
      </c>
      <c r="S12" s="42">
        <f>Database!S424</f>
        <v>41.248432985241053</v>
      </c>
      <c r="T12" s="42">
        <f>Database!T424</f>
        <v>36.484882540337999</v>
      </c>
      <c r="U12" s="45">
        <f>Database!U424</f>
        <v>33.547227196718552</v>
      </c>
      <c r="V12" s="45">
        <f>Database!V424</f>
        <v>32.03010216281573</v>
      </c>
      <c r="W12" s="45">
        <f>Database!W424</f>
        <v>29.819946067356994</v>
      </c>
      <c r="X12" s="45">
        <f>Database!X424</f>
        <v>29.996837147632213</v>
      </c>
      <c r="Y12" s="45">
        <f>Database!Y424</f>
        <v>25.799851918642958</v>
      </c>
      <c r="Z12" s="48">
        <f>Database!Z424</f>
        <v>24.322896635191061</v>
      </c>
      <c r="AA12" s="48">
        <f>Database!AA424</f>
        <v>23.638991679174897</v>
      </c>
      <c r="AB12" s="48">
        <f>Database!AB424</f>
        <v>22.544995863133774</v>
      </c>
      <c r="AC12" s="48">
        <f>Database!AC424</f>
        <v>21.307176388522429</v>
      </c>
      <c r="AD12" s="48">
        <f>Database!AD424</f>
        <v>19.347835831798278</v>
      </c>
      <c r="AE12" s="9">
        <f>Database!AE424</f>
        <v>18.92000709286096</v>
      </c>
      <c r="AF12" s="9">
        <f>Database!AF424</f>
        <v>17.62168618610368</v>
      </c>
      <c r="AG12" s="9">
        <f>Database!AG424</f>
        <v>16.567647043944316</v>
      </c>
      <c r="AH12" s="9">
        <f>Database!AH424</f>
        <v>16.180968427362433</v>
      </c>
      <c r="AI12" s="9">
        <f>Database!AI424</f>
        <v>15.621042069946661</v>
      </c>
      <c r="AJ12" s="9">
        <f>Database!AJ424</f>
        <v>15.02896756088248</v>
      </c>
      <c r="AK12" s="9">
        <f>Database!AK424</f>
        <v>14.105095088437018</v>
      </c>
      <c r="AL12" s="9">
        <f>Database!AL424</f>
        <v>14.126000184760933</v>
      </c>
      <c r="AM12" s="9">
        <f>Database!AM424</f>
        <v>13.327990536528137</v>
      </c>
      <c r="AN12" s="9">
        <f>Database!AN424</f>
        <v>13.403913756042636</v>
      </c>
    </row>
    <row r="13" spans="1:40" x14ac:dyDescent="0.35">
      <c r="A13" s="37">
        <f t="shared" si="0"/>
        <v>6</v>
      </c>
      <c r="B13" s="9">
        <f>Database!B425</f>
        <v>65.768654147506894</v>
      </c>
      <c r="C13" t="s">
        <v>81</v>
      </c>
      <c r="D13" t="str">
        <f>Database!D425</f>
        <v>300Mt-lowbio</v>
      </c>
      <c r="E13" t="str">
        <f>Database!E425</f>
        <v>L4-S2_P1</v>
      </c>
      <c r="F13" s="58">
        <f>Database!F425</f>
        <v>298.58627983728167</v>
      </c>
      <c r="G13" s="55">
        <f>Database!G425</f>
        <v>235.49748582597468</v>
      </c>
      <c r="H13" s="56">
        <f>Database!H425</f>
        <v>159.39684250638544</v>
      </c>
      <c r="I13" s="57">
        <f>Database!I425</f>
        <v>125.44459006799862</v>
      </c>
      <c r="J13" s="5" t="str">
        <f>Database!J425</f>
        <v>300Mt-lowbio L4 S2-P1</v>
      </c>
      <c r="K13" s="39">
        <f>Database!K425</f>
        <v>65.205088991125194</v>
      </c>
      <c r="L13" s="39">
        <f>Database!L425</f>
        <v>62.900635333350621</v>
      </c>
      <c r="M13" s="39">
        <f>Database!M425</f>
        <v>59.342299943476263</v>
      </c>
      <c r="N13" s="39">
        <f>Database!N425</f>
        <v>55.723906257121897</v>
      </c>
      <c r="O13" s="39">
        <f>Database!O425</f>
        <v>55.414349312207683</v>
      </c>
      <c r="P13" s="42">
        <f>Database!P425</f>
        <v>53.38147582761934</v>
      </c>
      <c r="Q13" s="42">
        <f>Database!Q425</f>
        <v>51.112666325980115</v>
      </c>
      <c r="R13" s="42">
        <f>Database!R425</f>
        <v>48.49513810916315</v>
      </c>
      <c r="S13" s="42">
        <f>Database!S425</f>
        <v>43.559301630113971</v>
      </c>
      <c r="T13" s="42">
        <f>Database!T425</f>
        <v>38.948903933098102</v>
      </c>
      <c r="U13" s="45">
        <f>Database!U425</f>
        <v>35.160704398402977</v>
      </c>
      <c r="V13" s="45">
        <f>Database!V425</f>
        <v>33.081772912922474</v>
      </c>
      <c r="W13" s="45">
        <f>Database!W425</f>
        <v>31.160345548743173</v>
      </c>
      <c r="X13" s="45">
        <f>Database!X425</f>
        <v>31.327149528405414</v>
      </c>
      <c r="Y13" s="45">
        <f>Database!Y425</f>
        <v>28.666870117911415</v>
      </c>
      <c r="Z13" s="48">
        <f>Database!Z425</f>
        <v>27.312030587175215</v>
      </c>
      <c r="AA13" s="48">
        <f>Database!AA425</f>
        <v>26.35887822573336</v>
      </c>
      <c r="AB13" s="48">
        <f>Database!AB425</f>
        <v>25.351003718917831</v>
      </c>
      <c r="AC13" s="48">
        <f>Database!AC425</f>
        <v>24.183930903858251</v>
      </c>
      <c r="AD13" s="48">
        <f>Database!AD425</f>
        <v>22.238746632313951</v>
      </c>
      <c r="AE13" s="9">
        <f>Database!AE425</f>
        <v>21.872254701720284</v>
      </c>
      <c r="AF13" s="9">
        <f>Database!AF425</f>
        <v>20.619314608222091</v>
      </c>
      <c r="AG13" s="9">
        <f>Database!AG425</f>
        <v>19.652748818061895</v>
      </c>
      <c r="AH13" s="9">
        <f>Database!AH425</f>
        <v>19.291261301110993</v>
      </c>
      <c r="AI13" s="9">
        <f>Database!AI425</f>
        <v>18.812648531723358</v>
      </c>
      <c r="AJ13" s="9">
        <f>Database!AJ425</f>
        <v>18.265245416838916</v>
      </c>
      <c r="AK13" s="9">
        <f>Database!AK425</f>
        <v>17.378122644060284</v>
      </c>
      <c r="AL13" s="9">
        <f>Database!AL425</f>
        <v>17.39093809279526</v>
      </c>
      <c r="AM13" s="9">
        <f>Database!AM425</f>
        <v>16.604917182721682</v>
      </c>
      <c r="AN13" s="9">
        <f>Database!AN425</f>
        <v>16.696199859551186</v>
      </c>
    </row>
    <row r="14" spans="1:40" x14ac:dyDescent="0.35">
      <c r="A14" s="37">
        <f t="shared" si="0"/>
        <v>7</v>
      </c>
      <c r="B14" s="9">
        <f>Database!B426</f>
        <v>65.768654147506894</v>
      </c>
      <c r="C14" t="s">
        <v>81</v>
      </c>
      <c r="D14" t="str">
        <f>Database!D426</f>
        <v>300Mt-lowbio</v>
      </c>
      <c r="E14" t="str">
        <f>Database!E426</f>
        <v>L1-S1_P2</v>
      </c>
      <c r="F14" s="58">
        <f>Database!F426</f>
        <v>297.67816847663869</v>
      </c>
      <c r="G14" s="55">
        <f>Database!G426</f>
        <v>231.69933401106675</v>
      </c>
      <c r="H14" s="56">
        <f>Database!H426</f>
        <v>155.53387507606459</v>
      </c>
      <c r="I14" s="57">
        <f>Database!I426</f>
        <v>124.97921443407085</v>
      </c>
      <c r="J14" s="5" t="str">
        <f>Database!J426</f>
        <v>300Mt-lowbio L1 S1-P2</v>
      </c>
      <c r="K14" s="39">
        <f>Database!K426</f>
        <v>65.151808139705935</v>
      </c>
      <c r="L14" s="39">
        <f>Database!L426</f>
        <v>62.851806955576059</v>
      </c>
      <c r="M14" s="39">
        <f>Database!M426</f>
        <v>59.248752032477356</v>
      </c>
      <c r="N14" s="39">
        <f>Database!N426</f>
        <v>55.404712850480585</v>
      </c>
      <c r="O14" s="39">
        <f>Database!O426</f>
        <v>55.02108849839874</v>
      </c>
      <c r="P14" s="42">
        <f>Database!P426</f>
        <v>52.906794573277772</v>
      </c>
      <c r="Q14" s="42">
        <f>Database!Q426</f>
        <v>50.519504112278838</v>
      </c>
      <c r="R14" s="42">
        <f>Database!R426</f>
        <v>47.884274414138659</v>
      </c>
      <c r="S14" s="42">
        <f>Database!S426</f>
        <v>42.54051678178319</v>
      </c>
      <c r="T14" s="42">
        <f>Database!T426</f>
        <v>37.848244129588281</v>
      </c>
      <c r="U14" s="45">
        <f>Database!U426</f>
        <v>34.129746465083613</v>
      </c>
      <c r="V14" s="45">
        <f>Database!V426</f>
        <v>32.220402778015398</v>
      </c>
      <c r="W14" s="45">
        <f>Database!W426</f>
        <v>30.397500090418415</v>
      </c>
      <c r="X14" s="45">
        <f>Database!X426</f>
        <v>30.652458031785397</v>
      </c>
      <c r="Y14" s="45">
        <f>Database!Y426</f>
        <v>28.133767710761759</v>
      </c>
      <c r="Z14" s="48">
        <f>Database!Z426</f>
        <v>26.945754903289561</v>
      </c>
      <c r="AA14" s="48">
        <f>Database!AA426</f>
        <v>26.119753987683794</v>
      </c>
      <c r="AB14" s="48">
        <f>Database!AB426</f>
        <v>25.244593250380586</v>
      </c>
      <c r="AC14" s="48">
        <f>Database!AC426</f>
        <v>24.218773796313652</v>
      </c>
      <c r="AD14" s="48">
        <f>Database!AD426</f>
        <v>22.450338496403262</v>
      </c>
      <c r="AE14" s="9">
        <f>Database!AE426</f>
        <v>22.237563108144133</v>
      </c>
      <c r="AF14" s="9">
        <f>Database!AF426</f>
        <v>21.170780212148117</v>
      </c>
      <c r="AG14" s="9">
        <f>Database!AG426</f>
        <v>20.343391161342659</v>
      </c>
      <c r="AH14" s="9">
        <f>Database!AH426</f>
        <v>20.123868531413653</v>
      </c>
      <c r="AI14" s="9">
        <f>Database!AI426</f>
        <v>19.807146321138664</v>
      </c>
      <c r="AJ14" s="9">
        <f>Database!AJ426</f>
        <v>19.464124306162276</v>
      </c>
      <c r="AK14" s="9">
        <f>Database!AK426</f>
        <v>18.78531591664246</v>
      </c>
      <c r="AL14" s="9">
        <f>Database!AL426</f>
        <v>19.002277429439928</v>
      </c>
      <c r="AM14" s="9">
        <f>Database!AM426</f>
        <v>18.424320157633847</v>
      </c>
      <c r="AN14" s="9">
        <f>Database!AN426</f>
        <v>18.770267733270373</v>
      </c>
    </row>
    <row r="15" spans="1:40" x14ac:dyDescent="0.35">
      <c r="A15" s="37">
        <f t="shared" si="0"/>
        <v>8</v>
      </c>
      <c r="B15" s="9">
        <f>Database!B427</f>
        <v>65.768654147506894</v>
      </c>
      <c r="C15" t="s">
        <v>81</v>
      </c>
      <c r="D15" t="str">
        <f>Database!D427</f>
        <v>300Mt-lowbio</v>
      </c>
      <c r="E15" t="str">
        <f>Database!E427</f>
        <v>L4-S1_P2</v>
      </c>
      <c r="F15" s="58">
        <f>Database!F427</f>
        <v>297.68200210105863</v>
      </c>
      <c r="G15" s="55">
        <f>Database!G427</f>
        <v>231.51613257638672</v>
      </c>
      <c r="H15" s="56">
        <f>Database!H427</f>
        <v>154.15858954206456</v>
      </c>
      <c r="I15" s="57">
        <f>Database!I427</f>
        <v>120.68626373837085</v>
      </c>
      <c r="J15" s="5" t="str">
        <f>Database!J427</f>
        <v>300Mt-lowbio L4 S1-P2</v>
      </c>
      <c r="K15" s="39">
        <f>Database!K427</f>
        <v>65.151808139705935</v>
      </c>
      <c r="L15" s="39">
        <f>Database!L427</f>
        <v>62.851806955576059</v>
      </c>
      <c r="M15" s="39">
        <f>Database!M427</f>
        <v>59.248752032477356</v>
      </c>
      <c r="N15" s="39">
        <f>Database!N427</f>
        <v>55.40642120248058</v>
      </c>
      <c r="O15" s="39">
        <f>Database!O427</f>
        <v>55.023213770818742</v>
      </c>
      <c r="P15" s="42">
        <f>Database!P427</f>
        <v>52.904087197417773</v>
      </c>
      <c r="Q15" s="42">
        <f>Database!Q427</f>
        <v>50.506343252178837</v>
      </c>
      <c r="R15" s="42">
        <f>Database!R427</f>
        <v>47.854213436538657</v>
      </c>
      <c r="S15" s="42">
        <f>Database!S427</f>
        <v>42.486948537483194</v>
      </c>
      <c r="T15" s="42">
        <f>Database!T427</f>
        <v>37.764540152768276</v>
      </c>
      <c r="U15" s="45">
        <f>Database!U427</f>
        <v>34.00081955908361</v>
      </c>
      <c r="V15" s="45">
        <f>Database!V427</f>
        <v>32.030904977015403</v>
      </c>
      <c r="W15" s="45">
        <f>Database!W427</f>
        <v>30.138223100418415</v>
      </c>
      <c r="X15" s="45">
        <f>Database!X427</f>
        <v>30.309726814785396</v>
      </c>
      <c r="Y15" s="45">
        <f>Database!Y427</f>
        <v>27.678915090761759</v>
      </c>
      <c r="Z15" s="48">
        <f>Database!Z427</f>
        <v>26.369797939289562</v>
      </c>
      <c r="AA15" s="48">
        <f>Database!AA427</f>
        <v>25.413483649683794</v>
      </c>
      <c r="AB15" s="48">
        <f>Database!AB427</f>
        <v>24.404649599380587</v>
      </c>
      <c r="AC15" s="48">
        <f>Database!AC427</f>
        <v>23.221115340313652</v>
      </c>
      <c r="AD15" s="48">
        <f>Database!AD427</f>
        <v>21.277217209703259</v>
      </c>
      <c r="AE15" s="9">
        <f>Database!AE427</f>
        <v>20.888067834044136</v>
      </c>
      <c r="AF15" s="9">
        <f>Database!AF427</f>
        <v>19.631156252048115</v>
      </c>
      <c r="AG15" s="9">
        <f>Database!AG427</f>
        <v>18.62306087814266</v>
      </c>
      <c r="AH15" s="9">
        <f>Database!AH427</f>
        <v>18.221402879013652</v>
      </c>
      <c r="AI15" s="9">
        <f>Database!AI427</f>
        <v>17.707255307238658</v>
      </c>
      <c r="AJ15" s="9">
        <f>Database!AJ427</f>
        <v>17.167653121688275</v>
      </c>
      <c r="AK15" s="9">
        <f>Database!AK427</f>
        <v>16.291160081942458</v>
      </c>
      <c r="AL15" s="9">
        <f>Database!AL427</f>
        <v>16.318298403939931</v>
      </c>
      <c r="AM15" s="9">
        <f>Database!AM427</f>
        <v>15.558944165533848</v>
      </c>
      <c r="AN15" s="9">
        <f>Database!AN427</f>
        <v>15.721183513340375</v>
      </c>
    </row>
    <row r="16" spans="1:40" x14ac:dyDescent="0.35">
      <c r="A16" s="37">
        <f t="shared" si="0"/>
        <v>9</v>
      </c>
      <c r="B16" s="9">
        <f>Database!B428</f>
        <v>65.768654147506894</v>
      </c>
      <c r="C16" t="s">
        <v>81</v>
      </c>
      <c r="D16" t="str">
        <f>Database!D428</f>
        <v>300Mt-lowbio</v>
      </c>
      <c r="E16" t="str">
        <f>Database!E428</f>
        <v>L1-S2_P2</v>
      </c>
      <c r="F16" s="58">
        <f>Database!F428</f>
        <v>297.5712378740601</v>
      </c>
      <c r="G16" s="55">
        <f>Database!G428</f>
        <v>229.49654384727941</v>
      </c>
      <c r="H16" s="56">
        <f>Database!H428</f>
        <v>150.31505002716645</v>
      </c>
      <c r="I16" s="57">
        <f>Database!I428</f>
        <v>117.59476709352043</v>
      </c>
      <c r="J16" s="5" t="str">
        <f>Database!J428</f>
        <v>300Mt-lowbio L1 S2-P2</v>
      </c>
      <c r="K16" s="39">
        <f>Database!K428</f>
        <v>65.152280797983494</v>
      </c>
      <c r="L16" s="39">
        <f>Database!L428</f>
        <v>62.851250184110853</v>
      </c>
      <c r="M16" s="39">
        <f>Database!M428</f>
        <v>59.259069532029812</v>
      </c>
      <c r="N16" s="39">
        <f>Database!N428</f>
        <v>55.402099487035855</v>
      </c>
      <c r="O16" s="39">
        <f>Database!O428</f>
        <v>54.906537872900095</v>
      </c>
      <c r="P16" s="42">
        <f>Database!P428</f>
        <v>52.713699691627468</v>
      </c>
      <c r="Q16" s="42">
        <f>Database!Q428</f>
        <v>50.218835160728069</v>
      </c>
      <c r="R16" s="42">
        <f>Database!R428</f>
        <v>47.435491248224835</v>
      </c>
      <c r="S16" s="42">
        <f>Database!S428</f>
        <v>41.953811229541046</v>
      </c>
      <c r="T16" s="42">
        <f>Database!T428</f>
        <v>37.174706517158</v>
      </c>
      <c r="U16" s="45">
        <f>Database!U428</f>
        <v>33.319434102718553</v>
      </c>
      <c r="V16" s="45">
        <f>Database!V428</f>
        <v>31.244539963815733</v>
      </c>
      <c r="W16" s="45">
        <f>Database!W428</f>
        <v>29.344373057356997</v>
      </c>
      <c r="X16" s="45">
        <f>Database!X428</f>
        <v>29.507698364632212</v>
      </c>
      <c r="Y16" s="45">
        <f>Database!Y428</f>
        <v>26.899004538642959</v>
      </c>
      <c r="Z16" s="48">
        <f>Database!Z428</f>
        <v>25.622843599191061</v>
      </c>
      <c r="AA16" s="48">
        <f>Database!AA428</f>
        <v>24.713402017174896</v>
      </c>
      <c r="AB16" s="48">
        <f>Database!AB428</f>
        <v>23.763979514133773</v>
      </c>
      <c r="AC16" s="48">
        <f>Database!AC428</f>
        <v>22.665914844522426</v>
      </c>
      <c r="AD16" s="48">
        <f>Database!AD428</f>
        <v>20.828627118498275</v>
      </c>
      <c r="AE16" s="9">
        <f>Database!AE428</f>
        <v>20.559372366960957</v>
      </c>
      <c r="AF16" s="9">
        <f>Database!AF428</f>
        <v>19.433190146203682</v>
      </c>
      <c r="AG16" s="9">
        <f>Database!AG428</f>
        <v>18.550697327144313</v>
      </c>
      <c r="AH16" s="9">
        <f>Database!AH428</f>
        <v>18.277014079762434</v>
      </c>
      <c r="AI16" s="9">
        <f>Database!AI428</f>
        <v>17.912633083846661</v>
      </c>
      <c r="AJ16" s="9">
        <f>Database!AJ428</f>
        <v>17.520428745356483</v>
      </c>
      <c r="AK16" s="9">
        <f>Database!AK428</f>
        <v>16.785390923137019</v>
      </c>
      <c r="AL16" s="9">
        <f>Database!AL428</f>
        <v>16.944539210260931</v>
      </c>
      <c r="AM16" s="9">
        <f>Database!AM428</f>
        <v>16.300946528628135</v>
      </c>
      <c r="AN16" s="9">
        <f>Database!AN428</f>
        <v>16.556387975972633</v>
      </c>
    </row>
    <row r="17" spans="1:40" x14ac:dyDescent="0.35">
      <c r="A17" s="37">
        <f t="shared" si="0"/>
        <v>10</v>
      </c>
      <c r="B17" s="9">
        <f>Database!B429</f>
        <v>65.768654147506894</v>
      </c>
      <c r="C17" t="s">
        <v>81</v>
      </c>
      <c r="D17" t="str">
        <f>Database!D429</f>
        <v>300Mt-lowbio</v>
      </c>
      <c r="E17" t="str">
        <f>Database!E429</f>
        <v>L4-S2_P2</v>
      </c>
      <c r="F17" s="58">
        <f>Database!F429</f>
        <v>297.5750714984801</v>
      </c>
      <c r="G17" s="55">
        <f>Database!G429</f>
        <v>229.31334241259941</v>
      </c>
      <c r="H17" s="56">
        <f>Database!H429</f>
        <v>148.93976449316645</v>
      </c>
      <c r="I17" s="57">
        <f>Database!I429</f>
        <v>113.30181639782043</v>
      </c>
      <c r="J17" s="5" t="str">
        <f>Database!J429</f>
        <v>300Mt-lowbio L4 S2-P2</v>
      </c>
      <c r="K17" s="39">
        <f>Database!K429</f>
        <v>65.152280797983494</v>
      </c>
      <c r="L17" s="39">
        <f>Database!L429</f>
        <v>62.851250184110853</v>
      </c>
      <c r="M17" s="39">
        <f>Database!M429</f>
        <v>59.259069532029812</v>
      </c>
      <c r="N17" s="39">
        <f>Database!N429</f>
        <v>55.403807839035863</v>
      </c>
      <c r="O17" s="39">
        <f>Database!O429</f>
        <v>54.908663145320098</v>
      </c>
      <c r="P17" s="42">
        <f>Database!P429</f>
        <v>52.71099231576747</v>
      </c>
      <c r="Q17" s="42">
        <f>Database!Q429</f>
        <v>50.205674300628068</v>
      </c>
      <c r="R17" s="42">
        <f>Database!R429</f>
        <v>47.405430270624841</v>
      </c>
      <c r="S17" s="42">
        <f>Database!S429</f>
        <v>41.90024298524105</v>
      </c>
      <c r="T17" s="42">
        <f>Database!T429</f>
        <v>37.091002540338003</v>
      </c>
      <c r="U17" s="45">
        <f>Database!U429</f>
        <v>33.190507196718549</v>
      </c>
      <c r="V17" s="45">
        <f>Database!V429</f>
        <v>31.055042162815731</v>
      </c>
      <c r="W17" s="45">
        <f>Database!W429</f>
        <v>29.085096067356996</v>
      </c>
      <c r="X17" s="45">
        <f>Database!X429</f>
        <v>29.164967147632211</v>
      </c>
      <c r="Y17" s="45">
        <f>Database!Y429</f>
        <v>26.444151918642959</v>
      </c>
      <c r="Z17" s="48">
        <f>Database!Z429</f>
        <v>25.046886635191061</v>
      </c>
      <c r="AA17" s="48">
        <f>Database!AA429</f>
        <v>24.007131679174893</v>
      </c>
      <c r="AB17" s="48">
        <f>Database!AB429</f>
        <v>22.924035863133774</v>
      </c>
      <c r="AC17" s="48">
        <f>Database!AC429</f>
        <v>21.668256388522426</v>
      </c>
      <c r="AD17" s="48">
        <f>Database!AD429</f>
        <v>19.65550583179828</v>
      </c>
      <c r="AE17" s="9">
        <f>Database!AE429</f>
        <v>19.20987709286096</v>
      </c>
      <c r="AF17" s="9">
        <f>Database!AF429</f>
        <v>17.89356618610368</v>
      </c>
      <c r="AG17" s="9">
        <f>Database!AG429</f>
        <v>16.830367043944314</v>
      </c>
      <c r="AH17" s="9">
        <f>Database!AH429</f>
        <v>16.374548427362434</v>
      </c>
      <c r="AI17" s="9">
        <f>Database!AI429</f>
        <v>15.81274206994666</v>
      </c>
      <c r="AJ17" s="9">
        <f>Database!AJ429</f>
        <v>15.22395756088248</v>
      </c>
      <c r="AK17" s="9">
        <f>Database!AK429</f>
        <v>14.29123508843702</v>
      </c>
      <c r="AL17" s="9">
        <f>Database!AL429</f>
        <v>14.26056018476093</v>
      </c>
      <c r="AM17" s="9">
        <f>Database!AM429</f>
        <v>13.435570536528138</v>
      </c>
      <c r="AN17" s="9">
        <f>Database!AN429</f>
        <v>13.507303756042637</v>
      </c>
    </row>
    <row r="18" spans="1:40" x14ac:dyDescent="0.35">
      <c r="A18" s="37">
        <f t="shared" si="0"/>
        <v>11</v>
      </c>
      <c r="B18" s="9">
        <f>Database!B430</f>
        <v>65.768654147506894</v>
      </c>
      <c r="C18" t="s">
        <v>81</v>
      </c>
      <c r="D18" t="str">
        <f>Database!D430</f>
        <v>300Mt-led</v>
      </c>
      <c r="E18" t="str">
        <f>Database!E430</f>
        <v>L4-S2_P1</v>
      </c>
      <c r="F18" s="58">
        <f>Database!F430</f>
        <v>295.51996983728168</v>
      </c>
      <c r="G18" s="55">
        <f>Database!G430</f>
        <v>229.26460582597468</v>
      </c>
      <c r="H18" s="56">
        <f>Database!H430</f>
        <v>166.94323250638544</v>
      </c>
      <c r="I18" s="57">
        <f>Database!I430</f>
        <v>126.51936006799862</v>
      </c>
      <c r="J18" s="5" t="str">
        <f>Database!J430</f>
        <v>300Mt-led L4 S2-P1</v>
      </c>
      <c r="K18" s="39">
        <f>Database!K430</f>
        <v>65.205088991125194</v>
      </c>
      <c r="L18" s="39">
        <f>Database!L430</f>
        <v>62.900635333350621</v>
      </c>
      <c r="M18" s="39">
        <f>Database!M430</f>
        <v>59.342299943476263</v>
      </c>
      <c r="N18" s="39">
        <f>Database!N430</f>
        <v>54.29793625712189</v>
      </c>
      <c r="O18" s="39">
        <f>Database!O430</f>
        <v>53.774009312207681</v>
      </c>
      <c r="P18" s="42">
        <f>Database!P430</f>
        <v>51.850885827619337</v>
      </c>
      <c r="Q18" s="42">
        <f>Database!Q430</f>
        <v>49.557446325980109</v>
      </c>
      <c r="R18" s="42">
        <f>Database!R430</f>
        <v>47.041958109163147</v>
      </c>
      <c r="S18" s="42">
        <f>Database!S430</f>
        <v>42.167851630113972</v>
      </c>
      <c r="T18" s="42">
        <f>Database!T430</f>
        <v>38.646463933098111</v>
      </c>
      <c r="U18" s="45">
        <f>Database!U430</f>
        <v>36.807064398402979</v>
      </c>
      <c r="V18" s="45">
        <f>Database!V430</f>
        <v>35.008002912922471</v>
      </c>
      <c r="W18" s="45">
        <f>Database!W430</f>
        <v>33.02884554874317</v>
      </c>
      <c r="X18" s="45">
        <f>Database!X430</f>
        <v>33.150099528405413</v>
      </c>
      <c r="Y18" s="45">
        <f>Database!Y430</f>
        <v>28.949220117911413</v>
      </c>
      <c r="Z18" s="48">
        <f>Database!Z430</f>
        <v>27.603050587175215</v>
      </c>
      <c r="AA18" s="48">
        <f>Database!AA430</f>
        <v>26.765348225733362</v>
      </c>
      <c r="AB18" s="48">
        <f>Database!AB430</f>
        <v>25.68969371891783</v>
      </c>
      <c r="AC18" s="48">
        <f>Database!AC430</f>
        <v>24.203030903858249</v>
      </c>
      <c r="AD18" s="48">
        <f>Database!AD430</f>
        <v>22.258236632313952</v>
      </c>
      <c r="AE18" s="9">
        <f>Database!AE430</f>
        <v>21.853164701720285</v>
      </c>
      <c r="AF18" s="9">
        <f>Database!AF430</f>
        <v>20.631594608222091</v>
      </c>
      <c r="AG18" s="9">
        <f>Database!AG430</f>
        <v>19.407788818061896</v>
      </c>
      <c r="AH18" s="9">
        <f>Database!AH430</f>
        <v>19.017181301110988</v>
      </c>
      <c r="AI18" s="9">
        <f>Database!AI430</f>
        <v>18.498088531723361</v>
      </c>
      <c r="AJ18" s="9">
        <f>Database!AJ430</f>
        <v>17.946735416838919</v>
      </c>
      <c r="AK18" s="9">
        <f>Database!AK430</f>
        <v>17.124972644060282</v>
      </c>
      <c r="AL18" s="9">
        <f>Database!AL430</f>
        <v>17.116188092795255</v>
      </c>
      <c r="AM18" s="9">
        <f>Database!AM430</f>
        <v>16.374817182721682</v>
      </c>
      <c r="AN18" s="9">
        <f>Database!AN430</f>
        <v>16.48840985955119</v>
      </c>
    </row>
    <row r="19" spans="1:40" x14ac:dyDescent="0.35">
      <c r="A19" s="37">
        <f t="shared" si="0"/>
        <v>12</v>
      </c>
      <c r="B19" s="9">
        <f>Database!B431</f>
        <v>65.768654147506894</v>
      </c>
      <c r="C19" t="s">
        <v>81</v>
      </c>
      <c r="D19" t="str">
        <f>Database!D431</f>
        <v>300Mt-led</v>
      </c>
      <c r="E19" t="str">
        <f>Database!E431</f>
        <v>L1-S1_P2</v>
      </c>
      <c r="F19" s="58">
        <f>Database!F431</f>
        <v>294.61185847663864</v>
      </c>
      <c r="G19" s="55">
        <f>Database!G431</f>
        <v>225.46645401106676</v>
      </c>
      <c r="H19" s="56">
        <f>Database!H431</f>
        <v>163.08026507606459</v>
      </c>
      <c r="I19" s="57">
        <f>Database!I431</f>
        <v>126.05398443407086</v>
      </c>
      <c r="J19" s="5" t="str">
        <f>Database!J431</f>
        <v>300Mt-led L1 S1-P2</v>
      </c>
      <c r="K19" s="39">
        <f>Database!K431</f>
        <v>65.151808139705935</v>
      </c>
      <c r="L19" s="39">
        <f>Database!L431</f>
        <v>62.851806955576059</v>
      </c>
      <c r="M19" s="39">
        <f>Database!M431</f>
        <v>59.248752032477356</v>
      </c>
      <c r="N19" s="39">
        <f>Database!N431</f>
        <v>53.978742850480579</v>
      </c>
      <c r="O19" s="39">
        <f>Database!O431</f>
        <v>53.380748498398731</v>
      </c>
      <c r="P19" s="42">
        <f>Database!P431</f>
        <v>51.376204573277768</v>
      </c>
      <c r="Q19" s="42">
        <f>Database!Q431</f>
        <v>48.964284112278833</v>
      </c>
      <c r="R19" s="42">
        <f>Database!R431</f>
        <v>46.431094414138663</v>
      </c>
      <c r="S19" s="42">
        <f>Database!S431</f>
        <v>41.149066781783198</v>
      </c>
      <c r="T19" s="42">
        <f>Database!T431</f>
        <v>37.545804129588284</v>
      </c>
      <c r="U19" s="45">
        <f>Database!U431</f>
        <v>35.776106465083615</v>
      </c>
      <c r="V19" s="45">
        <f>Database!V431</f>
        <v>34.146632778015409</v>
      </c>
      <c r="W19" s="45">
        <f>Database!W431</f>
        <v>32.266000090418416</v>
      </c>
      <c r="X19" s="45">
        <f>Database!X431</f>
        <v>32.475408031785392</v>
      </c>
      <c r="Y19" s="45">
        <f>Database!Y431</f>
        <v>28.416117710761757</v>
      </c>
      <c r="Z19" s="48">
        <f>Database!Z431</f>
        <v>27.236774903289561</v>
      </c>
      <c r="AA19" s="48">
        <f>Database!AA431</f>
        <v>26.526223987683792</v>
      </c>
      <c r="AB19" s="48">
        <f>Database!AB431</f>
        <v>25.583283250380585</v>
      </c>
      <c r="AC19" s="48">
        <f>Database!AC431</f>
        <v>24.237873796313654</v>
      </c>
      <c r="AD19" s="48">
        <f>Database!AD431</f>
        <v>22.46982849640326</v>
      </c>
      <c r="AE19" s="9">
        <f>Database!AE431</f>
        <v>22.218473108144135</v>
      </c>
      <c r="AF19" s="9">
        <f>Database!AF431</f>
        <v>21.183060212148117</v>
      </c>
      <c r="AG19" s="9">
        <f>Database!AG431</f>
        <v>20.098431161342656</v>
      </c>
      <c r="AH19" s="9">
        <f>Database!AH431</f>
        <v>19.849788531413651</v>
      </c>
      <c r="AI19" s="9">
        <f>Database!AI431</f>
        <v>19.492586321138663</v>
      </c>
      <c r="AJ19" s="9">
        <f>Database!AJ431</f>
        <v>19.145614306162273</v>
      </c>
      <c r="AK19" s="9">
        <f>Database!AK431</f>
        <v>18.532165916642462</v>
      </c>
      <c r="AL19" s="9">
        <f>Database!AL431</f>
        <v>18.727527429439927</v>
      </c>
      <c r="AM19" s="9">
        <f>Database!AM431</f>
        <v>18.194220157633847</v>
      </c>
      <c r="AN19" s="9">
        <f>Database!AN431</f>
        <v>18.562477733270374</v>
      </c>
    </row>
    <row r="20" spans="1:40" x14ac:dyDescent="0.35">
      <c r="A20" s="37">
        <f t="shared" si="0"/>
        <v>13</v>
      </c>
      <c r="B20" s="9">
        <f>Database!B432</f>
        <v>65.768654147506894</v>
      </c>
      <c r="C20" t="s">
        <v>81</v>
      </c>
      <c r="D20" t="str">
        <f>Database!D432</f>
        <v>300Mt-led</v>
      </c>
      <c r="E20" t="str">
        <f>Database!E432</f>
        <v>L4-S1_P2</v>
      </c>
      <c r="F20" s="58">
        <f>Database!F432</f>
        <v>294.61569210105864</v>
      </c>
      <c r="G20" s="55">
        <f>Database!G432</f>
        <v>225.28325257638673</v>
      </c>
      <c r="H20" s="56">
        <f>Database!H432</f>
        <v>161.70497954206459</v>
      </c>
      <c r="I20" s="57">
        <f>Database!I432</f>
        <v>121.76103373837086</v>
      </c>
      <c r="J20" s="5" t="str">
        <f>Database!J432</f>
        <v>300Mt-led L4 S1-P2</v>
      </c>
      <c r="K20" s="39">
        <f>Database!K432</f>
        <v>65.151808139705935</v>
      </c>
      <c r="L20" s="39">
        <f>Database!L432</f>
        <v>62.851806955576059</v>
      </c>
      <c r="M20" s="39">
        <f>Database!M432</f>
        <v>59.248752032477356</v>
      </c>
      <c r="N20" s="39">
        <f>Database!N432</f>
        <v>53.980451202480573</v>
      </c>
      <c r="O20" s="39">
        <f>Database!O432</f>
        <v>53.382873770818733</v>
      </c>
      <c r="P20" s="42">
        <f>Database!P432</f>
        <v>51.37349719741777</v>
      </c>
      <c r="Q20" s="42">
        <f>Database!Q432</f>
        <v>48.951123252178832</v>
      </c>
      <c r="R20" s="42">
        <f>Database!R432</f>
        <v>46.401033436538661</v>
      </c>
      <c r="S20" s="42">
        <f>Database!S432</f>
        <v>41.095498537483195</v>
      </c>
      <c r="T20" s="42">
        <f>Database!T432</f>
        <v>37.462100152768279</v>
      </c>
      <c r="U20" s="45">
        <f>Database!U432</f>
        <v>35.647179559083611</v>
      </c>
      <c r="V20" s="45">
        <f>Database!V432</f>
        <v>33.957134977015407</v>
      </c>
      <c r="W20" s="45">
        <f>Database!W432</f>
        <v>32.006723100418412</v>
      </c>
      <c r="X20" s="45">
        <f>Database!X432</f>
        <v>32.132676814785391</v>
      </c>
      <c r="Y20" s="45">
        <f>Database!Y432</f>
        <v>27.96126509076176</v>
      </c>
      <c r="Z20" s="48">
        <f>Database!Z432</f>
        <v>26.660817939289561</v>
      </c>
      <c r="AA20" s="48">
        <f>Database!AA432</f>
        <v>25.819953649683793</v>
      </c>
      <c r="AB20" s="48">
        <f>Database!AB432</f>
        <v>24.743339599380587</v>
      </c>
      <c r="AC20" s="48">
        <f>Database!AC432</f>
        <v>23.24021534031365</v>
      </c>
      <c r="AD20" s="48">
        <f>Database!AD432</f>
        <v>21.296707209703261</v>
      </c>
      <c r="AE20" s="9">
        <f>Database!AE432</f>
        <v>20.868977834044134</v>
      </c>
      <c r="AF20" s="9">
        <f>Database!AF432</f>
        <v>19.643436252048115</v>
      </c>
      <c r="AG20" s="9">
        <f>Database!AG432</f>
        <v>18.378100878142661</v>
      </c>
      <c r="AH20" s="9">
        <f>Database!AH432</f>
        <v>17.947322879013651</v>
      </c>
      <c r="AI20" s="9">
        <f>Database!AI432</f>
        <v>17.392695307238657</v>
      </c>
      <c r="AJ20" s="9">
        <f>Database!AJ432</f>
        <v>16.849143121688272</v>
      </c>
      <c r="AK20" s="9">
        <f>Database!AK432</f>
        <v>16.03801008194246</v>
      </c>
      <c r="AL20" s="9">
        <f>Database!AL432</f>
        <v>16.04354840393993</v>
      </c>
      <c r="AM20" s="9">
        <f>Database!AM432</f>
        <v>15.328844165533848</v>
      </c>
      <c r="AN20" s="9">
        <f>Database!AN432</f>
        <v>15.513393513340374</v>
      </c>
    </row>
    <row r="21" spans="1:40" x14ac:dyDescent="0.35">
      <c r="A21" s="37">
        <f t="shared" si="0"/>
        <v>14</v>
      </c>
      <c r="B21" s="9">
        <f>Database!B433</f>
        <v>65.768654147506894</v>
      </c>
      <c r="C21" t="s">
        <v>81</v>
      </c>
      <c r="D21" t="str">
        <f>Database!D433</f>
        <v>300Mt-led</v>
      </c>
      <c r="E21" t="str">
        <f>Database!E433</f>
        <v>L1-S2_P2</v>
      </c>
      <c r="F21" s="58">
        <f>Database!F433</f>
        <v>294.50492787406006</v>
      </c>
      <c r="G21" s="55">
        <f>Database!G433</f>
        <v>223.26366384727942</v>
      </c>
      <c r="H21" s="56">
        <f>Database!H433</f>
        <v>157.86144002716645</v>
      </c>
      <c r="I21" s="57">
        <f>Database!I433</f>
        <v>118.66953709352043</v>
      </c>
      <c r="J21" s="5" t="str">
        <f>Database!J433</f>
        <v>300Mt-led L1 S2-P2</v>
      </c>
      <c r="K21" s="39">
        <f>Database!K433</f>
        <v>65.152280797983494</v>
      </c>
      <c r="L21" s="39">
        <f>Database!L433</f>
        <v>62.851250184110853</v>
      </c>
      <c r="M21" s="39">
        <f>Database!M433</f>
        <v>59.259069532029812</v>
      </c>
      <c r="N21" s="39">
        <f>Database!N433</f>
        <v>53.976129487035863</v>
      </c>
      <c r="O21" s="39">
        <f>Database!O433</f>
        <v>53.266197872900086</v>
      </c>
      <c r="P21" s="42">
        <f>Database!P433</f>
        <v>51.183109691627472</v>
      </c>
      <c r="Q21" s="42">
        <f>Database!Q433</f>
        <v>48.663615160728064</v>
      </c>
      <c r="R21" s="42">
        <f>Database!R433</f>
        <v>45.982311248224832</v>
      </c>
      <c r="S21" s="42">
        <f>Database!S433</f>
        <v>40.56236122954104</v>
      </c>
      <c r="T21" s="42">
        <f>Database!T433</f>
        <v>36.872266517158003</v>
      </c>
      <c r="U21" s="45">
        <f>Database!U433</f>
        <v>34.965794102718554</v>
      </c>
      <c r="V21" s="45">
        <f>Database!V433</f>
        <v>33.170769963815729</v>
      </c>
      <c r="W21" s="45">
        <f>Database!W433</f>
        <v>31.212873057356994</v>
      </c>
      <c r="X21" s="45">
        <f>Database!X433</f>
        <v>31.330648364632211</v>
      </c>
      <c r="Y21" s="45">
        <f>Database!Y433</f>
        <v>27.18135453864296</v>
      </c>
      <c r="Z21" s="48">
        <f>Database!Z433</f>
        <v>25.91386359919106</v>
      </c>
      <c r="AA21" s="48">
        <f>Database!AA433</f>
        <v>25.119872017174895</v>
      </c>
      <c r="AB21" s="48">
        <f>Database!AB433</f>
        <v>24.102669514133773</v>
      </c>
      <c r="AC21" s="48">
        <f>Database!AC433</f>
        <v>22.685014844522428</v>
      </c>
      <c r="AD21" s="48">
        <f>Database!AD433</f>
        <v>20.84811711849828</v>
      </c>
      <c r="AE21" s="9">
        <f>Database!AE433</f>
        <v>20.540282366960959</v>
      </c>
      <c r="AF21" s="9">
        <f>Database!AF433</f>
        <v>19.445470146203682</v>
      </c>
      <c r="AG21" s="9">
        <f>Database!AG433</f>
        <v>18.305737327144314</v>
      </c>
      <c r="AH21" s="9">
        <f>Database!AH433</f>
        <v>18.002934079762433</v>
      </c>
      <c r="AI21" s="9">
        <f>Database!AI433</f>
        <v>17.598073083846661</v>
      </c>
      <c r="AJ21" s="9">
        <f>Database!AJ433</f>
        <v>17.20191874535648</v>
      </c>
      <c r="AK21" s="9">
        <f>Database!AK433</f>
        <v>16.532240923137017</v>
      </c>
      <c r="AL21" s="9">
        <f>Database!AL433</f>
        <v>16.66978921026093</v>
      </c>
      <c r="AM21" s="9">
        <f>Database!AM433</f>
        <v>16.070846528628135</v>
      </c>
      <c r="AN21" s="9">
        <f>Database!AN433</f>
        <v>16.348597975972638</v>
      </c>
    </row>
    <row r="22" spans="1:40" x14ac:dyDescent="0.35">
      <c r="A22" s="37">
        <f t="shared" si="0"/>
        <v>15</v>
      </c>
      <c r="B22" s="9">
        <f>Database!B434</f>
        <v>65.768654147506894</v>
      </c>
      <c r="C22" t="s">
        <v>81</v>
      </c>
      <c r="D22" t="str">
        <f>Database!D434</f>
        <v>300Mt-led</v>
      </c>
      <c r="E22" t="str">
        <f>Database!E434</f>
        <v>L4-S2_P2</v>
      </c>
      <c r="F22" s="58">
        <f>Database!F434</f>
        <v>294.50876149848006</v>
      </c>
      <c r="G22" s="55">
        <f>Database!G434</f>
        <v>223.08046241259942</v>
      </c>
      <c r="H22" s="56">
        <f>Database!H434</f>
        <v>156.48615449316645</v>
      </c>
      <c r="I22" s="57">
        <f>Database!I434</f>
        <v>114.37658639782043</v>
      </c>
      <c r="J22" s="5" t="str">
        <f>Database!J434</f>
        <v>300Mt-led L4 S2-P2</v>
      </c>
      <c r="K22" s="39">
        <f>Database!K434</f>
        <v>65.152280797983494</v>
      </c>
      <c r="L22" s="39">
        <f>Database!L434</f>
        <v>62.851250184110853</v>
      </c>
      <c r="M22" s="39">
        <f>Database!M434</f>
        <v>59.259069532029812</v>
      </c>
      <c r="N22" s="39">
        <f>Database!N434</f>
        <v>53.977837839035857</v>
      </c>
      <c r="O22" s="39">
        <f>Database!O434</f>
        <v>53.268323145320089</v>
      </c>
      <c r="P22" s="42">
        <f>Database!P434</f>
        <v>51.180402315767473</v>
      </c>
      <c r="Q22" s="42">
        <f>Database!Q434</f>
        <v>48.650454300628063</v>
      </c>
      <c r="R22" s="42">
        <f>Database!R434</f>
        <v>45.952250270624837</v>
      </c>
      <c r="S22" s="42">
        <f>Database!S434</f>
        <v>40.508792985241044</v>
      </c>
      <c r="T22" s="42">
        <f>Database!T434</f>
        <v>36.788562540337999</v>
      </c>
      <c r="U22" s="45">
        <f>Database!U434</f>
        <v>34.836867196718551</v>
      </c>
      <c r="V22" s="45">
        <f>Database!V434</f>
        <v>32.981272162815728</v>
      </c>
      <c r="W22" s="45">
        <f>Database!W434</f>
        <v>30.953596067356997</v>
      </c>
      <c r="X22" s="45">
        <f>Database!X434</f>
        <v>30.98791714763221</v>
      </c>
      <c r="Y22" s="45">
        <f>Database!Y434</f>
        <v>26.72650191864296</v>
      </c>
      <c r="Z22" s="48">
        <f>Database!Z434</f>
        <v>25.337906635191061</v>
      </c>
      <c r="AA22" s="48">
        <f>Database!AA434</f>
        <v>24.413601679174896</v>
      </c>
      <c r="AB22" s="48">
        <f>Database!AB434</f>
        <v>23.262725863133774</v>
      </c>
      <c r="AC22" s="48">
        <f>Database!AC434</f>
        <v>21.687356388522428</v>
      </c>
      <c r="AD22" s="48">
        <f>Database!AD434</f>
        <v>19.674995831798277</v>
      </c>
      <c r="AE22" s="9">
        <f>Database!AE434</f>
        <v>19.190787092860958</v>
      </c>
      <c r="AF22" s="9">
        <f>Database!AF434</f>
        <v>17.90584618610368</v>
      </c>
      <c r="AG22" s="9">
        <f>Database!AG434</f>
        <v>16.585407043944315</v>
      </c>
      <c r="AH22" s="9">
        <f>Database!AH434</f>
        <v>16.100468427362433</v>
      </c>
      <c r="AI22" s="9">
        <f>Database!AI434</f>
        <v>15.49818206994666</v>
      </c>
      <c r="AJ22" s="9">
        <f>Database!AJ434</f>
        <v>14.905447560882481</v>
      </c>
      <c r="AK22" s="9">
        <f>Database!AK434</f>
        <v>14.038085088437018</v>
      </c>
      <c r="AL22" s="9">
        <f>Database!AL434</f>
        <v>13.985810184760933</v>
      </c>
      <c r="AM22" s="9">
        <f>Database!AM434</f>
        <v>13.205470536528138</v>
      </c>
      <c r="AN22" s="9">
        <f>Database!AN434</f>
        <v>13.299513756042638</v>
      </c>
    </row>
    <row r="23" spans="1:40" x14ac:dyDescent="0.35">
      <c r="A23" s="37">
        <f t="shared" si="0"/>
        <v>16</v>
      </c>
      <c r="B23" s="9">
        <f>Database!B435</f>
        <v>65.768654147506894</v>
      </c>
      <c r="C23" t="s">
        <v>81</v>
      </c>
      <c r="D23" t="str">
        <f>Database!D435</f>
        <v>350Mt-led</v>
      </c>
      <c r="E23" t="str">
        <f>Database!E435</f>
        <v>L4-S1_P2</v>
      </c>
      <c r="F23" s="58">
        <f>Database!F435</f>
        <v>295.96700210105865</v>
      </c>
      <c r="G23" s="55">
        <f>Database!G435</f>
        <v>228.99373257638675</v>
      </c>
      <c r="H23" s="56">
        <f>Database!H435</f>
        <v>175.14739954206459</v>
      </c>
      <c r="I23" s="57">
        <f>Database!I435</f>
        <v>136.89493373837087</v>
      </c>
      <c r="J23" s="5" t="str">
        <f>Database!J435</f>
        <v>350Mt-led L4 S1-P2</v>
      </c>
      <c r="K23" s="39">
        <f>Database!K435</f>
        <v>65.151808139705935</v>
      </c>
      <c r="L23" s="39">
        <f>Database!L435</f>
        <v>62.851806955576059</v>
      </c>
      <c r="M23" s="39">
        <f>Database!M435</f>
        <v>59.248752032477356</v>
      </c>
      <c r="N23" s="39">
        <f>Database!N435</f>
        <v>54.571081202480578</v>
      </c>
      <c r="O23" s="39">
        <f>Database!O435</f>
        <v>54.143553770818741</v>
      </c>
      <c r="P23" s="42">
        <f>Database!P435</f>
        <v>52.029327197417764</v>
      </c>
      <c r="Q23" s="42">
        <f>Database!Q435</f>
        <v>49.711833252178835</v>
      </c>
      <c r="R23" s="42">
        <f>Database!R435</f>
        <v>47.12947343653866</v>
      </c>
      <c r="S23" s="42">
        <f>Database!S435</f>
        <v>41.7214785374832</v>
      </c>
      <c r="T23" s="42">
        <f>Database!T435</f>
        <v>38.401620152768281</v>
      </c>
      <c r="U23" s="45">
        <f>Database!U435</f>
        <v>37.638159559083611</v>
      </c>
      <c r="V23" s="45">
        <f>Database!V435</f>
        <v>36.911794977015404</v>
      </c>
      <c r="W23" s="45">
        <f>Database!W435</f>
        <v>34.724493100418421</v>
      </c>
      <c r="X23" s="45">
        <f>Database!X435</f>
        <v>34.396206814785394</v>
      </c>
      <c r="Y23" s="45">
        <f>Database!Y435</f>
        <v>31.47674509076176</v>
      </c>
      <c r="Z23" s="48">
        <f>Database!Z435</f>
        <v>29.806597939289563</v>
      </c>
      <c r="AA23" s="48">
        <f>Database!AA435</f>
        <v>28.875363649683795</v>
      </c>
      <c r="AB23" s="48">
        <f>Database!AB435</f>
        <v>27.696489599380588</v>
      </c>
      <c r="AC23" s="48">
        <f>Database!AC435</f>
        <v>26.30365534031365</v>
      </c>
      <c r="AD23" s="48">
        <f>Database!AD435</f>
        <v>24.21282720970326</v>
      </c>
      <c r="AE23" s="9">
        <f>Database!AE435</f>
        <v>23.732957834044136</v>
      </c>
      <c r="AF23" s="9">
        <f>Database!AF435</f>
        <v>22.407876252048116</v>
      </c>
      <c r="AG23" s="9">
        <f>Database!AG435</f>
        <v>21.279000878142657</v>
      </c>
      <c r="AH23" s="9">
        <f>Database!AH435</f>
        <v>20.714162879013653</v>
      </c>
      <c r="AI23" s="9">
        <f>Database!AI435</f>
        <v>18.754545307238661</v>
      </c>
      <c r="AJ23" s="9">
        <f>Database!AJ435</f>
        <v>17.553203121688277</v>
      </c>
      <c r="AK23" s="9">
        <f>Database!AK435</f>
        <v>16.61993008194246</v>
      </c>
      <c r="AL23" s="9">
        <f>Database!AL435</f>
        <v>16.648868403939929</v>
      </c>
      <c r="AM23" s="9">
        <f>Database!AM435</f>
        <v>15.950634165533849</v>
      </c>
      <c r="AN23" s="9">
        <f>Database!AN435</f>
        <v>16.097153513340373</v>
      </c>
    </row>
    <row r="24" spans="1:40" x14ac:dyDescent="0.35">
      <c r="A24" s="37">
        <f t="shared" si="0"/>
        <v>17</v>
      </c>
      <c r="B24" s="9">
        <f>Database!B436</f>
        <v>65.768654147506894</v>
      </c>
      <c r="C24" t="s">
        <v>81</v>
      </c>
      <c r="D24" t="str">
        <f>Database!D436</f>
        <v>350Mt-led</v>
      </c>
      <c r="E24" t="str">
        <f>Database!E436</f>
        <v>L1-S2_P2</v>
      </c>
      <c r="F24" s="58">
        <f>Database!F436</f>
        <v>295.85623787406007</v>
      </c>
      <c r="G24" s="55">
        <f>Database!G436</f>
        <v>226.97414384727941</v>
      </c>
      <c r="H24" s="56">
        <f>Database!H436</f>
        <v>171.30386002716648</v>
      </c>
      <c r="I24" s="57">
        <f>Database!I436</f>
        <v>133.80343709352044</v>
      </c>
      <c r="J24" s="5" t="str">
        <f>Database!J436</f>
        <v>350Mt-led L1 S2-P2</v>
      </c>
      <c r="K24" s="39">
        <f>Database!K436</f>
        <v>65.152280797983494</v>
      </c>
      <c r="L24" s="39">
        <f>Database!L436</f>
        <v>62.851250184110853</v>
      </c>
      <c r="M24" s="39">
        <f>Database!M436</f>
        <v>59.259069532029812</v>
      </c>
      <c r="N24" s="39">
        <f>Database!N436</f>
        <v>54.566759487035853</v>
      </c>
      <c r="O24" s="39">
        <f>Database!O436</f>
        <v>54.026877872900094</v>
      </c>
      <c r="P24" s="42">
        <f>Database!P436</f>
        <v>51.838939691627466</v>
      </c>
      <c r="Q24" s="42">
        <f>Database!Q436</f>
        <v>49.424325160728067</v>
      </c>
      <c r="R24" s="42">
        <f>Database!R436</f>
        <v>46.710751248224831</v>
      </c>
      <c r="S24" s="42">
        <f>Database!S436</f>
        <v>41.188341229541045</v>
      </c>
      <c r="T24" s="42">
        <f>Database!T436</f>
        <v>37.811786517157998</v>
      </c>
      <c r="U24" s="45">
        <f>Database!U436</f>
        <v>36.956774102718555</v>
      </c>
      <c r="V24" s="45">
        <f>Database!V436</f>
        <v>36.125429963815733</v>
      </c>
      <c r="W24" s="45">
        <f>Database!W436</f>
        <v>33.930643057356995</v>
      </c>
      <c r="X24" s="45">
        <f>Database!X436</f>
        <v>33.594178364632214</v>
      </c>
      <c r="Y24" s="45">
        <f>Database!Y436</f>
        <v>30.69683453864296</v>
      </c>
      <c r="Z24" s="48">
        <f>Database!Z436</f>
        <v>29.059643599191062</v>
      </c>
      <c r="AA24" s="48">
        <f>Database!AA436</f>
        <v>28.175282017174894</v>
      </c>
      <c r="AB24" s="48">
        <f>Database!AB436</f>
        <v>27.055819514133773</v>
      </c>
      <c r="AC24" s="48">
        <f>Database!AC436</f>
        <v>25.748454844522428</v>
      </c>
      <c r="AD24" s="48">
        <f>Database!AD436</f>
        <v>23.764237118498279</v>
      </c>
      <c r="AE24" s="9">
        <f>Database!AE436</f>
        <v>23.40426236696096</v>
      </c>
      <c r="AF24" s="9">
        <f>Database!AF436</f>
        <v>22.209910146203683</v>
      </c>
      <c r="AG24" s="9">
        <f>Database!AG436</f>
        <v>21.206637327144314</v>
      </c>
      <c r="AH24" s="9">
        <f>Database!AH436</f>
        <v>20.769774079762431</v>
      </c>
      <c r="AI24" s="9">
        <f>Database!AI436</f>
        <v>18.959923083846661</v>
      </c>
      <c r="AJ24" s="9">
        <f>Database!AJ436</f>
        <v>17.905978745356478</v>
      </c>
      <c r="AK24" s="9">
        <f>Database!AK436</f>
        <v>17.114160923137018</v>
      </c>
      <c r="AL24" s="9">
        <f>Database!AL436</f>
        <v>17.275109210260933</v>
      </c>
      <c r="AM24" s="9">
        <f>Database!AM436</f>
        <v>16.692636528628135</v>
      </c>
      <c r="AN24" s="9">
        <f>Database!AN436</f>
        <v>16.932357975972636</v>
      </c>
    </row>
    <row r="25" spans="1:40" x14ac:dyDescent="0.35">
      <c r="A25" s="37">
        <f t="shared" si="0"/>
        <v>18</v>
      </c>
      <c r="B25" s="9">
        <f>Database!B437</f>
        <v>65.768654147506894</v>
      </c>
      <c r="C25" t="s">
        <v>81</v>
      </c>
      <c r="D25" t="str">
        <f>Database!D437</f>
        <v>350Mt-led</v>
      </c>
      <c r="E25" t="str">
        <f>Database!E437</f>
        <v>L4-S2_P2</v>
      </c>
      <c r="F25" s="58">
        <f>Database!F437</f>
        <v>295.86007149848007</v>
      </c>
      <c r="G25" s="55">
        <f>Database!G437</f>
        <v>226.79094241259941</v>
      </c>
      <c r="H25" s="56">
        <f>Database!H437</f>
        <v>169.92857449316642</v>
      </c>
      <c r="I25" s="57">
        <f>Database!I437</f>
        <v>129.51048639782044</v>
      </c>
      <c r="J25" s="5" t="str">
        <f>Database!J437</f>
        <v>350Mt-led L4 S2-P2</v>
      </c>
      <c r="K25" s="39">
        <f>Database!K437</f>
        <v>65.152280797983494</v>
      </c>
      <c r="L25" s="39">
        <f>Database!L437</f>
        <v>62.851250184110853</v>
      </c>
      <c r="M25" s="39">
        <f>Database!M437</f>
        <v>59.259069532029812</v>
      </c>
      <c r="N25" s="39">
        <f>Database!N437</f>
        <v>54.568467839035861</v>
      </c>
      <c r="O25" s="39">
        <f>Database!O437</f>
        <v>54.029003145320097</v>
      </c>
      <c r="P25" s="42">
        <f>Database!P437</f>
        <v>51.836232315767468</v>
      </c>
      <c r="Q25" s="42">
        <f>Database!Q437</f>
        <v>49.411164300628066</v>
      </c>
      <c r="R25" s="42">
        <f>Database!R437</f>
        <v>46.680690270624829</v>
      </c>
      <c r="S25" s="42">
        <f>Database!S437</f>
        <v>41.13477298524105</v>
      </c>
      <c r="T25" s="42">
        <f>Database!T437</f>
        <v>37.728082540338001</v>
      </c>
      <c r="U25" s="45">
        <f>Database!U437</f>
        <v>36.827847196718551</v>
      </c>
      <c r="V25" s="45">
        <f>Database!V437</f>
        <v>35.935932162815732</v>
      </c>
      <c r="W25" s="45">
        <f>Database!W437</f>
        <v>33.671366067356992</v>
      </c>
      <c r="X25" s="45">
        <f>Database!X437</f>
        <v>33.251447147632206</v>
      </c>
      <c r="Y25" s="45">
        <f>Database!Y437</f>
        <v>30.24198191864296</v>
      </c>
      <c r="Z25" s="48">
        <f>Database!Z437</f>
        <v>28.483686635191059</v>
      </c>
      <c r="AA25" s="48">
        <f>Database!AA437</f>
        <v>27.469011679174894</v>
      </c>
      <c r="AB25" s="48">
        <f>Database!AB437</f>
        <v>26.215875863133775</v>
      </c>
      <c r="AC25" s="48">
        <f>Database!AC437</f>
        <v>24.750796388522428</v>
      </c>
      <c r="AD25" s="48">
        <f>Database!AD437</f>
        <v>22.591115831798277</v>
      </c>
      <c r="AE25" s="9">
        <f>Database!AE437</f>
        <v>22.05476709286096</v>
      </c>
      <c r="AF25" s="9">
        <f>Database!AF437</f>
        <v>20.670286186103681</v>
      </c>
      <c r="AG25" s="9">
        <f>Database!AG437</f>
        <v>19.486307043944315</v>
      </c>
      <c r="AH25" s="9">
        <f>Database!AH437</f>
        <v>18.867308427362431</v>
      </c>
      <c r="AI25" s="9">
        <f>Database!AI437</f>
        <v>16.860032069946662</v>
      </c>
      <c r="AJ25" s="9">
        <f>Database!AJ437</f>
        <v>15.609507560882481</v>
      </c>
      <c r="AK25" s="9">
        <f>Database!AK437</f>
        <v>14.620005088437019</v>
      </c>
      <c r="AL25" s="9">
        <f>Database!AL437</f>
        <v>14.591130184760932</v>
      </c>
      <c r="AM25" s="9">
        <f>Database!AM437</f>
        <v>13.827260536528138</v>
      </c>
      <c r="AN25" s="9">
        <f>Database!AN437</f>
        <v>13.883273756042636</v>
      </c>
    </row>
    <row r="26" spans="1:40" x14ac:dyDescent="0.35">
      <c r="A26" s="37">
        <f t="shared" si="0"/>
        <v>19</v>
      </c>
      <c r="B26" s="9">
        <f>Database!B438</f>
        <v>65.768654147506894</v>
      </c>
      <c r="C26" t="s">
        <v>81</v>
      </c>
      <c r="D26" t="str">
        <f>Database!D438</f>
        <v>350Mt</v>
      </c>
      <c r="E26" t="str">
        <f>Database!E438</f>
        <v>L4-S1_P2</v>
      </c>
      <c r="F26" s="58">
        <f>Database!F438</f>
        <v>298.98423210105864</v>
      </c>
      <c r="G26" s="55">
        <f>Database!G438</f>
        <v>228.99348257638673</v>
      </c>
      <c r="H26" s="56">
        <f>Database!H438</f>
        <v>166.91269954206462</v>
      </c>
      <c r="I26" s="57">
        <f>Database!I438</f>
        <v>135.42110373837085</v>
      </c>
      <c r="J26" s="5" t="str">
        <f>Database!J438</f>
        <v>350Mt L4 S1-P2</v>
      </c>
      <c r="K26" s="39">
        <f>Database!K438</f>
        <v>65.151808139705935</v>
      </c>
      <c r="L26" s="39">
        <f>Database!L438</f>
        <v>62.851806955576059</v>
      </c>
      <c r="M26" s="39">
        <f>Database!M438</f>
        <v>59.248752032477356</v>
      </c>
      <c r="N26" s="39">
        <f>Database!N438</f>
        <v>56.065711202480578</v>
      </c>
      <c r="O26" s="39">
        <f>Database!O438</f>
        <v>55.666153770818738</v>
      </c>
      <c r="P26" s="42">
        <f>Database!P438</f>
        <v>52.704867197417769</v>
      </c>
      <c r="Q26" s="42">
        <f>Database!Q438</f>
        <v>50.015273252178837</v>
      </c>
      <c r="R26" s="42">
        <f>Database!R438</f>
        <v>47.241843436538659</v>
      </c>
      <c r="S26" s="42">
        <f>Database!S438</f>
        <v>41.860238537483191</v>
      </c>
      <c r="T26" s="42">
        <f>Database!T438</f>
        <v>37.171260152768276</v>
      </c>
      <c r="U26" s="45">
        <f>Database!U438</f>
        <v>35.325199559083607</v>
      </c>
      <c r="V26" s="45">
        <f>Database!V438</f>
        <v>34.612674977015409</v>
      </c>
      <c r="W26" s="45">
        <f>Database!W438</f>
        <v>33.183573100418421</v>
      </c>
      <c r="X26" s="45">
        <f>Database!X438</f>
        <v>32.893866814785397</v>
      </c>
      <c r="Y26" s="45">
        <f>Database!Y438</f>
        <v>30.897385090761759</v>
      </c>
      <c r="Z26" s="48">
        <f>Database!Z438</f>
        <v>29.474377939289564</v>
      </c>
      <c r="AA26" s="48">
        <f>Database!AA438</f>
        <v>28.569923649683794</v>
      </c>
      <c r="AB26" s="48">
        <f>Database!AB438</f>
        <v>27.297179599380588</v>
      </c>
      <c r="AC26" s="48">
        <f>Database!AC438</f>
        <v>25.98721534031365</v>
      </c>
      <c r="AD26" s="48">
        <f>Database!AD438</f>
        <v>24.092407209703261</v>
      </c>
      <c r="AE26" s="9">
        <f>Database!AE438</f>
        <v>23.657897834044135</v>
      </c>
      <c r="AF26" s="9">
        <f>Database!AF438</f>
        <v>22.355416252048116</v>
      </c>
      <c r="AG26" s="9">
        <f>Database!AG438</f>
        <v>21.33083087814266</v>
      </c>
      <c r="AH26" s="9">
        <f>Database!AH438</f>
        <v>20.880862879013652</v>
      </c>
      <c r="AI26" s="9">
        <f>Database!AI438</f>
        <v>20.393365307238664</v>
      </c>
      <c r="AJ26" s="9">
        <f>Database!AJ438</f>
        <v>19.474863121688273</v>
      </c>
      <c r="AK26" s="9">
        <f>Database!AK438</f>
        <v>18.341310081942463</v>
      </c>
      <c r="AL26" s="9">
        <f>Database!AL438</f>
        <v>17.247808403939928</v>
      </c>
      <c r="AM26" s="9">
        <f>Database!AM438</f>
        <v>16.472814165533848</v>
      </c>
      <c r="AN26" s="9">
        <f>Database!AN438</f>
        <v>16.632943513340376</v>
      </c>
    </row>
    <row r="27" spans="1:40" x14ac:dyDescent="0.35">
      <c r="A27" s="37">
        <f t="shared" si="0"/>
        <v>20</v>
      </c>
      <c r="B27" s="9">
        <f>Database!B439</f>
        <v>65.768654147506894</v>
      </c>
      <c r="C27" t="s">
        <v>81</v>
      </c>
      <c r="D27" t="str">
        <f>Database!D439</f>
        <v>350Mt</v>
      </c>
      <c r="E27" t="str">
        <f>Database!E439</f>
        <v>L1-S2_P2</v>
      </c>
      <c r="F27" s="58">
        <f>Database!F439</f>
        <v>298.87346787406005</v>
      </c>
      <c r="G27" s="55">
        <f>Database!G439</f>
        <v>226.97389384727941</v>
      </c>
      <c r="H27" s="56">
        <f>Database!H439</f>
        <v>163.06916002716645</v>
      </c>
      <c r="I27" s="57">
        <f>Database!I439</f>
        <v>132.32960709352042</v>
      </c>
      <c r="J27" s="5" t="str">
        <f>Database!J439</f>
        <v>350Mt L1 S2-P2</v>
      </c>
      <c r="K27" s="39">
        <f>Database!K439</f>
        <v>65.152280797983494</v>
      </c>
      <c r="L27" s="39">
        <f>Database!L439</f>
        <v>62.851250184110853</v>
      </c>
      <c r="M27" s="39">
        <f>Database!M439</f>
        <v>59.259069532029812</v>
      </c>
      <c r="N27" s="39">
        <f>Database!N439</f>
        <v>56.061389487035854</v>
      </c>
      <c r="O27" s="39">
        <f>Database!O439</f>
        <v>55.549477872900091</v>
      </c>
      <c r="P27" s="42">
        <f>Database!P439</f>
        <v>52.514479691627464</v>
      </c>
      <c r="Q27" s="42">
        <f>Database!Q439</f>
        <v>49.727765160728069</v>
      </c>
      <c r="R27" s="42">
        <f>Database!R439</f>
        <v>46.82312124822483</v>
      </c>
      <c r="S27" s="42">
        <f>Database!S439</f>
        <v>41.327101229541043</v>
      </c>
      <c r="T27" s="42">
        <f>Database!T439</f>
        <v>36.581426517158</v>
      </c>
      <c r="U27" s="45">
        <f>Database!U439</f>
        <v>34.643814102718551</v>
      </c>
      <c r="V27" s="45">
        <f>Database!V439</f>
        <v>33.826309963815731</v>
      </c>
      <c r="W27" s="45">
        <f>Database!W439</f>
        <v>32.389723057356996</v>
      </c>
      <c r="X27" s="45">
        <f>Database!X439</f>
        <v>32.09183836463221</v>
      </c>
      <c r="Y27" s="45">
        <f>Database!Y439</f>
        <v>30.117474538642959</v>
      </c>
      <c r="Z27" s="48">
        <f>Database!Z439</f>
        <v>28.727423599191059</v>
      </c>
      <c r="AA27" s="48">
        <f>Database!AA439</f>
        <v>27.869842017174893</v>
      </c>
      <c r="AB27" s="48">
        <f>Database!AB439</f>
        <v>26.656509514133774</v>
      </c>
      <c r="AC27" s="48">
        <f>Database!AC439</f>
        <v>25.432014844522428</v>
      </c>
      <c r="AD27" s="48">
        <f>Database!AD439</f>
        <v>23.643817118498276</v>
      </c>
      <c r="AE27" s="9">
        <f>Database!AE439</f>
        <v>23.32920236696096</v>
      </c>
      <c r="AF27" s="9">
        <f>Database!AF439</f>
        <v>22.157450146203683</v>
      </c>
      <c r="AG27" s="9">
        <f>Database!AG439</f>
        <v>21.258467327144317</v>
      </c>
      <c r="AH27" s="9">
        <f>Database!AH439</f>
        <v>20.936474079762434</v>
      </c>
      <c r="AI27" s="9">
        <f>Database!AI439</f>
        <v>20.59874308384666</v>
      </c>
      <c r="AJ27" s="9">
        <f>Database!AJ439</f>
        <v>19.827638745356481</v>
      </c>
      <c r="AK27" s="9">
        <f>Database!AK439</f>
        <v>18.835540923137017</v>
      </c>
      <c r="AL27" s="9">
        <f>Database!AL439</f>
        <v>17.874049210260932</v>
      </c>
      <c r="AM27" s="9">
        <f>Database!AM439</f>
        <v>17.214816528628138</v>
      </c>
      <c r="AN27" s="9">
        <f>Database!AN439</f>
        <v>17.468147975972638</v>
      </c>
    </row>
    <row r="28" spans="1:40" x14ac:dyDescent="0.35">
      <c r="A28" s="37">
        <f t="shared" si="0"/>
        <v>21</v>
      </c>
      <c r="B28" s="9">
        <f>Database!B440</f>
        <v>65.768654147506894</v>
      </c>
      <c r="C28" t="s">
        <v>81</v>
      </c>
      <c r="D28" t="str">
        <f>Database!D440</f>
        <v>350Mt</v>
      </c>
      <c r="E28" t="str">
        <f>Database!E440</f>
        <v>L4-S2_P2</v>
      </c>
      <c r="F28" s="58">
        <f>Database!F440</f>
        <v>298.87730149848011</v>
      </c>
      <c r="G28" s="55">
        <f>Database!G440</f>
        <v>226.79069241259941</v>
      </c>
      <c r="H28" s="56">
        <f>Database!H440</f>
        <v>161.69387449316645</v>
      </c>
      <c r="I28" s="57">
        <f>Database!I440</f>
        <v>128.03665639782045</v>
      </c>
      <c r="J28" s="5" t="str">
        <f>Database!J440</f>
        <v>350Mt L4 S2-P2</v>
      </c>
      <c r="K28" s="39">
        <f>Database!K440</f>
        <v>65.152280797983494</v>
      </c>
      <c r="L28" s="39">
        <f>Database!L440</f>
        <v>62.851250184110853</v>
      </c>
      <c r="M28" s="39">
        <f>Database!M440</f>
        <v>59.259069532029812</v>
      </c>
      <c r="N28" s="39">
        <f>Database!N440</f>
        <v>56.063097839035862</v>
      </c>
      <c r="O28" s="39">
        <f>Database!O440</f>
        <v>55.551603145320094</v>
      </c>
      <c r="P28" s="42">
        <f>Database!P440</f>
        <v>52.511772315767466</v>
      </c>
      <c r="Q28" s="42">
        <f>Database!Q440</f>
        <v>49.714604300628068</v>
      </c>
      <c r="R28" s="42">
        <f>Database!R440</f>
        <v>46.793060270624835</v>
      </c>
      <c r="S28" s="42">
        <f>Database!S440</f>
        <v>41.273532985241047</v>
      </c>
      <c r="T28" s="42">
        <f>Database!T440</f>
        <v>36.497722540338003</v>
      </c>
      <c r="U28" s="45">
        <f>Database!U440</f>
        <v>34.514887196718547</v>
      </c>
      <c r="V28" s="45">
        <f>Database!V440</f>
        <v>33.63681216281573</v>
      </c>
      <c r="W28" s="45">
        <f>Database!W440</f>
        <v>32.130446067356992</v>
      </c>
      <c r="X28" s="45">
        <f>Database!X440</f>
        <v>31.749107147632209</v>
      </c>
      <c r="Y28" s="45">
        <f>Database!Y440</f>
        <v>29.662621918642959</v>
      </c>
      <c r="Z28" s="48">
        <f>Database!Z440</f>
        <v>28.151466635191063</v>
      </c>
      <c r="AA28" s="48">
        <f>Database!AA440</f>
        <v>27.163571679174897</v>
      </c>
      <c r="AB28" s="48">
        <f>Database!AB440</f>
        <v>25.816565863133775</v>
      </c>
      <c r="AC28" s="48">
        <f>Database!AC440</f>
        <v>24.434356388522428</v>
      </c>
      <c r="AD28" s="48">
        <f>Database!AD440</f>
        <v>22.470695831798281</v>
      </c>
      <c r="AE28" s="9">
        <f>Database!AE440</f>
        <v>21.979707092860959</v>
      </c>
      <c r="AF28" s="9">
        <f>Database!AF440</f>
        <v>20.617826186103681</v>
      </c>
      <c r="AG28" s="9">
        <f>Database!AG440</f>
        <v>19.538137043944314</v>
      </c>
      <c r="AH28" s="9">
        <f>Database!AH440</f>
        <v>19.034008427362433</v>
      </c>
      <c r="AI28" s="9">
        <f>Database!AI440</f>
        <v>18.498852069946661</v>
      </c>
      <c r="AJ28" s="9">
        <f>Database!AJ440</f>
        <v>17.53116756088248</v>
      </c>
      <c r="AK28" s="9">
        <f>Database!AK440</f>
        <v>16.341385088437018</v>
      </c>
      <c r="AL28" s="9">
        <f>Database!AL440</f>
        <v>15.190070184760931</v>
      </c>
      <c r="AM28" s="9">
        <f>Database!AM440</f>
        <v>14.349440536528137</v>
      </c>
      <c r="AN28" s="9">
        <f>Database!AN440</f>
        <v>14.419063756042638</v>
      </c>
    </row>
    <row r="29" spans="1:40" x14ac:dyDescent="0.35">
      <c r="A29" s="37">
        <f t="shared" si="0"/>
        <v>22</v>
      </c>
      <c r="B29" s="9">
        <f>Database!B441</f>
        <v>65.768654147506894</v>
      </c>
      <c r="C29" t="s">
        <v>81</v>
      </c>
      <c r="D29" t="str">
        <f>Database!D441</f>
        <v>350Mt-lowbio</v>
      </c>
      <c r="E29" t="str">
        <f>Database!E441</f>
        <v>L4-S1_P2</v>
      </c>
      <c r="F29" s="58">
        <f>Database!F441</f>
        <v>299.04429210105866</v>
      </c>
      <c r="G29" s="55">
        <f>Database!G441</f>
        <v>231.58970257638674</v>
      </c>
      <c r="H29" s="56">
        <f>Database!H441</f>
        <v>167.12011954206457</v>
      </c>
      <c r="I29" s="57">
        <f>Database!I441</f>
        <v>135.02755373837084</v>
      </c>
      <c r="J29" s="5" t="str">
        <f>Database!J441</f>
        <v>350Mt-lowbio L4 S1-P2</v>
      </c>
      <c r="K29" s="39">
        <f>Database!K441</f>
        <v>65.151808139705935</v>
      </c>
      <c r="L29" s="39">
        <f>Database!L441</f>
        <v>62.851806955576059</v>
      </c>
      <c r="M29" s="39">
        <f>Database!M441</f>
        <v>59.248752032477356</v>
      </c>
      <c r="N29" s="39">
        <f>Database!N441</f>
        <v>56.020561202480586</v>
      </c>
      <c r="O29" s="39">
        <f>Database!O441</f>
        <v>55.771363770818738</v>
      </c>
      <c r="P29" s="42">
        <f>Database!P441</f>
        <v>52.920257197417769</v>
      </c>
      <c r="Q29" s="42">
        <f>Database!Q441</f>
        <v>50.508023252178837</v>
      </c>
      <c r="R29" s="42">
        <f>Database!R441</f>
        <v>47.876103436538656</v>
      </c>
      <c r="S29" s="42">
        <f>Database!S441</f>
        <v>42.497658537483197</v>
      </c>
      <c r="T29" s="42">
        <f>Database!T441</f>
        <v>37.787660152768275</v>
      </c>
      <c r="U29" s="45">
        <f>Database!U441</f>
        <v>35.72236955908361</v>
      </c>
      <c r="V29" s="45">
        <f>Database!V441</f>
        <v>34.778914977015404</v>
      </c>
      <c r="W29" s="45">
        <f>Database!W441</f>
        <v>32.852663100418418</v>
      </c>
      <c r="X29" s="45">
        <f>Database!X441</f>
        <v>32.903996814785394</v>
      </c>
      <c r="Y29" s="45">
        <f>Database!Y441</f>
        <v>30.86217509076176</v>
      </c>
      <c r="Z29" s="48">
        <f>Database!Z441</f>
        <v>29.376477939289561</v>
      </c>
      <c r="AA29" s="48">
        <f>Database!AA441</f>
        <v>28.477063649683792</v>
      </c>
      <c r="AB29" s="48">
        <f>Database!AB441</f>
        <v>27.248809599380589</v>
      </c>
      <c r="AC29" s="48">
        <f>Database!AC441</f>
        <v>25.90369534031365</v>
      </c>
      <c r="AD29" s="48">
        <f>Database!AD441</f>
        <v>24.021507209703259</v>
      </c>
      <c r="AE29" s="9">
        <f>Database!AE441</f>
        <v>23.560367834044136</v>
      </c>
      <c r="AF29" s="9">
        <f>Database!AF441</f>
        <v>22.277906252048115</v>
      </c>
      <c r="AG29" s="9">
        <f>Database!AG441</f>
        <v>21.26184087814266</v>
      </c>
      <c r="AH29" s="9">
        <f>Database!AH441</f>
        <v>20.709882879013652</v>
      </c>
      <c r="AI29" s="9">
        <f>Database!AI441</f>
        <v>20.175955307238663</v>
      </c>
      <c r="AJ29" s="9">
        <f>Database!AJ441</f>
        <v>19.310403121688275</v>
      </c>
      <c r="AK29" s="9">
        <f>Database!AK441</f>
        <v>17.945800081942462</v>
      </c>
      <c r="AL29" s="9">
        <f>Database!AL441</f>
        <v>17.708028403939927</v>
      </c>
      <c r="AM29" s="9">
        <f>Database!AM441</f>
        <v>16.935264165533848</v>
      </c>
      <c r="AN29" s="9">
        <f>Database!AN441</f>
        <v>17.083833513340373</v>
      </c>
    </row>
    <row r="30" spans="1:40" x14ac:dyDescent="0.35">
      <c r="A30" s="37">
        <f t="shared" si="0"/>
        <v>23</v>
      </c>
      <c r="B30" s="9">
        <f>Database!B442</f>
        <v>65.768654147506894</v>
      </c>
      <c r="C30" t="s">
        <v>81</v>
      </c>
      <c r="D30" t="str">
        <f>Database!D442</f>
        <v>350Mt-lowbio</v>
      </c>
      <c r="E30" t="str">
        <f>Database!E442</f>
        <v>L1-S2_P2</v>
      </c>
      <c r="F30" s="58">
        <f>Database!F442</f>
        <v>298.93352787406008</v>
      </c>
      <c r="G30" s="55">
        <f>Database!G442</f>
        <v>229.57011384727943</v>
      </c>
      <c r="H30" s="56">
        <f>Database!H442</f>
        <v>163.27658002716646</v>
      </c>
      <c r="I30" s="57">
        <f>Database!I442</f>
        <v>131.93605709352045</v>
      </c>
      <c r="J30" s="5" t="str">
        <f>Database!J442</f>
        <v>350Mt-lowbio L1 S2-P2</v>
      </c>
      <c r="K30" s="39">
        <f>Database!K442</f>
        <v>65.152280797983494</v>
      </c>
      <c r="L30" s="39">
        <f>Database!L442</f>
        <v>62.851250184110853</v>
      </c>
      <c r="M30" s="39">
        <f>Database!M442</f>
        <v>59.259069532029812</v>
      </c>
      <c r="N30" s="39">
        <f>Database!N442</f>
        <v>56.016239487035861</v>
      </c>
      <c r="O30" s="39">
        <f>Database!O442</f>
        <v>55.654687872900091</v>
      </c>
      <c r="P30" s="42">
        <f>Database!P442</f>
        <v>52.729869691627464</v>
      </c>
      <c r="Q30" s="42">
        <f>Database!Q442</f>
        <v>50.22051516072807</v>
      </c>
      <c r="R30" s="42">
        <f>Database!R442</f>
        <v>47.457381248224834</v>
      </c>
      <c r="S30" s="42">
        <f>Database!S442</f>
        <v>41.964521229541042</v>
      </c>
      <c r="T30" s="42">
        <f>Database!T442</f>
        <v>37.197826517158006</v>
      </c>
      <c r="U30" s="45">
        <f>Database!U442</f>
        <v>35.040984102718554</v>
      </c>
      <c r="V30" s="45">
        <f>Database!V442</f>
        <v>33.992549963815733</v>
      </c>
      <c r="W30" s="45">
        <f>Database!W442</f>
        <v>32.058813057356993</v>
      </c>
      <c r="X30" s="45">
        <f>Database!X442</f>
        <v>32.101968364632214</v>
      </c>
      <c r="Y30" s="45">
        <f>Database!Y442</f>
        <v>30.08226453864296</v>
      </c>
      <c r="Z30" s="48">
        <f>Database!Z442</f>
        <v>28.62952359919106</v>
      </c>
      <c r="AA30" s="48">
        <f>Database!AA442</f>
        <v>27.776982017174895</v>
      </c>
      <c r="AB30" s="48">
        <f>Database!AB442</f>
        <v>26.608139514133775</v>
      </c>
      <c r="AC30" s="48">
        <f>Database!AC442</f>
        <v>25.348494844522428</v>
      </c>
      <c r="AD30" s="48">
        <f>Database!AD442</f>
        <v>23.572917118498275</v>
      </c>
      <c r="AE30" s="9">
        <f>Database!AE442</f>
        <v>23.231672366960957</v>
      </c>
      <c r="AF30" s="9">
        <f>Database!AF442</f>
        <v>22.079940146203683</v>
      </c>
      <c r="AG30" s="9">
        <f>Database!AG442</f>
        <v>21.189477327144314</v>
      </c>
      <c r="AH30" s="9">
        <f>Database!AH442</f>
        <v>20.765494079762433</v>
      </c>
      <c r="AI30" s="9">
        <f>Database!AI442</f>
        <v>20.381333083846659</v>
      </c>
      <c r="AJ30" s="9">
        <f>Database!AJ442</f>
        <v>19.663178745356483</v>
      </c>
      <c r="AK30" s="9">
        <f>Database!AK442</f>
        <v>18.440030923137019</v>
      </c>
      <c r="AL30" s="9">
        <f>Database!AL442</f>
        <v>18.334269210260931</v>
      </c>
      <c r="AM30" s="9">
        <f>Database!AM442</f>
        <v>17.677266528628135</v>
      </c>
      <c r="AN30" s="9">
        <f>Database!AN442</f>
        <v>17.919037975972639</v>
      </c>
    </row>
    <row r="31" spans="1:40" x14ac:dyDescent="0.35">
      <c r="A31" s="37">
        <f t="shared" si="0"/>
        <v>24</v>
      </c>
      <c r="B31" s="9">
        <f>Database!B443</f>
        <v>65.768654147506894</v>
      </c>
      <c r="C31" t="s">
        <v>81</v>
      </c>
      <c r="D31" t="str">
        <f>Database!D443</f>
        <v>350Mt-lowbio</v>
      </c>
      <c r="E31" t="str">
        <f>Database!E443</f>
        <v>L4-S2_P2</v>
      </c>
      <c r="F31" s="58">
        <f>Database!F443</f>
        <v>298.93736149848007</v>
      </c>
      <c r="G31" s="55">
        <f>Database!G443</f>
        <v>229.38691241259943</v>
      </c>
      <c r="H31" s="56">
        <f>Database!H443</f>
        <v>161.90129449316646</v>
      </c>
      <c r="I31" s="57">
        <f>Database!I443</f>
        <v>127.64310639782042</v>
      </c>
      <c r="J31" s="5" t="str">
        <f>Database!J443</f>
        <v>350Mt-lowbio L4 S2-P2</v>
      </c>
      <c r="K31" s="39">
        <f>Database!K443</f>
        <v>65.152280797983494</v>
      </c>
      <c r="L31" s="39">
        <f>Database!L443</f>
        <v>62.851250184110853</v>
      </c>
      <c r="M31" s="39">
        <f>Database!M443</f>
        <v>59.259069532029812</v>
      </c>
      <c r="N31" s="39">
        <f>Database!N443</f>
        <v>56.017947839035855</v>
      </c>
      <c r="O31" s="39">
        <f>Database!O443</f>
        <v>55.656813145320093</v>
      </c>
      <c r="P31" s="42">
        <f>Database!P443</f>
        <v>52.727162315767465</v>
      </c>
      <c r="Q31" s="42">
        <f>Database!Q443</f>
        <v>50.207354300628069</v>
      </c>
      <c r="R31" s="42">
        <f>Database!R443</f>
        <v>47.42732027062484</v>
      </c>
      <c r="S31" s="42">
        <f>Database!S443</f>
        <v>41.910952985241046</v>
      </c>
      <c r="T31" s="42">
        <f>Database!T443</f>
        <v>37.114122540338002</v>
      </c>
      <c r="U31" s="45">
        <f>Database!U443</f>
        <v>34.91205719671855</v>
      </c>
      <c r="V31" s="45">
        <f>Database!V443</f>
        <v>33.803052162815732</v>
      </c>
      <c r="W31" s="45">
        <f>Database!W443</f>
        <v>31.799536067356996</v>
      </c>
      <c r="X31" s="45">
        <f>Database!X443</f>
        <v>31.759237147632213</v>
      </c>
      <c r="Y31" s="45">
        <f>Database!Y443</f>
        <v>29.627411918642959</v>
      </c>
      <c r="Z31" s="48">
        <f>Database!Z443</f>
        <v>28.053566635191061</v>
      </c>
      <c r="AA31" s="48">
        <f>Database!AA443</f>
        <v>27.070711679174895</v>
      </c>
      <c r="AB31" s="48">
        <f>Database!AB443</f>
        <v>25.768195863133773</v>
      </c>
      <c r="AC31" s="48">
        <f>Database!AC443</f>
        <v>24.350836388522428</v>
      </c>
      <c r="AD31" s="48">
        <f>Database!AD443</f>
        <v>22.399795831798279</v>
      </c>
      <c r="AE31" s="9">
        <f>Database!AE443</f>
        <v>21.88217709286096</v>
      </c>
      <c r="AF31" s="9">
        <f>Database!AF443</f>
        <v>20.540316186103681</v>
      </c>
      <c r="AG31" s="9">
        <f>Database!AG443</f>
        <v>19.469147043944311</v>
      </c>
      <c r="AH31" s="9">
        <f>Database!AH443</f>
        <v>18.863028427362433</v>
      </c>
      <c r="AI31" s="9">
        <f>Database!AI443</f>
        <v>18.28144206994666</v>
      </c>
      <c r="AJ31" s="9">
        <f>Database!AJ443</f>
        <v>17.366707560882482</v>
      </c>
      <c r="AK31" s="9">
        <f>Database!AK443</f>
        <v>15.94587508843702</v>
      </c>
      <c r="AL31" s="9">
        <f>Database!AL443</f>
        <v>15.650290184760934</v>
      </c>
      <c r="AM31" s="9">
        <f>Database!AM443</f>
        <v>14.811890536528137</v>
      </c>
      <c r="AN31" s="9">
        <f>Database!AN443</f>
        <v>14.869953756042635</v>
      </c>
    </row>
    <row r="32" spans="1:40" x14ac:dyDescent="0.35">
      <c r="A32" s="37"/>
      <c r="B32" s="9"/>
    </row>
    <row r="33" spans="1:40" x14ac:dyDescent="0.35">
      <c r="A33" s="37"/>
      <c r="B33" s="9"/>
      <c r="F33" t="str">
        <f>Database!F445</f>
        <v>CB1</v>
      </c>
      <c r="G33" t="str">
        <f>Database!G445</f>
        <v>CB2</v>
      </c>
      <c r="H33" t="str">
        <f>Database!H445</f>
        <v>CB3</v>
      </c>
      <c r="I33" t="str">
        <f>Database!I445</f>
        <v>Provisional CB 4</v>
      </c>
      <c r="J33" t="str">
        <f>Database!J445</f>
        <v>Year</v>
      </c>
      <c r="K33">
        <f>Database!K445</f>
        <v>2021</v>
      </c>
      <c r="L33">
        <f>Database!L445</f>
        <v>2022</v>
      </c>
      <c r="M33">
        <f>Database!M445</f>
        <v>2023</v>
      </c>
      <c r="N33">
        <f>Database!N445</f>
        <v>2024</v>
      </c>
      <c r="O33">
        <f>Database!O445</f>
        <v>2025</v>
      </c>
      <c r="P33">
        <f>Database!P445</f>
        <v>2026</v>
      </c>
      <c r="Q33">
        <f>Database!Q445</f>
        <v>2027</v>
      </c>
      <c r="R33">
        <f>Database!R445</f>
        <v>2028</v>
      </c>
      <c r="S33">
        <f>Database!S445</f>
        <v>2029</v>
      </c>
      <c r="T33">
        <f>Database!T445</f>
        <v>2030</v>
      </c>
      <c r="U33">
        <f>Database!U445</f>
        <v>2031</v>
      </c>
      <c r="V33">
        <f>Database!V445</f>
        <v>2032</v>
      </c>
      <c r="W33">
        <f>Database!W445</f>
        <v>2033</v>
      </c>
      <c r="X33">
        <f>Database!X445</f>
        <v>2034</v>
      </c>
      <c r="Y33">
        <f>Database!Y445</f>
        <v>2035</v>
      </c>
      <c r="Z33">
        <f>Database!Z445</f>
        <v>2036</v>
      </c>
      <c r="AA33">
        <f>Database!AA445</f>
        <v>2037</v>
      </c>
      <c r="AB33">
        <f>Database!AB445</f>
        <v>2038</v>
      </c>
      <c r="AC33">
        <f>Database!AC445</f>
        <v>2039</v>
      </c>
      <c r="AD33">
        <f>Database!AD445</f>
        <v>2040</v>
      </c>
      <c r="AE33">
        <f>Database!AE445</f>
        <v>2041</v>
      </c>
      <c r="AF33">
        <f>Database!AF445</f>
        <v>2042</v>
      </c>
      <c r="AG33">
        <f>Database!AG445</f>
        <v>2043</v>
      </c>
      <c r="AH33">
        <f>Database!AH445</f>
        <v>2044</v>
      </c>
      <c r="AI33">
        <f>Database!AI445</f>
        <v>2045</v>
      </c>
      <c r="AJ33">
        <f>Database!AJ445</f>
        <v>2046</v>
      </c>
      <c r="AK33">
        <f>Database!AK445</f>
        <v>2047</v>
      </c>
      <c r="AL33">
        <f>Database!AL445</f>
        <v>2048</v>
      </c>
      <c r="AM33">
        <f>Database!AM445</f>
        <v>2049</v>
      </c>
      <c r="AN33">
        <f>Database!AN445</f>
        <v>2050</v>
      </c>
    </row>
    <row r="34" spans="1:40" x14ac:dyDescent="0.35">
      <c r="A34" s="37"/>
      <c r="B34" s="9"/>
      <c r="C34" t="s">
        <v>81</v>
      </c>
      <c r="D34" t="str">
        <f>Database!D446</f>
        <v>Average</v>
      </c>
      <c r="F34" s="58">
        <f>Database!F446</f>
        <v>297.48738640763975</v>
      </c>
      <c r="G34" s="55">
        <f>Database!G446</f>
        <v>228.53408677202989</v>
      </c>
      <c r="H34" s="56">
        <f>Database!H446</f>
        <v>160.59953654673896</v>
      </c>
      <c r="I34" s="57">
        <f>Database!I446</f>
        <v>124.63738112018659</v>
      </c>
      <c r="J34" s="5" t="str">
        <f>Database!J446</f>
        <v>Average</v>
      </c>
      <c r="K34" s="39">
        <f>Database!K446</f>
        <v>65.158704575272097</v>
      </c>
      <c r="L34" s="39">
        <f>Database!L446</f>
        <v>62.857632117065258</v>
      </c>
      <c r="M34" s="39">
        <f>Database!M446</f>
        <v>59.265604271128439</v>
      </c>
      <c r="N34" s="39">
        <f>Database!N446</f>
        <v>55.337285353921722</v>
      </c>
      <c r="O34" s="39">
        <f>Database!O446</f>
        <v>54.868160090252182</v>
      </c>
      <c r="P34" s="42">
        <f>Database!P446</f>
        <v>52.38281901798198</v>
      </c>
      <c r="Q34" s="42">
        <f>Database!Q446</f>
        <v>49.856101149832796</v>
      </c>
      <c r="R34" s="42">
        <f>Database!R446</f>
        <v>47.119514054259817</v>
      </c>
      <c r="S34" s="42">
        <f>Database!S446</f>
        <v>41.749365072886796</v>
      </c>
      <c r="T34" s="42">
        <f>Database!T446</f>
        <v>37.426287477068541</v>
      </c>
      <c r="U34" s="45">
        <f>Database!U446</f>
        <v>35.041713655899336</v>
      </c>
      <c r="V34" s="45">
        <f>Database!V446</f>
        <v>33.62616290394562</v>
      </c>
      <c r="W34" s="45">
        <f>Database!W446</f>
        <v>31.672275844511642</v>
      </c>
      <c r="X34" s="45">
        <f>Database!X446</f>
        <v>31.704247776786303</v>
      </c>
      <c r="Y34" s="45">
        <f>Database!Y446</f>
        <v>28.555136365596056</v>
      </c>
      <c r="Z34" s="48">
        <f>Database!Z446</f>
        <v>27.145410646392687</v>
      </c>
      <c r="AA34" s="48">
        <f>Database!AA446</f>
        <v>26.311556279852208</v>
      </c>
      <c r="AB34" s="48">
        <f>Database!AB446</f>
        <v>25.217775865324331</v>
      </c>
      <c r="AC34" s="48">
        <f>Database!AC446</f>
        <v>23.934316397527777</v>
      </c>
      <c r="AD34" s="48">
        <f>Database!AD446</f>
        <v>22.028321931089607</v>
      </c>
      <c r="AE34" s="9">
        <f>Database!AE446</f>
        <v>21.649567383032903</v>
      </c>
      <c r="AF34" s="9">
        <f>Database!AF446</f>
        <v>20.427622915301814</v>
      </c>
      <c r="AG34" s="9">
        <f>Database!AG446</f>
        <v>19.395093393066723</v>
      </c>
      <c r="AH34" s="9">
        <f>Database!AH446</f>
        <v>19.002790908933545</v>
      </c>
      <c r="AI34" s="9">
        <f>Database!AI446</f>
        <v>18.355423638532415</v>
      </c>
      <c r="AJ34" s="9">
        <f>Database!AJ446</f>
        <v>17.691640655690289</v>
      </c>
      <c r="AK34" s="9">
        <f>Database!AK446</f>
        <v>16.77505259346697</v>
      </c>
      <c r="AL34" s="9">
        <f>Database!AL446</f>
        <v>16.675954723353179</v>
      </c>
      <c r="AM34" s="9">
        <f>Database!AM446</f>
        <v>15.967404975216972</v>
      </c>
      <c r="AN34" s="9">
        <f>Database!AN446</f>
        <v>16.145995593774938</v>
      </c>
    </row>
    <row r="35" spans="1:40" x14ac:dyDescent="0.35">
      <c r="A35" s="37"/>
      <c r="B35" s="9" t="str">
        <f>Database!B480</f>
        <v>2031-2035</v>
      </c>
      <c r="C35" t="s">
        <v>81</v>
      </c>
      <c r="D35" t="str">
        <f>Database!D447</f>
        <v>Min</v>
      </c>
      <c r="F35" s="58">
        <f>Database!F447</f>
        <v>294.50492787406006</v>
      </c>
      <c r="G35" s="55">
        <f>Database!G447</f>
        <v>223.08046241259942</v>
      </c>
      <c r="H35" s="56">
        <f>Database!H447</f>
        <v>148.93976449316645</v>
      </c>
      <c r="I35" s="57">
        <f>Database!I447</f>
        <v>111.16189639782044</v>
      </c>
      <c r="J35" s="5" t="str">
        <f>Database!J447</f>
        <v>Min</v>
      </c>
      <c r="K35" s="39">
        <f>Database!K447</f>
        <v>65.151808139705935</v>
      </c>
      <c r="L35" s="39">
        <f>Database!L447</f>
        <v>62.851250184110853</v>
      </c>
      <c r="M35" s="39">
        <f>Database!M447</f>
        <v>59.248752032477356</v>
      </c>
      <c r="N35" s="39">
        <f>Database!N447</f>
        <v>53.976129487035863</v>
      </c>
      <c r="O35" s="39">
        <f>Database!O447</f>
        <v>53.266197872900086</v>
      </c>
      <c r="P35" s="42">
        <f>Database!P447</f>
        <v>51.180402315767473</v>
      </c>
      <c r="Q35" s="42">
        <f>Database!Q447</f>
        <v>48.650454300628063</v>
      </c>
      <c r="R35" s="42">
        <f>Database!R447</f>
        <v>45.952250270624837</v>
      </c>
      <c r="S35" s="42">
        <f>Database!S447</f>
        <v>40.508792985241044</v>
      </c>
      <c r="T35" s="42">
        <f>Database!T447</f>
        <v>36.484882540337999</v>
      </c>
      <c r="U35" s="45">
        <f>Database!U447</f>
        <v>33.190507196718549</v>
      </c>
      <c r="V35" s="45">
        <f>Database!V447</f>
        <v>31.055042162815731</v>
      </c>
      <c r="W35" s="45">
        <f>Database!W447</f>
        <v>29.085096067356996</v>
      </c>
      <c r="X35" s="45">
        <f>Database!X447</f>
        <v>29.164967147632211</v>
      </c>
      <c r="Y35" s="45">
        <f>Database!Y447</f>
        <v>25.799851918642958</v>
      </c>
      <c r="Z35" s="48">
        <f>Database!Z447</f>
        <v>24.322896635191061</v>
      </c>
      <c r="AA35" s="48">
        <f>Database!AA447</f>
        <v>23.638991679174897</v>
      </c>
      <c r="AB35" s="48">
        <f>Database!AB447</f>
        <v>22.544995863133774</v>
      </c>
      <c r="AC35" s="48">
        <f>Database!AC447</f>
        <v>21.307176388522429</v>
      </c>
      <c r="AD35" s="48">
        <f>Database!AD447</f>
        <v>19.347835831798278</v>
      </c>
      <c r="AE35" s="9">
        <f>Database!AE447</f>
        <v>18.92000709286096</v>
      </c>
      <c r="AF35" s="9">
        <f>Database!AF447</f>
        <v>17.62168618610368</v>
      </c>
      <c r="AG35" s="9">
        <f>Database!AG447</f>
        <v>16.567647043944316</v>
      </c>
      <c r="AH35" s="9">
        <f>Database!AH447</f>
        <v>16.100468427362433</v>
      </c>
      <c r="AI35" s="9">
        <f>Database!AI447</f>
        <v>15.49818206994666</v>
      </c>
      <c r="AJ35" s="9">
        <f>Database!AJ447</f>
        <v>14.905447560882481</v>
      </c>
      <c r="AK35" s="9">
        <f>Database!AK447</f>
        <v>14.038085088437018</v>
      </c>
      <c r="AL35" s="9">
        <f>Database!AL447</f>
        <v>13.985810184760933</v>
      </c>
      <c r="AM35" s="9">
        <f>Database!AM447</f>
        <v>13.205470536528138</v>
      </c>
      <c r="AN35" s="9">
        <f>Database!AN447</f>
        <v>13.299513756042638</v>
      </c>
    </row>
    <row r="36" spans="1:40" x14ac:dyDescent="0.35">
      <c r="A36" s="37"/>
      <c r="B36" s="9">
        <f>Database!B481</f>
        <v>5.8578454540560701E-3</v>
      </c>
      <c r="C36" t="s">
        <v>81</v>
      </c>
      <c r="D36" t="str">
        <f>Database!D448</f>
        <v>Max</v>
      </c>
      <c r="F36" s="58">
        <f>Database!F448</f>
        <v>299.86968983728167</v>
      </c>
      <c r="G36" s="55">
        <f>Database!G448</f>
        <v>235.49748582597468</v>
      </c>
      <c r="H36" s="56">
        <f>Database!H448</f>
        <v>175.14739954206459</v>
      </c>
      <c r="I36" s="57">
        <f>Database!I448</f>
        <v>136.89493373837087</v>
      </c>
      <c r="J36" s="5" t="str">
        <f>Database!J448</f>
        <v>Max</v>
      </c>
      <c r="K36" s="39">
        <f>Database!K448</f>
        <v>65.205088991125194</v>
      </c>
      <c r="L36" s="39">
        <f>Database!L448</f>
        <v>62.900635333350621</v>
      </c>
      <c r="M36" s="39">
        <f>Database!M448</f>
        <v>59.342299943476263</v>
      </c>
      <c r="N36" s="39">
        <f>Database!N448</f>
        <v>56.374026257121898</v>
      </c>
      <c r="O36" s="39">
        <f>Database!O448</f>
        <v>56.047639312207679</v>
      </c>
      <c r="P36" s="42">
        <f>Database!P448</f>
        <v>53.38147582761934</v>
      </c>
      <c r="Q36" s="42">
        <f>Database!Q448</f>
        <v>51.112666325980115</v>
      </c>
      <c r="R36" s="42">
        <f>Database!R448</f>
        <v>48.49513810916315</v>
      </c>
      <c r="S36" s="42">
        <f>Database!S448</f>
        <v>43.559301630113971</v>
      </c>
      <c r="T36" s="42">
        <f>Database!T448</f>
        <v>38.948903933098102</v>
      </c>
      <c r="U36" s="45">
        <f>Database!U448</f>
        <v>37.638159559083611</v>
      </c>
      <c r="V36" s="45">
        <f>Database!V448</f>
        <v>36.911794977015404</v>
      </c>
      <c r="W36" s="45">
        <f>Database!W448</f>
        <v>34.724493100418421</v>
      </c>
      <c r="X36" s="45">
        <f>Database!X448</f>
        <v>34.396206814785394</v>
      </c>
      <c r="Y36" s="45">
        <f>Database!Y448</f>
        <v>31.47674509076176</v>
      </c>
      <c r="Z36" s="48">
        <f>Database!Z448</f>
        <v>29.806597939289563</v>
      </c>
      <c r="AA36" s="48">
        <f>Database!AA448</f>
        <v>28.875363649683795</v>
      </c>
      <c r="AB36" s="48">
        <f>Database!AB448</f>
        <v>27.696489599380588</v>
      </c>
      <c r="AC36" s="48">
        <f>Database!AC448</f>
        <v>26.30365534031365</v>
      </c>
      <c r="AD36" s="48">
        <f>Database!AD448</f>
        <v>24.21282720970326</v>
      </c>
      <c r="AE36" s="9">
        <f>Database!AE448</f>
        <v>23.732957834044136</v>
      </c>
      <c r="AF36" s="9">
        <f>Database!AF448</f>
        <v>22.407876252048116</v>
      </c>
      <c r="AG36" s="9">
        <f>Database!AG448</f>
        <v>21.33083087814266</v>
      </c>
      <c r="AH36" s="9">
        <f>Database!AH448</f>
        <v>20.936474079762434</v>
      </c>
      <c r="AI36" s="9">
        <f>Database!AI448</f>
        <v>20.59874308384666</v>
      </c>
      <c r="AJ36" s="9">
        <f>Database!AJ448</f>
        <v>19.827638745356481</v>
      </c>
      <c r="AK36" s="9">
        <f>Database!AK448</f>
        <v>18.835540923137017</v>
      </c>
      <c r="AL36" s="9">
        <f>Database!AL448</f>
        <v>19.002277429439928</v>
      </c>
      <c r="AM36" s="9">
        <f>Database!AM448</f>
        <v>18.424320157633847</v>
      </c>
      <c r="AN36" s="9">
        <f>Database!AN448</f>
        <v>18.770267733270373</v>
      </c>
    </row>
    <row r="37" spans="1:40" x14ac:dyDescent="0.35">
      <c r="A37" s="37"/>
      <c r="B37" s="9">
        <f>Database!B482</f>
        <v>0</v>
      </c>
      <c r="C37" t="s">
        <v>81</v>
      </c>
    </row>
    <row r="38" spans="1:40" x14ac:dyDescent="0.35">
      <c r="A38" s="37"/>
      <c r="B38" s="9"/>
      <c r="J38" t="s">
        <v>1652</v>
      </c>
      <c r="K38" s="58">
        <f>F41/5</f>
        <v>59</v>
      </c>
      <c r="L38" s="58">
        <f>K38</f>
        <v>59</v>
      </c>
      <c r="M38" s="58">
        <f t="shared" ref="M38:O38" si="1">L38</f>
        <v>59</v>
      </c>
      <c r="N38" s="58">
        <f t="shared" si="1"/>
        <v>59</v>
      </c>
      <c r="O38" s="58">
        <f t="shared" si="1"/>
        <v>59</v>
      </c>
      <c r="P38" s="55"/>
      <c r="Q38" s="55"/>
      <c r="R38" s="55"/>
      <c r="S38" s="55"/>
      <c r="T38" s="55"/>
      <c r="U38" s="56"/>
      <c r="V38" s="56"/>
      <c r="W38" s="56"/>
      <c r="X38" s="56"/>
      <c r="Y38" s="56"/>
      <c r="Z38" s="57"/>
      <c r="AA38" s="57"/>
      <c r="AB38" s="57"/>
      <c r="AC38" s="57"/>
      <c r="AD38" s="57"/>
    </row>
    <row r="39" spans="1:40" x14ac:dyDescent="0.35">
      <c r="A39" s="37"/>
      <c r="B39" s="9"/>
      <c r="J39" t="s">
        <v>1653</v>
      </c>
      <c r="K39" s="58"/>
      <c r="L39" s="58"/>
      <c r="M39" s="58"/>
      <c r="N39" s="58"/>
      <c r="O39" s="58"/>
      <c r="P39" s="55">
        <f>G41/5</f>
        <v>40</v>
      </c>
      <c r="Q39" s="55">
        <f>P39</f>
        <v>40</v>
      </c>
      <c r="R39" s="55">
        <f t="shared" ref="R39:T39" si="2">Q39</f>
        <v>40</v>
      </c>
      <c r="S39" s="55">
        <f t="shared" si="2"/>
        <v>40</v>
      </c>
      <c r="T39" s="55">
        <f t="shared" si="2"/>
        <v>40</v>
      </c>
      <c r="U39" s="56"/>
      <c r="V39" s="56"/>
      <c r="W39" s="56"/>
      <c r="X39" s="56"/>
      <c r="Y39" s="56"/>
      <c r="Z39" s="57"/>
      <c r="AA39" s="57"/>
      <c r="AB39" s="57"/>
      <c r="AC39" s="57"/>
      <c r="AD39" s="57"/>
    </row>
    <row r="40" spans="1:40" x14ac:dyDescent="0.35">
      <c r="J40" t="s">
        <v>1643</v>
      </c>
      <c r="K40" s="58"/>
      <c r="L40" s="58"/>
      <c r="M40" s="58"/>
      <c r="N40" s="58"/>
      <c r="O40" s="58"/>
      <c r="P40" s="55"/>
      <c r="Q40" s="55"/>
      <c r="R40" s="55"/>
      <c r="S40" s="55"/>
      <c r="T40" s="55"/>
      <c r="U40" s="56">
        <f>H41/5</f>
        <v>32.119907309347795</v>
      </c>
      <c r="V40" s="56">
        <f>U40</f>
        <v>32.119907309347795</v>
      </c>
      <c r="W40" s="56">
        <f t="shared" ref="W40:Y40" si="3">V40</f>
        <v>32.119907309347795</v>
      </c>
      <c r="X40" s="56">
        <f t="shared" si="3"/>
        <v>32.119907309347795</v>
      </c>
      <c r="Y40" s="56">
        <f t="shared" si="3"/>
        <v>32.119907309347795</v>
      </c>
      <c r="Z40" s="57"/>
      <c r="AA40" s="57"/>
      <c r="AB40" s="57"/>
      <c r="AC40" s="57"/>
      <c r="AD40" s="57"/>
    </row>
    <row r="41" spans="1:40" x14ac:dyDescent="0.35">
      <c r="E41" s="5">
        <f>SUM(F41:I41)</f>
        <v>780.23691766692548</v>
      </c>
      <c r="F41" s="58">
        <v>295</v>
      </c>
      <c r="G41" s="55">
        <v>200</v>
      </c>
      <c r="H41" s="56">
        <f>H34</f>
        <v>160.59953654673896</v>
      </c>
      <c r="I41" s="57">
        <f>I34</f>
        <v>124.63738112018659</v>
      </c>
      <c r="J41" t="s">
        <v>1562</v>
      </c>
      <c r="K41" s="58"/>
      <c r="L41" s="58"/>
      <c r="M41" s="58"/>
      <c r="N41" s="58"/>
      <c r="O41" s="58"/>
      <c r="P41" s="55"/>
      <c r="Q41" s="55"/>
      <c r="R41" s="55"/>
      <c r="S41" s="55"/>
      <c r="T41" s="55"/>
      <c r="U41" s="56"/>
      <c r="V41" s="56"/>
      <c r="W41" s="56"/>
      <c r="X41" s="56"/>
      <c r="Y41" s="56"/>
      <c r="Z41" s="57">
        <f>I41/5</f>
        <v>24.927476224037317</v>
      </c>
      <c r="AA41" s="57">
        <f>Z41</f>
        <v>24.927476224037317</v>
      </c>
      <c r="AB41" s="57">
        <f t="shared" ref="AB41:AD41" si="4">AA41</f>
        <v>24.927476224037317</v>
      </c>
      <c r="AC41" s="57">
        <f t="shared" si="4"/>
        <v>24.927476224037317</v>
      </c>
      <c r="AD41" s="57">
        <f t="shared" si="4"/>
        <v>24.927476224037317</v>
      </c>
    </row>
    <row r="42" spans="1:40" ht="43.5" x14ac:dyDescent="0.35">
      <c r="D42" s="68" t="s">
        <v>1664</v>
      </c>
      <c r="J42" t="s">
        <v>83</v>
      </c>
      <c r="K42" s="58"/>
      <c r="L42" s="58"/>
      <c r="M42" s="58">
        <f>F41</f>
        <v>295</v>
      </c>
      <c r="N42" s="58"/>
      <c r="O42" s="58"/>
      <c r="P42" s="55"/>
      <c r="Q42" s="55"/>
      <c r="R42" s="55">
        <f>G41</f>
        <v>200</v>
      </c>
      <c r="S42" s="55"/>
      <c r="T42" s="55"/>
      <c r="U42" s="56"/>
      <c r="V42" s="56"/>
      <c r="W42" s="56">
        <f>H41</f>
        <v>160.59953654673896</v>
      </c>
      <c r="X42" s="56"/>
      <c r="Y42" s="56"/>
      <c r="Z42" s="57"/>
      <c r="AA42" s="57"/>
      <c r="AB42" s="57">
        <f>I41</f>
        <v>124.63738112018659</v>
      </c>
      <c r="AC42" s="57"/>
      <c r="AD42" s="57"/>
    </row>
    <row r="43" spans="1:40" x14ac:dyDescent="0.35">
      <c r="D43" s="69">
        <v>6.2395488348841441E-2</v>
      </c>
      <c r="E43" s="5">
        <f>SUM(F43:I43)</f>
        <v>779.99997916942175</v>
      </c>
      <c r="F43" s="58">
        <f>SUM(K43:O43)</f>
        <v>294.95016321411765</v>
      </c>
      <c r="G43" s="55">
        <f>SUM(P43:T43)</f>
        <v>215.61165528828138</v>
      </c>
      <c r="H43" s="56">
        <f>SUM(U43:Y43)</f>
        <v>156.23224592345079</v>
      </c>
      <c r="I43" s="57">
        <f>SUM(Z43:AD43)</f>
        <v>113.20591474357195</v>
      </c>
      <c r="J43" t="s">
        <v>1644</v>
      </c>
      <c r="K43" s="58">
        <f>K34</f>
        <v>65.158704575272097</v>
      </c>
      <c r="L43" s="58">
        <f t="shared" ref="L43:M43" si="5">L34</f>
        <v>62.857632117065258</v>
      </c>
      <c r="M43" s="58">
        <f t="shared" si="5"/>
        <v>59.265604271128439</v>
      </c>
      <c r="N43" s="58">
        <f>M43*(1-$D$43)</f>
        <v>55.567697950342193</v>
      </c>
      <c r="O43" s="58">
        <f t="shared" ref="O43:AD43" si="6">N43*(1-$D$43)</f>
        <v>52.100524300309672</v>
      </c>
      <c r="P43" s="55">
        <f t="shared" si="6"/>
        <v>48.849686643361167</v>
      </c>
      <c r="Q43" s="55">
        <f t="shared" si="6"/>
        <v>45.801686589560767</v>
      </c>
      <c r="R43" s="55">
        <f t="shared" si="6"/>
        <v>42.943867987604541</v>
      </c>
      <c r="S43" s="55">
        <f t="shared" si="6"/>
        <v>40.264364372929776</v>
      </c>
      <c r="T43" s="55">
        <f t="shared" si="6"/>
        <v>37.752049694825132</v>
      </c>
      <c r="U43" s="56">
        <f t="shared" si="6"/>
        <v>35.396492117946785</v>
      </c>
      <c r="V43" s="56">
        <f t="shared" si="6"/>
        <v>33.187910706411579</v>
      </c>
      <c r="W43" s="56">
        <f t="shared" si="6"/>
        <v>31.117134810607283</v>
      </c>
      <c r="X43" s="56">
        <f t="shared" si="6"/>
        <v>29.175565988082706</v>
      </c>
      <c r="Y43" s="56">
        <f t="shared" si="6"/>
        <v>27.355142300402438</v>
      </c>
      <c r="Z43" s="57">
        <f t="shared" si="6"/>
        <v>25.648304837716779</v>
      </c>
      <c r="AA43" s="57">
        <f t="shared" si="6"/>
        <v>24.047966332047487</v>
      </c>
      <c r="AB43" s="57">
        <f t="shared" si="6"/>
        <v>22.547481728962886</v>
      </c>
      <c r="AC43" s="57">
        <f t="shared" si="6"/>
        <v>21.140620595447668</v>
      </c>
      <c r="AD43" s="57">
        <f t="shared" si="6"/>
        <v>19.821541249397136</v>
      </c>
    </row>
    <row r="45" spans="1:40" x14ac:dyDescent="0.35">
      <c r="B45" s="90" t="s">
        <v>1639</v>
      </c>
      <c r="C45" s="90"/>
    </row>
    <row r="46" spans="1:40" ht="74.25" customHeight="1" x14ac:dyDescent="0.35">
      <c r="B46" s="91" t="s">
        <v>1651</v>
      </c>
      <c r="C46" s="91"/>
      <c r="E46" s="37" t="s">
        <v>1645</v>
      </c>
      <c r="F46" s="37" t="str">
        <f>'SSP1 26'!P23</f>
        <v>L4-S2_P1</v>
      </c>
      <c r="G46" s="37" t="str">
        <f>'SSP1 26'!Q23</f>
        <v>L1-S1_P2</v>
      </c>
      <c r="H46" s="37" t="str">
        <f>'SSP1 26'!R23</f>
        <v>L4-S1_P2</v>
      </c>
      <c r="I46" s="37" t="str">
        <f>'SSP1 26'!S23</f>
        <v>L1-S2_P2</v>
      </c>
      <c r="J46" s="37" t="str">
        <f>'SSP1 26'!T23</f>
        <v>L4-S2_P2</v>
      </c>
    </row>
    <row r="47" spans="1:40" x14ac:dyDescent="0.35">
      <c r="B47" s="37" t="s">
        <v>1646</v>
      </c>
      <c r="C47" s="71">
        <v>0.97</v>
      </c>
      <c r="E47" s="37" t="str">
        <f>'SSP1 26'!N24</f>
        <v>300mt</v>
      </c>
      <c r="F47" s="72">
        <f>'SSP1 26'!P24</f>
        <v>0.69811320754716899</v>
      </c>
      <c r="G47" s="73">
        <f>'SSP1 26'!Q24</f>
        <v>0.71698113207547098</v>
      </c>
      <c r="H47" s="73">
        <f>'SSP1 26'!R24</f>
        <v>0.83018867924528295</v>
      </c>
      <c r="I47" s="73">
        <f>'SSP1 26'!S24</f>
        <v>0.92452830188679203</v>
      </c>
      <c r="J47" s="74">
        <f>'SSP1 26'!T24</f>
        <v>0.94339622641509402</v>
      </c>
    </row>
    <row r="48" spans="1:40" x14ac:dyDescent="0.35">
      <c r="B48" s="37" t="s">
        <v>1647</v>
      </c>
      <c r="C48" s="71">
        <v>0.9</v>
      </c>
      <c r="E48" s="37" t="str">
        <f>'SSP1 26'!N25</f>
        <v>300mt-led</v>
      </c>
      <c r="F48" s="75">
        <f>'SSP1 26'!P25</f>
        <v>0.69811320754716899</v>
      </c>
      <c r="G48" s="76">
        <f>'SSP1 26'!Q25</f>
        <v>0.71698113207547098</v>
      </c>
      <c r="H48" s="76">
        <f>'SSP1 26'!R25</f>
        <v>0.83018867924528295</v>
      </c>
      <c r="I48" s="76">
        <f>'SSP1 26'!S25</f>
        <v>0.90566037735849003</v>
      </c>
      <c r="J48" s="77">
        <f>'SSP1 26'!T25</f>
        <v>0.94339622641509402</v>
      </c>
    </row>
    <row r="49" spans="2:10" x14ac:dyDescent="0.35">
      <c r="B49" s="37" t="s">
        <v>1648</v>
      </c>
      <c r="C49" s="71">
        <v>0.8</v>
      </c>
      <c r="E49" s="37" t="str">
        <f>'SSP1 26'!N26</f>
        <v>300mt-lowbio</v>
      </c>
      <c r="F49" s="78">
        <f>'SSP1 26'!P26</f>
        <v>0.679245283018867</v>
      </c>
      <c r="G49" s="79">
        <f>'SSP1 26'!Q26</f>
        <v>0.679245283018867</v>
      </c>
      <c r="H49" s="76">
        <f>'SSP1 26'!R26</f>
        <v>0.83018867924528295</v>
      </c>
      <c r="I49" s="76">
        <f>'SSP1 26'!S26</f>
        <v>0.90566037735849003</v>
      </c>
      <c r="J49" s="77">
        <f>'SSP1 26'!T26</f>
        <v>0.94339622641509402</v>
      </c>
    </row>
    <row r="50" spans="2:10" x14ac:dyDescent="0.35">
      <c r="B50" s="37" t="s">
        <v>1649</v>
      </c>
      <c r="C50" s="71">
        <v>0.7</v>
      </c>
      <c r="E50" s="37" t="str">
        <f>'SSP1 26'!N27</f>
        <v>350mt</v>
      </c>
      <c r="F50" s="71">
        <f>'SSP1 26'!P27</f>
        <v>0.490566037735849</v>
      </c>
      <c r="G50" s="71">
        <f>'SSP1 26'!Q27</f>
        <v>0.490566037735849</v>
      </c>
      <c r="H50" s="75">
        <f>'SSP1 26'!R27</f>
        <v>0.75471698113207497</v>
      </c>
      <c r="I50" s="76">
        <f>'SSP1 26'!S27</f>
        <v>0.84905660377358405</v>
      </c>
      <c r="J50" s="77">
        <f>'SSP1 26'!T27</f>
        <v>0.90566037735849003</v>
      </c>
    </row>
    <row r="51" spans="2:10" x14ac:dyDescent="0.35">
      <c r="B51" s="37" t="s">
        <v>1650</v>
      </c>
      <c r="C51" s="71">
        <v>0.5</v>
      </c>
      <c r="E51" s="37" t="str">
        <f>'SSP1 26'!N28</f>
        <v>350mt-led</v>
      </c>
      <c r="F51" s="71">
        <f>'SSP1 26'!P28</f>
        <v>0.54716981132075404</v>
      </c>
      <c r="G51" s="71">
        <f>'SSP1 26'!Q28</f>
        <v>0.56603773584905603</v>
      </c>
      <c r="H51" s="75">
        <f>'SSP1 26'!R28</f>
        <v>0.81132075471698095</v>
      </c>
      <c r="I51" s="76">
        <f>'SSP1 26'!S28</f>
        <v>0.86792452830188604</v>
      </c>
      <c r="J51" s="77">
        <f>'SSP1 26'!T28</f>
        <v>0.92452830188679203</v>
      </c>
    </row>
    <row r="52" spans="2:10" x14ac:dyDescent="0.35">
      <c r="E52" s="37" t="str">
        <f>'SSP1 26'!N29</f>
        <v>350mt-lowbio</v>
      </c>
      <c r="F52" s="71">
        <f>'SSP1 26'!P29</f>
        <v>0.47169811320754701</v>
      </c>
      <c r="G52" s="71">
        <f>'SSP1 26'!Q29</f>
        <v>0.47169811320754701</v>
      </c>
      <c r="H52" s="78">
        <f>'SSP1 26'!R29</f>
        <v>0.71698113207547098</v>
      </c>
      <c r="I52" s="79">
        <f>'SSP1 26'!S29</f>
        <v>0.84905660377358405</v>
      </c>
      <c r="J52" s="80">
        <f>'SSP1 26'!T29</f>
        <v>0.90566037735849003</v>
      </c>
    </row>
    <row r="55" spans="2:10" x14ac:dyDescent="0.35">
      <c r="F55" s="81"/>
    </row>
  </sheetData>
  <sheetProtection algorithmName="SHA-512" hashValue="hd67sF+rWK88X+5HnJRc3cGDysFRVOmqwyOfbE8Aqgp/TE2BUgZ4/eKytA1sb59PvHX+KtysfSFeoHNAUUHLhA==" saltValue="liDR3ToLhLe0x8BWiLkgoQ==" spinCount="100000" sheet="1" objects="1" scenarios="1"/>
  <mergeCells count="2">
    <mergeCell ref="B45:C45"/>
    <mergeCell ref="B46:C46"/>
  </mergeCells>
  <conditionalFormatting sqref="F47:J52">
    <cfRule type="cellIs" dxfId="43" priority="13" operator="greaterThan">
      <formula>0.95</formula>
    </cfRule>
    <cfRule type="cellIs" dxfId="42" priority="14" operator="between">
      <formula>0.85</formula>
      <formula>0.95</formula>
    </cfRule>
    <cfRule type="cellIs" dxfId="41" priority="15" operator="between">
      <formula>0.75</formula>
      <formula>0.85</formula>
    </cfRule>
    <cfRule type="cellIs" dxfId="40" priority="16" operator="between">
      <formula>0.667</formula>
      <formula>0.75</formula>
    </cfRule>
    <cfRule type="cellIs" dxfId="39" priority="17" operator="between">
      <formula>0.333</formula>
      <formula>0.667</formula>
    </cfRule>
    <cfRule type="cellIs" dxfId="38" priority="18" operator="lessThan">
      <formula>0.33</formula>
    </cfRule>
  </conditionalFormatting>
  <conditionalFormatting sqref="C47:C51">
    <cfRule type="cellIs" dxfId="37" priority="1" operator="greaterThan">
      <formula>0.95</formula>
    </cfRule>
    <cfRule type="cellIs" dxfId="36" priority="2" operator="between">
      <formula>0.85</formula>
      <formula>0.95</formula>
    </cfRule>
    <cfRule type="cellIs" dxfId="35" priority="3" operator="between">
      <formula>0.75</formula>
      <formula>0.85</formula>
    </cfRule>
    <cfRule type="cellIs" dxfId="34" priority="4" operator="between">
      <formula>0.667</formula>
      <formula>0.75</formula>
    </cfRule>
    <cfRule type="cellIs" dxfId="33" priority="5" operator="between">
      <formula>0.333</formula>
      <formula>0.667</formula>
    </cfRule>
    <cfRule type="cellIs" dxfId="32" priority="6" operator="lessThan">
      <formula>0.33</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56B89-8C0C-4820-8E3E-14836A4EF4D4}">
  <sheetPr codeName="Sheet5">
    <tabColor theme="5" tint="0.59999389629810485"/>
  </sheetPr>
  <dimension ref="A2:CF610"/>
  <sheetViews>
    <sheetView zoomScale="80" zoomScaleNormal="80" workbookViewId="0"/>
  </sheetViews>
  <sheetFormatPr defaultRowHeight="14.5" x14ac:dyDescent="0.35"/>
  <cols>
    <col min="2" max="2" width="26.26953125" customWidth="1"/>
    <col min="4" max="4" width="13.54296875" customWidth="1"/>
    <col min="5" max="5" width="22.54296875" customWidth="1"/>
    <col min="10" max="10" width="22.54296875" customWidth="1"/>
    <col min="12" max="12" width="11.81640625" customWidth="1"/>
    <col min="21" max="21" width="22.81640625" bestFit="1" customWidth="1"/>
  </cols>
  <sheetData>
    <row r="2" spans="4:84" x14ac:dyDescent="0.35">
      <c r="N2" t="s">
        <v>95</v>
      </c>
      <c r="O2" t="s">
        <v>34</v>
      </c>
    </row>
    <row r="3" spans="4:84" x14ac:dyDescent="0.35">
      <c r="E3" t="s">
        <v>96</v>
      </c>
      <c r="F3" t="s">
        <v>97</v>
      </c>
      <c r="G3" t="s">
        <v>98</v>
      </c>
      <c r="H3" t="s">
        <v>99</v>
      </c>
      <c r="I3" t="s">
        <v>100</v>
      </c>
      <c r="J3" t="s">
        <v>101</v>
      </c>
      <c r="O3" t="s">
        <v>102</v>
      </c>
      <c r="P3">
        <v>2018</v>
      </c>
      <c r="Q3">
        <v>2019</v>
      </c>
      <c r="R3">
        <v>2020</v>
      </c>
      <c r="S3">
        <v>2021</v>
      </c>
      <c r="T3">
        <v>2022</v>
      </c>
      <c r="U3">
        <v>2023</v>
      </c>
      <c r="V3">
        <v>2024</v>
      </c>
      <c r="W3">
        <v>2025</v>
      </c>
      <c r="X3">
        <v>2026</v>
      </c>
      <c r="Y3">
        <v>2027</v>
      </c>
      <c r="Z3">
        <v>2028</v>
      </c>
      <c r="AA3">
        <v>2029</v>
      </c>
      <c r="AB3">
        <v>2030</v>
      </c>
      <c r="AC3">
        <v>2031</v>
      </c>
      <c r="AD3">
        <v>2032</v>
      </c>
      <c r="AE3">
        <v>2033</v>
      </c>
      <c r="AF3">
        <v>2034</v>
      </c>
      <c r="AG3">
        <v>2035</v>
      </c>
      <c r="AH3">
        <v>2036</v>
      </c>
      <c r="AI3">
        <v>2037</v>
      </c>
      <c r="AJ3">
        <v>2038</v>
      </c>
      <c r="AK3">
        <v>2039</v>
      </c>
      <c r="AL3">
        <v>2040</v>
      </c>
      <c r="AM3">
        <v>2041</v>
      </c>
      <c r="AN3">
        <v>2042</v>
      </c>
      <c r="AO3">
        <v>2043</v>
      </c>
      <c r="AP3">
        <v>2044</v>
      </c>
      <c r="AQ3">
        <v>2045</v>
      </c>
      <c r="AR3">
        <v>2046</v>
      </c>
      <c r="AS3">
        <v>2047</v>
      </c>
      <c r="AT3">
        <v>2048</v>
      </c>
      <c r="AU3">
        <v>2049</v>
      </c>
      <c r="AV3">
        <v>2050</v>
      </c>
      <c r="AY3" t="str">
        <f>O3</f>
        <v>Year</v>
      </c>
      <c r="AZ3">
        <f t="shared" ref="AZ3:BV3" si="0">P3</f>
        <v>2018</v>
      </c>
      <c r="BA3">
        <f t="shared" si="0"/>
        <v>2019</v>
      </c>
      <c r="BB3">
        <f t="shared" si="0"/>
        <v>2020</v>
      </c>
      <c r="BC3">
        <f t="shared" si="0"/>
        <v>2021</v>
      </c>
      <c r="BD3">
        <f t="shared" si="0"/>
        <v>2022</v>
      </c>
      <c r="BE3">
        <f t="shared" si="0"/>
        <v>2023</v>
      </c>
      <c r="BF3">
        <f t="shared" si="0"/>
        <v>2024</v>
      </c>
      <c r="BG3">
        <f t="shared" si="0"/>
        <v>2025</v>
      </c>
      <c r="BH3">
        <f t="shared" si="0"/>
        <v>2026</v>
      </c>
      <c r="BI3">
        <f t="shared" si="0"/>
        <v>2027</v>
      </c>
      <c r="BJ3">
        <f t="shared" si="0"/>
        <v>2028</v>
      </c>
      <c r="BK3">
        <f t="shared" si="0"/>
        <v>2029</v>
      </c>
      <c r="BL3">
        <f t="shared" si="0"/>
        <v>2030</v>
      </c>
      <c r="BM3">
        <f t="shared" si="0"/>
        <v>2031</v>
      </c>
      <c r="BN3">
        <f t="shared" si="0"/>
        <v>2032</v>
      </c>
      <c r="BO3">
        <f t="shared" si="0"/>
        <v>2033</v>
      </c>
      <c r="BP3">
        <f t="shared" si="0"/>
        <v>2034</v>
      </c>
      <c r="BQ3">
        <f t="shared" si="0"/>
        <v>2035</v>
      </c>
      <c r="BR3">
        <f t="shared" si="0"/>
        <v>2036</v>
      </c>
      <c r="BS3">
        <f t="shared" si="0"/>
        <v>2037</v>
      </c>
      <c r="BT3">
        <f t="shared" si="0"/>
        <v>2038</v>
      </c>
      <c r="BU3">
        <f t="shared" si="0"/>
        <v>2039</v>
      </c>
      <c r="BV3">
        <f t="shared" si="0"/>
        <v>2040</v>
      </c>
      <c r="BW3">
        <f t="shared" ref="BW3" si="1">AM3</f>
        <v>2041</v>
      </c>
      <c r="BX3">
        <f t="shared" ref="BX3" si="2">AN3</f>
        <v>2042</v>
      </c>
      <c r="BY3">
        <f t="shared" ref="BY3" si="3">AO3</f>
        <v>2043</v>
      </c>
      <c r="BZ3">
        <f t="shared" ref="BZ3" si="4">AP3</f>
        <v>2044</v>
      </c>
      <c r="CA3">
        <f t="shared" ref="CA3" si="5">AQ3</f>
        <v>2045</v>
      </c>
      <c r="CB3">
        <f t="shared" ref="CB3" si="6">AR3</f>
        <v>2046</v>
      </c>
      <c r="CC3">
        <f t="shared" ref="CC3" si="7">AS3</f>
        <v>2047</v>
      </c>
      <c r="CD3">
        <f t="shared" ref="CD3" si="8">AT3</f>
        <v>2048</v>
      </c>
      <c r="CE3">
        <f t="shared" ref="CE3" si="9">AU3</f>
        <v>2049</v>
      </c>
      <c r="CF3">
        <f t="shared" ref="CF3" si="10">AV3</f>
        <v>2050</v>
      </c>
    </row>
    <row r="4" spans="4:84" x14ac:dyDescent="0.35">
      <c r="D4" t="str">
        <f>O4</f>
        <v>S1-P0</v>
      </c>
      <c r="E4" s="4">
        <f>SUM(S4:W4)</f>
        <v>110763.702873608</v>
      </c>
      <c r="F4" s="4">
        <f>SUM(X4:AB4)</f>
        <v>111567.45875318458</v>
      </c>
      <c r="G4" s="4">
        <f>SUM(AC4:AG4)</f>
        <v>112405.03307161544</v>
      </c>
      <c r="H4" s="4">
        <f>SUM(AH4:AL4)</f>
        <v>115231.22853000458</v>
      </c>
      <c r="I4" s="4">
        <f>SUM(AM4:AQ4)</f>
        <v>117226.86271697725</v>
      </c>
      <c r="J4" s="4">
        <f>SUM(AR4:AV4)</f>
        <v>116543.85111807377</v>
      </c>
      <c r="O4" t="s">
        <v>103</v>
      </c>
      <c r="P4" s="4">
        <v>22501.729782701739</v>
      </c>
      <c r="Q4" s="4">
        <v>21576.371832531793</v>
      </c>
      <c r="R4" s="4">
        <v>21929.833524112408</v>
      </c>
      <c r="S4" s="4">
        <v>22739.514941568752</v>
      </c>
      <c r="T4" s="4">
        <v>22334.799988816601</v>
      </c>
      <c r="U4" s="4">
        <v>21874.328177466748</v>
      </c>
      <c r="V4" s="4">
        <v>21663.222578499124</v>
      </c>
      <c r="W4" s="4">
        <v>22151.837187256762</v>
      </c>
      <c r="X4" s="4">
        <v>22324.590663110677</v>
      </c>
      <c r="Y4" s="4">
        <v>22274.853611764214</v>
      </c>
      <c r="Z4" s="4">
        <v>22302.962679361324</v>
      </c>
      <c r="AA4" s="4">
        <v>22319.948076522727</v>
      </c>
      <c r="AB4" s="4">
        <v>22345.103722425625</v>
      </c>
      <c r="AC4" s="4">
        <v>22367.065640054894</v>
      </c>
      <c r="AD4" s="4">
        <v>22383.22469589797</v>
      </c>
      <c r="AE4" s="4">
        <v>22471.508054202754</v>
      </c>
      <c r="AF4" s="4">
        <v>22550.694452337681</v>
      </c>
      <c r="AG4" s="4">
        <v>22632.540229122147</v>
      </c>
      <c r="AH4" s="4">
        <v>22756.581176158899</v>
      </c>
      <c r="AI4" s="4">
        <v>22912.452803645967</v>
      </c>
      <c r="AJ4" s="4">
        <v>23056.16805284562</v>
      </c>
      <c r="AK4" s="4">
        <v>23197.151847090616</v>
      </c>
      <c r="AL4" s="4">
        <v>23308.874650263475</v>
      </c>
      <c r="AM4" s="4">
        <v>23388.400688446291</v>
      </c>
      <c r="AN4" s="4">
        <v>23438.821603112388</v>
      </c>
      <c r="AO4" s="4">
        <v>23465.551122432331</v>
      </c>
      <c r="AP4" s="4">
        <v>23472.042210296142</v>
      </c>
      <c r="AQ4" s="4">
        <v>23462.047092690111</v>
      </c>
      <c r="AR4" s="4">
        <v>23425.968881259509</v>
      </c>
      <c r="AS4" s="4">
        <v>23377.671275211276</v>
      </c>
      <c r="AT4" s="4">
        <v>23317.536308117673</v>
      </c>
      <c r="AU4" s="4">
        <v>23251.281884001612</v>
      </c>
      <c r="AV4" s="4">
        <v>23171.392769483697</v>
      </c>
      <c r="AY4" t="str">
        <f t="shared" ref="AY4:AY12" si="11">O4</f>
        <v>S1-P0</v>
      </c>
      <c r="AZ4" s="9">
        <f>P4/1000</f>
        <v>22.501729782701741</v>
      </c>
      <c r="BA4" s="9">
        <f t="shared" ref="BA4:BA12" si="12">Q4/1000</f>
        <v>21.576371832531795</v>
      </c>
      <c r="BB4" s="9">
        <f t="shared" ref="BB4:BB12" si="13">R4/1000</f>
        <v>21.929833524112407</v>
      </c>
      <c r="BC4" s="9">
        <f t="shared" ref="BC4:BC12" si="14">S4/1000</f>
        <v>22.739514941568753</v>
      </c>
      <c r="BD4" s="9">
        <f t="shared" ref="BD4:BD12" si="15">T4/1000</f>
        <v>22.334799988816602</v>
      </c>
      <c r="BE4" s="9">
        <f t="shared" ref="BE4:BE12" si="16">U4/1000</f>
        <v>21.874328177466747</v>
      </c>
      <c r="BF4" s="9">
        <f t="shared" ref="BF4:BF12" si="17">V4/1000</f>
        <v>21.663222578499123</v>
      </c>
      <c r="BG4" s="9">
        <f t="shared" ref="BG4:BG12" si="18">W4/1000</f>
        <v>22.151837187256763</v>
      </c>
      <c r="BH4" s="9">
        <f t="shared" ref="BH4:BH12" si="19">X4/1000</f>
        <v>22.324590663110676</v>
      </c>
      <c r="BI4" s="9">
        <f t="shared" ref="BI4:BI12" si="20">Y4/1000</f>
        <v>22.274853611764215</v>
      </c>
      <c r="BJ4" s="9">
        <f t="shared" ref="BJ4:BJ12" si="21">Z4/1000</f>
        <v>22.302962679361325</v>
      </c>
      <c r="BK4" s="9">
        <f t="shared" ref="BK4:BK12" si="22">AA4/1000</f>
        <v>22.319948076522728</v>
      </c>
      <c r="BL4" s="9">
        <f t="shared" ref="BL4:BL12" si="23">AB4/1000</f>
        <v>22.345103722425627</v>
      </c>
      <c r="BM4" s="9">
        <f t="shared" ref="BM4:BM12" si="24">AC4/1000</f>
        <v>22.367065640054893</v>
      </c>
      <c r="BN4" s="9">
        <f t="shared" ref="BN4:BN12" si="25">AD4/1000</f>
        <v>22.383224695897969</v>
      </c>
      <c r="BO4" s="9">
        <f t="shared" ref="BO4:BO12" si="26">AE4/1000</f>
        <v>22.471508054202754</v>
      </c>
      <c r="BP4" s="9">
        <f t="shared" ref="BP4:BP12" si="27">AF4/1000</f>
        <v>22.55069445233768</v>
      </c>
      <c r="BQ4" s="9">
        <f t="shared" ref="BQ4:BQ12" si="28">AG4/1000</f>
        <v>22.632540229122146</v>
      </c>
      <c r="BR4" s="9">
        <f t="shared" ref="BR4:BR12" si="29">AH4/1000</f>
        <v>22.7565811761589</v>
      </c>
      <c r="BS4" s="9">
        <f t="shared" ref="BS4:BS12" si="30">AI4/1000</f>
        <v>22.912452803645966</v>
      </c>
      <c r="BT4" s="9">
        <f t="shared" ref="BT4:BT12" si="31">AJ4/1000</f>
        <v>23.056168052845621</v>
      </c>
      <c r="BU4" s="9">
        <f t="shared" ref="BU4:BU12" si="32">AK4/1000</f>
        <v>23.197151847090616</v>
      </c>
      <c r="BV4" s="9">
        <f t="shared" ref="BV4:BV12" si="33">AL4/1000</f>
        <v>23.308874650263476</v>
      </c>
      <c r="BW4" s="9">
        <f t="shared" ref="BW4:BW12" si="34">AM4/1000</f>
        <v>23.388400688446289</v>
      </c>
      <c r="BX4" s="9">
        <f t="shared" ref="BX4:BX12" si="35">AN4/1000</f>
        <v>23.438821603112387</v>
      </c>
      <c r="BY4" s="9">
        <f t="shared" ref="BY4:BY12" si="36">AO4/1000</f>
        <v>23.465551122432331</v>
      </c>
      <c r="BZ4" s="9">
        <f t="shared" ref="BZ4:BZ12" si="37">AP4/1000</f>
        <v>23.472042210296141</v>
      </c>
      <c r="CA4" s="9">
        <f t="shared" ref="CA4:CA12" si="38">AQ4/1000</f>
        <v>23.46204709269011</v>
      </c>
      <c r="CB4" s="9">
        <f t="shared" ref="CB4:CB12" si="39">AR4/1000</f>
        <v>23.425968881259507</v>
      </c>
      <c r="CC4" s="9">
        <f t="shared" ref="CC4:CC12" si="40">AS4/1000</f>
        <v>23.377671275211277</v>
      </c>
      <c r="CD4" s="9">
        <f t="shared" ref="CD4:CD12" si="41">AT4/1000</f>
        <v>23.317536308117674</v>
      </c>
      <c r="CE4" s="9">
        <f t="shared" ref="CE4:CE12" si="42">AU4/1000</f>
        <v>23.25128188400161</v>
      </c>
      <c r="CF4" s="9">
        <f t="shared" ref="CF4:CF12" si="43">AV4/1000</f>
        <v>23.171392769483695</v>
      </c>
    </row>
    <row r="5" spans="4:84" x14ac:dyDescent="0.35">
      <c r="D5" t="str">
        <f>O5</f>
        <v>S1-P1</v>
      </c>
      <c r="E5" s="4">
        <f t="shared" ref="E5:E12" si="44">SUM(S5:W5)</f>
        <v>107716.94917072385</v>
      </c>
      <c r="F5" s="4">
        <f t="shared" ref="F5:F12" si="45">SUM(X5:AB5)</f>
        <v>99846.758798683368</v>
      </c>
      <c r="G5" s="4">
        <f t="shared" ref="G5:G12" si="46">SUM(AC5:AG5)</f>
        <v>93694.172989593659</v>
      </c>
      <c r="H5" s="4">
        <f t="shared" ref="H5:H12" si="47">SUM(AH5:AL5)</f>
        <v>92836.347837011155</v>
      </c>
      <c r="I5" s="4">
        <f t="shared" ref="I5:I12" si="48">SUM(AM5:AQ5)</f>
        <v>91614.662719774424</v>
      </c>
      <c r="J5" s="4">
        <f t="shared" ref="J5:J12" si="49">SUM(AR5:AV5)</f>
        <v>88853.813651197459</v>
      </c>
      <c r="O5" t="s">
        <v>104</v>
      </c>
      <c r="P5" s="4">
        <v>22501.729782701739</v>
      </c>
      <c r="Q5" s="4">
        <v>21576.371832531793</v>
      </c>
      <c r="R5" s="4">
        <v>21929.833524112408</v>
      </c>
      <c r="S5" s="4">
        <v>22619.534860880252</v>
      </c>
      <c r="T5" s="4">
        <v>21950.898952069987</v>
      </c>
      <c r="U5" s="4">
        <v>21299.727432616051</v>
      </c>
      <c r="V5" s="4">
        <v>20841.763094697701</v>
      </c>
      <c r="W5" s="4">
        <v>21005.024830459857</v>
      </c>
      <c r="X5" s="4">
        <v>20804.669147140983</v>
      </c>
      <c r="Y5" s="4">
        <v>20394.074928095826</v>
      </c>
      <c r="Z5" s="4">
        <v>19959.901589073968</v>
      </c>
      <c r="AA5" s="4">
        <v>19547.728181682593</v>
      </c>
      <c r="AB5" s="4">
        <v>19140.384952689998</v>
      </c>
      <c r="AC5" s="4">
        <v>18981.622216507229</v>
      </c>
      <c r="AD5" s="4">
        <v>18782.556388736044</v>
      </c>
      <c r="AE5" s="4">
        <v>18695.026590496334</v>
      </c>
      <c r="AF5" s="4">
        <v>18643.80638295523</v>
      </c>
      <c r="AG5" s="4">
        <v>18591.161410898825</v>
      </c>
      <c r="AH5" s="4">
        <v>18566.358281453191</v>
      </c>
      <c r="AI5" s="4">
        <v>18588.3041928981</v>
      </c>
      <c r="AJ5" s="4">
        <v>18577.102266316761</v>
      </c>
      <c r="AK5" s="4">
        <v>18570.552502687184</v>
      </c>
      <c r="AL5" s="4">
        <v>18534.030593655913</v>
      </c>
      <c r="AM5" s="4">
        <v>18476.844589615099</v>
      </c>
      <c r="AN5" s="4">
        <v>18398.22381590915</v>
      </c>
      <c r="AO5" s="4">
        <v>18332.164491578005</v>
      </c>
      <c r="AP5" s="4">
        <v>18259.378617992465</v>
      </c>
      <c r="AQ5" s="4">
        <v>18148.051204679708</v>
      </c>
      <c r="AR5" s="4">
        <v>18021.448838724406</v>
      </c>
      <c r="AS5" s="4">
        <v>17900.028196168663</v>
      </c>
      <c r="AT5" s="4">
        <v>17770.50518768801</v>
      </c>
      <c r="AU5" s="4">
        <v>17645.033725487538</v>
      </c>
      <c r="AV5" s="4">
        <v>17516.79770312885</v>
      </c>
      <c r="AY5" t="str">
        <f t="shared" si="11"/>
        <v>S1-P1</v>
      </c>
      <c r="AZ5" s="9">
        <f t="shared" ref="AZ5:AZ12" si="50">P5/1000</f>
        <v>22.501729782701741</v>
      </c>
      <c r="BA5" s="9">
        <f t="shared" si="12"/>
        <v>21.576371832531795</v>
      </c>
      <c r="BB5" s="9">
        <f t="shared" si="13"/>
        <v>21.929833524112407</v>
      </c>
      <c r="BC5" s="9">
        <f t="shared" si="14"/>
        <v>22.619534860880254</v>
      </c>
      <c r="BD5" s="9">
        <f t="shared" si="15"/>
        <v>21.950898952069988</v>
      </c>
      <c r="BE5" s="9">
        <f t="shared" si="16"/>
        <v>21.299727432616052</v>
      </c>
      <c r="BF5" s="9">
        <f t="shared" si="17"/>
        <v>20.841763094697701</v>
      </c>
      <c r="BG5" s="9">
        <f t="shared" si="18"/>
        <v>21.005024830459856</v>
      </c>
      <c r="BH5" s="9">
        <f t="shared" si="19"/>
        <v>20.804669147140984</v>
      </c>
      <c r="BI5" s="9">
        <f t="shared" si="20"/>
        <v>20.394074928095826</v>
      </c>
      <c r="BJ5" s="9">
        <f t="shared" si="21"/>
        <v>19.959901589073969</v>
      </c>
      <c r="BK5" s="9">
        <f t="shared" si="22"/>
        <v>19.547728181682594</v>
      </c>
      <c r="BL5" s="9">
        <f t="shared" si="23"/>
        <v>19.140384952689999</v>
      </c>
      <c r="BM5" s="9">
        <f t="shared" si="24"/>
        <v>18.98162221650723</v>
      </c>
      <c r="BN5" s="9">
        <f t="shared" si="25"/>
        <v>18.782556388736044</v>
      </c>
      <c r="BO5" s="9">
        <f t="shared" si="26"/>
        <v>18.695026590496333</v>
      </c>
      <c r="BP5" s="9">
        <f t="shared" si="27"/>
        <v>18.64380638295523</v>
      </c>
      <c r="BQ5" s="9">
        <f t="shared" si="28"/>
        <v>18.591161410898824</v>
      </c>
      <c r="BR5" s="9">
        <f t="shared" si="29"/>
        <v>18.566358281453191</v>
      </c>
      <c r="BS5" s="9">
        <f t="shared" si="30"/>
        <v>18.5883041928981</v>
      </c>
      <c r="BT5" s="9">
        <f t="shared" si="31"/>
        <v>18.577102266316761</v>
      </c>
      <c r="BU5" s="9">
        <f t="shared" si="32"/>
        <v>18.570552502687185</v>
      </c>
      <c r="BV5" s="9">
        <f t="shared" si="33"/>
        <v>18.534030593655913</v>
      </c>
      <c r="BW5" s="9">
        <f t="shared" si="34"/>
        <v>18.476844589615098</v>
      </c>
      <c r="BX5" s="9">
        <f t="shared" si="35"/>
        <v>18.398223815909152</v>
      </c>
      <c r="BY5" s="9">
        <f t="shared" si="36"/>
        <v>18.332164491578006</v>
      </c>
      <c r="BZ5" s="9">
        <f t="shared" si="37"/>
        <v>18.259378617992464</v>
      </c>
      <c r="CA5" s="9">
        <f t="shared" si="38"/>
        <v>18.14805120467971</v>
      </c>
      <c r="CB5" s="9">
        <f t="shared" si="39"/>
        <v>18.021448838724407</v>
      </c>
      <c r="CC5" s="9">
        <f t="shared" si="40"/>
        <v>17.900028196168662</v>
      </c>
      <c r="CD5" s="9">
        <f t="shared" si="41"/>
        <v>17.770505187688009</v>
      </c>
      <c r="CE5" s="9">
        <f t="shared" si="42"/>
        <v>17.645033725487536</v>
      </c>
      <c r="CF5" s="9">
        <f t="shared" si="43"/>
        <v>17.516797703128852</v>
      </c>
    </row>
    <row r="6" spans="4:84" x14ac:dyDescent="0.35">
      <c r="D6" t="str">
        <f>O6</f>
        <v>S1-P2</v>
      </c>
      <c r="E6" s="4">
        <f t="shared" si="44"/>
        <v>106719.78015283868</v>
      </c>
      <c r="F6" s="4">
        <f t="shared" si="45"/>
        <v>93562.525449376757</v>
      </c>
      <c r="G6" s="4">
        <f t="shared" si="46"/>
        <v>82775.188678064602</v>
      </c>
      <c r="H6" s="4">
        <f t="shared" si="47"/>
        <v>79908.210347070868</v>
      </c>
      <c r="I6" s="4">
        <f t="shared" si="48"/>
        <v>76321.245251187211</v>
      </c>
      <c r="J6" s="4">
        <f t="shared" si="49"/>
        <v>71635.328566444878</v>
      </c>
      <c r="O6" t="s">
        <v>105</v>
      </c>
      <c r="P6" s="4">
        <v>22501.729782701739</v>
      </c>
      <c r="Q6" s="4">
        <v>21576.371832531793</v>
      </c>
      <c r="R6" s="4">
        <v>21929.833524112408</v>
      </c>
      <c r="S6" s="4">
        <v>22566.693139705938</v>
      </c>
      <c r="T6" s="4">
        <v>21901.721955576057</v>
      </c>
      <c r="U6" s="4">
        <v>21216.023068777366</v>
      </c>
      <c r="V6" s="4">
        <v>20521.881760280579</v>
      </c>
      <c r="W6" s="4">
        <v>20513.460228498734</v>
      </c>
      <c r="X6" s="4">
        <v>20135.093247197761</v>
      </c>
      <c r="Y6" s="4">
        <v>19480.379790778832</v>
      </c>
      <c r="Z6" s="4">
        <v>18858.484344438664</v>
      </c>
      <c r="AA6" s="4">
        <v>17855.079055983202</v>
      </c>
      <c r="AB6" s="4">
        <v>17233.489010978279</v>
      </c>
      <c r="AC6" s="4">
        <v>16944.632160083613</v>
      </c>
      <c r="AD6" s="4">
        <v>16675.862637015402</v>
      </c>
      <c r="AE6" s="4">
        <v>16528.176237418415</v>
      </c>
      <c r="AF6" s="4">
        <v>16376.488651785401</v>
      </c>
      <c r="AG6" s="4">
        <v>16250.028991761757</v>
      </c>
      <c r="AH6" s="4">
        <v>16170.831185289562</v>
      </c>
      <c r="AI6" s="4">
        <v>16092.064481683796</v>
      </c>
      <c r="AJ6" s="4">
        <v>15991.918156380589</v>
      </c>
      <c r="AK6" s="4">
        <v>15883.783240313653</v>
      </c>
      <c r="AL6" s="4">
        <v>15769.613283403263</v>
      </c>
      <c r="AM6" s="4">
        <v>15614.013685144135</v>
      </c>
      <c r="AN6" s="4">
        <v>15457.952994648114</v>
      </c>
      <c r="AO6" s="4">
        <v>15276.67100014266</v>
      </c>
      <c r="AP6" s="4">
        <v>15092.118768013654</v>
      </c>
      <c r="AQ6" s="4">
        <v>14880.488803238659</v>
      </c>
      <c r="AR6" s="4">
        <v>14695.550807688274</v>
      </c>
      <c r="AS6" s="4">
        <v>14512.84433594246</v>
      </c>
      <c r="AT6" s="4">
        <v>14322.995683939927</v>
      </c>
      <c r="AU6" s="4">
        <v>14141.657067533848</v>
      </c>
      <c r="AV6" s="4">
        <v>13962.280671340375</v>
      </c>
      <c r="AY6" t="str">
        <f t="shared" si="11"/>
        <v>S1-P2</v>
      </c>
      <c r="AZ6" s="9">
        <f t="shared" si="50"/>
        <v>22.501729782701741</v>
      </c>
      <c r="BA6" s="9">
        <f t="shared" si="12"/>
        <v>21.576371832531795</v>
      </c>
      <c r="BB6" s="9">
        <f t="shared" si="13"/>
        <v>21.929833524112407</v>
      </c>
      <c r="BC6" s="9">
        <f t="shared" si="14"/>
        <v>22.566693139705936</v>
      </c>
      <c r="BD6" s="9">
        <f t="shared" si="15"/>
        <v>21.901721955576058</v>
      </c>
      <c r="BE6" s="9">
        <f t="shared" si="16"/>
        <v>21.216023068777364</v>
      </c>
      <c r="BF6" s="9">
        <f t="shared" si="17"/>
        <v>20.521881760280579</v>
      </c>
      <c r="BG6" s="9">
        <f t="shared" si="18"/>
        <v>20.513460228498733</v>
      </c>
      <c r="BH6" s="9">
        <f t="shared" si="19"/>
        <v>20.135093247197762</v>
      </c>
      <c r="BI6" s="9">
        <f t="shared" si="20"/>
        <v>19.480379790778834</v>
      </c>
      <c r="BJ6" s="9">
        <f t="shared" si="21"/>
        <v>18.858484344438665</v>
      </c>
      <c r="BK6" s="9">
        <f t="shared" si="22"/>
        <v>17.855079055983204</v>
      </c>
      <c r="BL6" s="9">
        <f t="shared" si="23"/>
        <v>17.233489010978278</v>
      </c>
      <c r="BM6" s="9">
        <f t="shared" si="24"/>
        <v>16.944632160083614</v>
      </c>
      <c r="BN6" s="9">
        <f t="shared" si="25"/>
        <v>16.675862637015403</v>
      </c>
      <c r="BO6" s="9">
        <f t="shared" si="26"/>
        <v>16.528176237418414</v>
      </c>
      <c r="BP6" s="9">
        <f t="shared" si="27"/>
        <v>16.376488651785401</v>
      </c>
      <c r="BQ6" s="9">
        <f t="shared" si="28"/>
        <v>16.250028991761756</v>
      </c>
      <c r="BR6" s="9">
        <f t="shared" si="29"/>
        <v>16.170831185289561</v>
      </c>
      <c r="BS6" s="9">
        <f t="shared" si="30"/>
        <v>16.092064481683796</v>
      </c>
      <c r="BT6" s="9">
        <f t="shared" si="31"/>
        <v>15.991918156380589</v>
      </c>
      <c r="BU6" s="9">
        <f t="shared" si="32"/>
        <v>15.883783240313653</v>
      </c>
      <c r="BV6" s="9">
        <f t="shared" si="33"/>
        <v>15.769613283403263</v>
      </c>
      <c r="BW6" s="9">
        <f t="shared" si="34"/>
        <v>15.614013685144135</v>
      </c>
      <c r="BX6" s="9">
        <f t="shared" si="35"/>
        <v>15.457952994648114</v>
      </c>
      <c r="BY6" s="9">
        <f t="shared" si="36"/>
        <v>15.27667100014266</v>
      </c>
      <c r="BZ6" s="9">
        <f t="shared" si="37"/>
        <v>15.092118768013654</v>
      </c>
      <c r="CA6" s="9">
        <f t="shared" si="38"/>
        <v>14.880488803238659</v>
      </c>
      <c r="CB6" s="9">
        <f t="shared" si="39"/>
        <v>14.695550807688274</v>
      </c>
      <c r="CC6" s="9">
        <f t="shared" si="40"/>
        <v>14.512844335942461</v>
      </c>
      <c r="CD6" s="9">
        <f t="shared" si="41"/>
        <v>14.322995683939928</v>
      </c>
      <c r="CE6" s="9">
        <f t="shared" si="42"/>
        <v>14.141657067533847</v>
      </c>
      <c r="CF6" s="9">
        <f t="shared" si="43"/>
        <v>13.962280671340375</v>
      </c>
    </row>
    <row r="7" spans="4:84" x14ac:dyDescent="0.35">
      <c r="D7" t="str">
        <f t="shared" ref="D7:D12" si="51">O7</f>
        <v>S2-P0</v>
      </c>
      <c r="E7" s="4">
        <f t="shared" si="44"/>
        <v>110698.24229124976</v>
      </c>
      <c r="F7" s="4">
        <f t="shared" si="45"/>
        <v>109143.48598165887</v>
      </c>
      <c r="G7" s="4">
        <f t="shared" si="46"/>
        <v>106179.87139808743</v>
      </c>
      <c r="H7" s="4">
        <f t="shared" si="47"/>
        <v>106130.2889825287</v>
      </c>
      <c r="I7" s="4">
        <f t="shared" si="48"/>
        <v>105785.33882570508</v>
      </c>
      <c r="J7" s="4">
        <f t="shared" si="49"/>
        <v>102927.18783142943</v>
      </c>
      <c r="O7" t="s">
        <v>106</v>
      </c>
      <c r="P7" s="4">
        <v>22501.729782701739</v>
      </c>
      <c r="Q7" s="4">
        <v>21576.371832531793</v>
      </c>
      <c r="R7" s="4">
        <v>21929.833524112408</v>
      </c>
      <c r="S7" s="4">
        <v>22739.514941568752</v>
      </c>
      <c r="T7" s="4">
        <v>22334.799988816601</v>
      </c>
      <c r="U7" s="4">
        <v>21874.28024753321</v>
      </c>
      <c r="V7" s="4">
        <v>21663.183047199298</v>
      </c>
      <c r="W7" s="4">
        <v>22086.464066131884</v>
      </c>
      <c r="X7" s="4">
        <v>22132.239592422971</v>
      </c>
      <c r="Y7" s="4">
        <v>21961.717614855959</v>
      </c>
      <c r="Z7" s="4">
        <v>21823.568160186605</v>
      </c>
      <c r="AA7" s="4">
        <v>21663.090519583373</v>
      </c>
      <c r="AB7" s="4">
        <v>21562.870094609953</v>
      </c>
      <c r="AC7" s="4">
        <v>21410.71540552887</v>
      </c>
      <c r="AD7" s="4">
        <v>21230.760908693446</v>
      </c>
      <c r="AE7" s="4">
        <v>21216.289364790799</v>
      </c>
      <c r="AF7" s="4">
        <v>21179.046045441213</v>
      </c>
      <c r="AG7" s="4">
        <v>21143.05967363311</v>
      </c>
      <c r="AH7" s="4">
        <v>21150.226337375436</v>
      </c>
      <c r="AI7" s="4">
        <v>21193.652317445089</v>
      </c>
      <c r="AJ7" s="4">
        <v>21231.432428442153</v>
      </c>
      <c r="AK7" s="4">
        <v>21270.35986994753</v>
      </c>
      <c r="AL7" s="4">
        <v>21284.618029318484</v>
      </c>
      <c r="AM7" s="4">
        <v>21271.887651700617</v>
      </c>
      <c r="AN7" s="4">
        <v>21233.760740965572</v>
      </c>
      <c r="AO7" s="4">
        <v>21175.142280913344</v>
      </c>
      <c r="AP7" s="4">
        <v>21098.377711981193</v>
      </c>
      <c r="AQ7" s="4">
        <v>21006.170440144364</v>
      </c>
      <c r="AR7" s="4">
        <v>20888.240475453505</v>
      </c>
      <c r="AS7" s="4">
        <v>20755.915399776924</v>
      </c>
      <c r="AT7" s="4">
        <v>20608.463646376851</v>
      </c>
      <c r="AU7" s="4">
        <v>20447.544278735699</v>
      </c>
      <c r="AV7" s="4">
        <v>20227.024031086446</v>
      </c>
      <c r="AY7" t="str">
        <f t="shared" si="11"/>
        <v>S2-P0</v>
      </c>
      <c r="AZ7" s="9">
        <f t="shared" si="50"/>
        <v>22.501729782701741</v>
      </c>
      <c r="BA7" s="9">
        <f t="shared" si="12"/>
        <v>21.576371832531795</v>
      </c>
      <c r="BB7" s="9">
        <f t="shared" si="13"/>
        <v>21.929833524112407</v>
      </c>
      <c r="BC7" s="9">
        <f t="shared" si="14"/>
        <v>22.739514941568753</v>
      </c>
      <c r="BD7" s="9">
        <f t="shared" si="15"/>
        <v>22.334799988816602</v>
      </c>
      <c r="BE7" s="9">
        <f t="shared" si="16"/>
        <v>21.874280247533211</v>
      </c>
      <c r="BF7" s="9">
        <f t="shared" si="17"/>
        <v>21.663183047199297</v>
      </c>
      <c r="BG7" s="9">
        <f t="shared" si="18"/>
        <v>22.086464066131885</v>
      </c>
      <c r="BH7" s="9">
        <f t="shared" si="19"/>
        <v>22.13223959242297</v>
      </c>
      <c r="BI7" s="9">
        <f t="shared" si="20"/>
        <v>21.96171761485596</v>
      </c>
      <c r="BJ7" s="9">
        <f t="shared" si="21"/>
        <v>21.823568160186607</v>
      </c>
      <c r="BK7" s="9">
        <f t="shared" si="22"/>
        <v>21.663090519583374</v>
      </c>
      <c r="BL7" s="9">
        <f t="shared" si="23"/>
        <v>21.562870094609952</v>
      </c>
      <c r="BM7" s="9">
        <f t="shared" si="24"/>
        <v>21.410715405528869</v>
      </c>
      <c r="BN7" s="9">
        <f t="shared" si="25"/>
        <v>21.230760908693448</v>
      </c>
      <c r="BO7" s="9">
        <f t="shared" si="26"/>
        <v>21.2162893647908</v>
      </c>
      <c r="BP7" s="9">
        <f t="shared" si="27"/>
        <v>21.179046045441215</v>
      </c>
      <c r="BQ7" s="9">
        <f t="shared" si="28"/>
        <v>21.143059673633111</v>
      </c>
      <c r="BR7" s="9">
        <f t="shared" si="29"/>
        <v>21.150226337375436</v>
      </c>
      <c r="BS7" s="9">
        <f t="shared" si="30"/>
        <v>21.193652317445089</v>
      </c>
      <c r="BT7" s="9">
        <f t="shared" si="31"/>
        <v>21.231432428442155</v>
      </c>
      <c r="BU7" s="9">
        <f t="shared" si="32"/>
        <v>21.27035986994753</v>
      </c>
      <c r="BV7" s="9">
        <f t="shared" si="33"/>
        <v>21.284618029318484</v>
      </c>
      <c r="BW7" s="9">
        <f t="shared" si="34"/>
        <v>21.271887651700617</v>
      </c>
      <c r="BX7" s="9">
        <f t="shared" si="35"/>
        <v>21.233760740965572</v>
      </c>
      <c r="BY7" s="9">
        <f t="shared" si="36"/>
        <v>21.175142280913345</v>
      </c>
      <c r="BZ7" s="9">
        <f t="shared" si="37"/>
        <v>21.098377711981193</v>
      </c>
      <c r="CA7" s="9">
        <f t="shared" si="38"/>
        <v>21.006170440144363</v>
      </c>
      <c r="CB7" s="9">
        <f t="shared" si="39"/>
        <v>20.888240475453504</v>
      </c>
      <c r="CC7" s="9">
        <f t="shared" si="40"/>
        <v>20.755915399776924</v>
      </c>
      <c r="CD7" s="9">
        <f t="shared" si="41"/>
        <v>20.608463646376851</v>
      </c>
      <c r="CE7" s="9">
        <f t="shared" si="42"/>
        <v>20.447544278735698</v>
      </c>
      <c r="CF7" s="9">
        <f t="shared" si="43"/>
        <v>20.227024031086447</v>
      </c>
    </row>
    <row r="8" spans="4:84" x14ac:dyDescent="0.35">
      <c r="D8" t="str">
        <f t="shared" si="51"/>
        <v>S2-P1</v>
      </c>
      <c r="E8" s="4">
        <f t="shared" si="44"/>
        <v>107624.05788906166</v>
      </c>
      <c r="F8" s="4">
        <f t="shared" si="45"/>
        <v>97543.878698964691</v>
      </c>
      <c r="G8" s="4">
        <f t="shared" si="46"/>
        <v>88013.441642385456</v>
      </c>
      <c r="H8" s="4">
        <f t="shared" si="47"/>
        <v>84666.536676698597</v>
      </c>
      <c r="I8" s="4">
        <f t="shared" si="48"/>
        <v>81498.530061538622</v>
      </c>
      <c r="J8" s="4">
        <f t="shared" si="49"/>
        <v>76913.512475967334</v>
      </c>
      <c r="O8" t="s">
        <v>107</v>
      </c>
      <c r="P8" s="4">
        <v>22501.729782701739</v>
      </c>
      <c r="Q8" s="4">
        <v>21576.371832531793</v>
      </c>
      <c r="R8" s="4">
        <v>21929.833524112408</v>
      </c>
      <c r="S8" s="4">
        <v>22619.973991125196</v>
      </c>
      <c r="T8" s="4">
        <v>21950.55033335062</v>
      </c>
      <c r="U8" s="4">
        <v>21309.570979776272</v>
      </c>
      <c r="V8" s="4">
        <v>20839.366814921894</v>
      </c>
      <c r="W8" s="4">
        <v>20904.595769887681</v>
      </c>
      <c r="X8" s="4">
        <v>20612.481877399336</v>
      </c>
      <c r="Y8" s="4">
        <v>20086.702864580107</v>
      </c>
      <c r="Z8" s="4">
        <v>19499.409017063153</v>
      </c>
      <c r="AA8" s="4">
        <v>18927.432148613974</v>
      </c>
      <c r="AB8" s="4">
        <v>18417.852791308113</v>
      </c>
      <c r="AC8" s="4">
        <v>18104.516999402975</v>
      </c>
      <c r="AD8" s="4">
        <v>17726.730572922475</v>
      </c>
      <c r="AE8" s="4">
        <v>17550.298685743172</v>
      </c>
      <c r="AF8" s="4">
        <v>17393.91136540542</v>
      </c>
      <c r="AG8" s="4">
        <v>17237.984018911415</v>
      </c>
      <c r="AH8" s="4">
        <v>17113.063833175212</v>
      </c>
      <c r="AI8" s="4">
        <v>17037.459057733362</v>
      </c>
      <c r="AJ8" s="4">
        <v>16938.272275917829</v>
      </c>
      <c r="AK8" s="4">
        <v>16846.598803858251</v>
      </c>
      <c r="AL8" s="4">
        <v>16731.142706013954</v>
      </c>
      <c r="AM8" s="4">
        <v>16598.200552820283</v>
      </c>
      <c r="AN8" s="4">
        <v>16446.111350822088</v>
      </c>
      <c r="AO8" s="4">
        <v>16306.358940061891</v>
      </c>
      <c r="AP8" s="4">
        <v>16161.977190110993</v>
      </c>
      <c r="AQ8" s="4">
        <v>15985.882027723359</v>
      </c>
      <c r="AR8" s="4">
        <v>15793.143102838918</v>
      </c>
      <c r="AS8" s="4">
        <v>15599.806898060284</v>
      </c>
      <c r="AT8" s="4">
        <v>15395.635372795259</v>
      </c>
      <c r="AU8" s="4">
        <v>15187.630084721681</v>
      </c>
      <c r="AV8" s="4">
        <v>14937.297017551187</v>
      </c>
      <c r="AY8" t="str">
        <f t="shared" si="11"/>
        <v>S2-P1</v>
      </c>
      <c r="AZ8" s="9">
        <f t="shared" si="50"/>
        <v>22.501729782701741</v>
      </c>
      <c r="BA8" s="9">
        <f t="shared" si="12"/>
        <v>21.576371832531795</v>
      </c>
      <c r="BB8" s="9">
        <f t="shared" si="13"/>
        <v>21.929833524112407</v>
      </c>
      <c r="BC8" s="9">
        <f t="shared" si="14"/>
        <v>22.619973991125196</v>
      </c>
      <c r="BD8" s="9">
        <f t="shared" si="15"/>
        <v>21.95055033335062</v>
      </c>
      <c r="BE8" s="9">
        <f t="shared" si="16"/>
        <v>21.309570979776272</v>
      </c>
      <c r="BF8" s="9">
        <f t="shared" si="17"/>
        <v>20.839366814921895</v>
      </c>
      <c r="BG8" s="9">
        <f t="shared" si="18"/>
        <v>20.904595769887681</v>
      </c>
      <c r="BH8" s="9">
        <f t="shared" si="19"/>
        <v>20.612481877399336</v>
      </c>
      <c r="BI8" s="9">
        <f t="shared" si="20"/>
        <v>20.086702864580108</v>
      </c>
      <c r="BJ8" s="9">
        <f t="shared" si="21"/>
        <v>19.499409017063154</v>
      </c>
      <c r="BK8" s="9">
        <f t="shared" si="22"/>
        <v>18.927432148613974</v>
      </c>
      <c r="BL8" s="9">
        <f t="shared" si="23"/>
        <v>18.417852791308114</v>
      </c>
      <c r="BM8" s="9">
        <f t="shared" si="24"/>
        <v>18.104516999402975</v>
      </c>
      <c r="BN8" s="9">
        <f t="shared" si="25"/>
        <v>17.726730572922474</v>
      </c>
      <c r="BO8" s="9">
        <f t="shared" si="26"/>
        <v>17.550298685743172</v>
      </c>
      <c r="BP8" s="9">
        <f t="shared" si="27"/>
        <v>17.393911365405419</v>
      </c>
      <c r="BQ8" s="9">
        <f t="shared" si="28"/>
        <v>17.237984018911416</v>
      </c>
      <c r="BR8" s="9">
        <f t="shared" si="29"/>
        <v>17.113063833175211</v>
      </c>
      <c r="BS8" s="9">
        <f t="shared" si="30"/>
        <v>17.037459057733361</v>
      </c>
      <c r="BT8" s="9">
        <f t="shared" si="31"/>
        <v>16.938272275917829</v>
      </c>
      <c r="BU8" s="9">
        <f t="shared" si="32"/>
        <v>16.846598803858249</v>
      </c>
      <c r="BV8" s="9">
        <f t="shared" si="33"/>
        <v>16.731142706013955</v>
      </c>
      <c r="BW8" s="9">
        <f t="shared" si="34"/>
        <v>16.598200552820284</v>
      </c>
      <c r="BX8" s="9">
        <f t="shared" si="35"/>
        <v>16.446111350822086</v>
      </c>
      <c r="BY8" s="9">
        <f t="shared" si="36"/>
        <v>16.306358940061891</v>
      </c>
      <c r="BZ8" s="9">
        <f t="shared" si="37"/>
        <v>16.161977190110992</v>
      </c>
      <c r="CA8" s="9">
        <f t="shared" si="38"/>
        <v>15.98588202772336</v>
      </c>
      <c r="CB8" s="9">
        <f t="shared" si="39"/>
        <v>15.793143102838918</v>
      </c>
      <c r="CC8" s="9">
        <f t="shared" si="40"/>
        <v>15.599806898060283</v>
      </c>
      <c r="CD8" s="9">
        <f t="shared" si="41"/>
        <v>15.39563537279526</v>
      </c>
      <c r="CE8" s="9">
        <f t="shared" si="42"/>
        <v>15.187630084721681</v>
      </c>
      <c r="CF8" s="9">
        <f t="shared" si="43"/>
        <v>14.937297017551188</v>
      </c>
    </row>
    <row r="9" spans="4:84" x14ac:dyDescent="0.35">
      <c r="D9" t="str">
        <f t="shared" si="51"/>
        <v>S2-P2</v>
      </c>
      <c r="E9" s="4">
        <f t="shared" si="44"/>
        <v>106612.84955026013</v>
      </c>
      <c r="F9" s="4">
        <f t="shared" si="45"/>
        <v>91359.735285589413</v>
      </c>
      <c r="G9" s="4">
        <f t="shared" si="46"/>
        <v>77556.363629166444</v>
      </c>
      <c r="H9" s="4">
        <f t="shared" si="47"/>
        <v>72523.763006520428</v>
      </c>
      <c r="I9" s="4">
        <f t="shared" si="48"/>
        <v>67371.402920918044</v>
      </c>
      <c r="J9" s="4">
        <f t="shared" si="49"/>
        <v>61296.716406651205</v>
      </c>
      <c r="O9" t="s">
        <v>75</v>
      </c>
      <c r="P9" s="4">
        <v>22501.729782701739</v>
      </c>
      <c r="Q9" s="4">
        <v>21576.371832531793</v>
      </c>
      <c r="R9" s="4">
        <v>21929.833524112408</v>
      </c>
      <c r="S9" s="4">
        <v>22567.1657979835</v>
      </c>
      <c r="T9" s="4">
        <v>21901.165184110854</v>
      </c>
      <c r="U9" s="4">
        <v>21226.340568329815</v>
      </c>
      <c r="V9" s="4">
        <v>20519.268396835858</v>
      </c>
      <c r="W9" s="4">
        <v>20398.909603000091</v>
      </c>
      <c r="X9" s="4">
        <v>19941.998365547464</v>
      </c>
      <c r="Y9" s="4">
        <v>19179.710839228064</v>
      </c>
      <c r="Z9" s="4">
        <v>18409.701178524832</v>
      </c>
      <c r="AA9" s="4">
        <v>17268.373503741048</v>
      </c>
      <c r="AB9" s="4">
        <v>16559.951398548004</v>
      </c>
      <c r="AC9" s="4">
        <v>16134.319797718557</v>
      </c>
      <c r="AD9" s="4">
        <v>15699.999822815729</v>
      </c>
      <c r="AE9" s="4">
        <v>15475.049204356994</v>
      </c>
      <c r="AF9" s="4">
        <v>15231.728984632213</v>
      </c>
      <c r="AG9" s="4">
        <v>15015.265819642955</v>
      </c>
      <c r="AH9" s="4">
        <v>14847.919881191061</v>
      </c>
      <c r="AI9" s="4">
        <v>14685.712511174894</v>
      </c>
      <c r="AJ9" s="4">
        <v>14511.304420133773</v>
      </c>
      <c r="AK9" s="4">
        <v>14330.924288522427</v>
      </c>
      <c r="AL9" s="4">
        <v>14147.901905498282</v>
      </c>
      <c r="AM9" s="4">
        <v>13935.822943960957</v>
      </c>
      <c r="AN9" s="4">
        <v>13720.362928703682</v>
      </c>
      <c r="AO9" s="4">
        <v>13483.977165944314</v>
      </c>
      <c r="AP9" s="4">
        <v>13245.264316362434</v>
      </c>
      <c r="AQ9" s="4">
        <v>12985.975565946661</v>
      </c>
      <c r="AR9" s="4">
        <v>12751.855246882482</v>
      </c>
      <c r="AS9" s="4">
        <v>12512.919342437019</v>
      </c>
      <c r="AT9" s="4">
        <v>12265.257464760931</v>
      </c>
      <c r="AU9" s="4">
        <v>12018.283438528135</v>
      </c>
      <c r="AV9" s="4">
        <v>11748.400914042637</v>
      </c>
      <c r="AY9" t="str">
        <f t="shared" si="11"/>
        <v>S2-P2</v>
      </c>
      <c r="AZ9" s="9">
        <f t="shared" si="50"/>
        <v>22.501729782701741</v>
      </c>
      <c r="BA9" s="9">
        <f t="shared" si="12"/>
        <v>21.576371832531795</v>
      </c>
      <c r="BB9" s="9">
        <f t="shared" si="13"/>
        <v>21.929833524112407</v>
      </c>
      <c r="BC9" s="9">
        <f t="shared" si="14"/>
        <v>22.567165797983499</v>
      </c>
      <c r="BD9" s="9">
        <f t="shared" si="15"/>
        <v>21.901165184110855</v>
      </c>
      <c r="BE9" s="9">
        <f t="shared" si="16"/>
        <v>21.226340568329814</v>
      </c>
      <c r="BF9" s="9">
        <f t="shared" si="17"/>
        <v>20.519268396835859</v>
      </c>
      <c r="BG9" s="9">
        <f t="shared" si="18"/>
        <v>20.398909603000092</v>
      </c>
      <c r="BH9" s="9">
        <f t="shared" si="19"/>
        <v>19.941998365547466</v>
      </c>
      <c r="BI9" s="9">
        <f t="shared" si="20"/>
        <v>19.179710839228065</v>
      </c>
      <c r="BJ9" s="9">
        <f t="shared" si="21"/>
        <v>18.409701178524834</v>
      </c>
      <c r="BK9" s="9">
        <f t="shared" si="22"/>
        <v>17.268373503741049</v>
      </c>
      <c r="BL9" s="9">
        <f t="shared" si="23"/>
        <v>16.559951398548005</v>
      </c>
      <c r="BM9" s="9">
        <f t="shared" si="24"/>
        <v>16.134319797718558</v>
      </c>
      <c r="BN9" s="9">
        <f t="shared" si="25"/>
        <v>15.699999822815728</v>
      </c>
      <c r="BO9" s="9">
        <f t="shared" si="26"/>
        <v>15.475049204356994</v>
      </c>
      <c r="BP9" s="9">
        <f t="shared" si="27"/>
        <v>15.231728984632213</v>
      </c>
      <c r="BQ9" s="9">
        <f t="shared" si="28"/>
        <v>15.015265819642956</v>
      </c>
      <c r="BR9" s="9">
        <f t="shared" si="29"/>
        <v>14.847919881191061</v>
      </c>
      <c r="BS9" s="9">
        <f t="shared" si="30"/>
        <v>14.685712511174893</v>
      </c>
      <c r="BT9" s="9">
        <f t="shared" si="31"/>
        <v>14.511304420133772</v>
      </c>
      <c r="BU9" s="9">
        <f t="shared" si="32"/>
        <v>14.330924288522427</v>
      </c>
      <c r="BV9" s="9">
        <f t="shared" si="33"/>
        <v>14.147901905498282</v>
      </c>
      <c r="BW9" s="9">
        <f t="shared" si="34"/>
        <v>13.935822943960957</v>
      </c>
      <c r="BX9" s="9">
        <f t="shared" si="35"/>
        <v>13.720362928703683</v>
      </c>
      <c r="BY9" s="9">
        <f t="shared" si="36"/>
        <v>13.483977165944314</v>
      </c>
      <c r="BZ9" s="9">
        <f t="shared" si="37"/>
        <v>13.245264316362434</v>
      </c>
      <c r="CA9" s="9">
        <f t="shared" si="38"/>
        <v>12.985975565946662</v>
      </c>
      <c r="CB9" s="9">
        <f t="shared" si="39"/>
        <v>12.751855246882482</v>
      </c>
      <c r="CC9" s="9">
        <f t="shared" si="40"/>
        <v>12.512919342437019</v>
      </c>
      <c r="CD9" s="9">
        <f t="shared" si="41"/>
        <v>12.26525746476093</v>
      </c>
      <c r="CE9" s="9">
        <f t="shared" si="42"/>
        <v>12.018283438528135</v>
      </c>
      <c r="CF9" s="9">
        <f t="shared" si="43"/>
        <v>11.748400914042637</v>
      </c>
    </row>
    <row r="10" spans="4:84" x14ac:dyDescent="0.35">
      <c r="D10" t="str">
        <f t="shared" si="51"/>
        <v>S3-P0</v>
      </c>
      <c r="E10" s="4">
        <f t="shared" si="44"/>
        <v>110829.17832378908</v>
      </c>
      <c r="F10" s="4">
        <f t="shared" si="45"/>
        <v>113998.87702730068</v>
      </c>
      <c r="G10" s="4">
        <f t="shared" si="46"/>
        <v>118498.31138891637</v>
      </c>
      <c r="H10" s="4">
        <f t="shared" si="47"/>
        <v>123197.11628928335</v>
      </c>
      <c r="I10" s="4">
        <f t="shared" si="48"/>
        <v>126303.52669275296</v>
      </c>
      <c r="J10" s="4">
        <f t="shared" si="49"/>
        <v>126143.61079312795</v>
      </c>
      <c r="O10" t="s">
        <v>108</v>
      </c>
      <c r="P10" s="4">
        <v>22501.729782701739</v>
      </c>
      <c r="Q10" s="4">
        <v>21576.371832531793</v>
      </c>
      <c r="R10" s="4">
        <v>21929.833524112408</v>
      </c>
      <c r="S10" s="4">
        <v>22739.514941568752</v>
      </c>
      <c r="T10" s="4">
        <v>22334.799988816601</v>
      </c>
      <c r="U10" s="4">
        <v>21874.376105472056</v>
      </c>
      <c r="V10" s="4">
        <v>21663.267956364518</v>
      </c>
      <c r="W10" s="4">
        <v>22217.219331567147</v>
      </c>
      <c r="X10" s="4">
        <v>22515.610960254846</v>
      </c>
      <c r="Y10" s="4">
        <v>22581.939908384502</v>
      </c>
      <c r="Z10" s="4">
        <v>22768.230524002222</v>
      </c>
      <c r="AA10" s="4">
        <v>22950.086139644827</v>
      </c>
      <c r="AB10" s="4">
        <v>23183.009495014288</v>
      </c>
      <c r="AC10" s="4">
        <v>23358.916821241964</v>
      </c>
      <c r="AD10" s="4">
        <v>23551.217937780897</v>
      </c>
      <c r="AE10" s="4">
        <v>23704.582865284756</v>
      </c>
      <c r="AF10" s="4">
        <v>23861.291389508115</v>
      </c>
      <c r="AG10" s="4">
        <v>24022.302375100648</v>
      </c>
      <c r="AH10" s="4">
        <v>24223.781082654961</v>
      </c>
      <c r="AI10" s="4">
        <v>24449.592659621583</v>
      </c>
      <c r="AJ10" s="4">
        <v>24655.258060688204</v>
      </c>
      <c r="AK10" s="4">
        <v>24853.083650293916</v>
      </c>
      <c r="AL10" s="4">
        <v>25015.400836024673</v>
      </c>
      <c r="AM10" s="4">
        <v>25138.341924350025</v>
      </c>
      <c r="AN10" s="4">
        <v>25226.590730744443</v>
      </c>
      <c r="AO10" s="4">
        <v>25285.581152651786</v>
      </c>
      <c r="AP10" s="4">
        <v>25319.836458935719</v>
      </c>
      <c r="AQ10" s="4">
        <v>25333.176426070979</v>
      </c>
      <c r="AR10" s="4">
        <v>25316.449479614643</v>
      </c>
      <c r="AS10" s="4">
        <v>25284.151405731343</v>
      </c>
      <c r="AT10" s="4">
        <v>25237.192075081657</v>
      </c>
      <c r="AU10" s="4">
        <v>25187.46086327135</v>
      </c>
      <c r="AV10" s="4">
        <v>25118.356969428958</v>
      </c>
      <c r="AY10" t="str">
        <f t="shared" si="11"/>
        <v>S3-P0</v>
      </c>
      <c r="AZ10" s="9">
        <f t="shared" si="50"/>
        <v>22.501729782701741</v>
      </c>
      <c r="BA10" s="9">
        <f t="shared" si="12"/>
        <v>21.576371832531795</v>
      </c>
      <c r="BB10" s="9">
        <f t="shared" si="13"/>
        <v>21.929833524112407</v>
      </c>
      <c r="BC10" s="9">
        <f t="shared" si="14"/>
        <v>22.739514941568753</v>
      </c>
      <c r="BD10" s="9">
        <f t="shared" si="15"/>
        <v>22.334799988816602</v>
      </c>
      <c r="BE10" s="9">
        <f t="shared" si="16"/>
        <v>21.874376105472056</v>
      </c>
      <c r="BF10" s="9">
        <f t="shared" si="17"/>
        <v>21.663267956364518</v>
      </c>
      <c r="BG10" s="9">
        <f t="shared" si="18"/>
        <v>22.217219331567147</v>
      </c>
      <c r="BH10" s="9">
        <f t="shared" si="19"/>
        <v>22.515610960254847</v>
      </c>
      <c r="BI10" s="9">
        <f t="shared" si="20"/>
        <v>22.581939908384502</v>
      </c>
      <c r="BJ10" s="9">
        <f t="shared" si="21"/>
        <v>22.76823052400222</v>
      </c>
      <c r="BK10" s="9">
        <f t="shared" si="22"/>
        <v>22.950086139644828</v>
      </c>
      <c r="BL10" s="9">
        <f t="shared" si="23"/>
        <v>23.183009495014289</v>
      </c>
      <c r="BM10" s="9">
        <f t="shared" si="24"/>
        <v>23.358916821241966</v>
      </c>
      <c r="BN10" s="9">
        <f t="shared" si="25"/>
        <v>23.551217937780898</v>
      </c>
      <c r="BO10" s="9">
        <f t="shared" si="26"/>
        <v>23.704582865284756</v>
      </c>
      <c r="BP10" s="9">
        <f t="shared" si="27"/>
        <v>23.861291389508114</v>
      </c>
      <c r="BQ10" s="9">
        <f t="shared" si="28"/>
        <v>24.022302375100647</v>
      </c>
      <c r="BR10" s="9">
        <f t="shared" si="29"/>
        <v>24.223781082654963</v>
      </c>
      <c r="BS10" s="9">
        <f t="shared" si="30"/>
        <v>24.449592659621583</v>
      </c>
      <c r="BT10" s="9">
        <f t="shared" si="31"/>
        <v>24.655258060688205</v>
      </c>
      <c r="BU10" s="9">
        <f t="shared" si="32"/>
        <v>24.853083650293918</v>
      </c>
      <c r="BV10" s="9">
        <f t="shared" si="33"/>
        <v>25.015400836024675</v>
      </c>
      <c r="BW10" s="9">
        <f t="shared" si="34"/>
        <v>25.138341924350026</v>
      </c>
      <c r="BX10" s="9">
        <f t="shared" si="35"/>
        <v>25.226590730744444</v>
      </c>
      <c r="BY10" s="9">
        <f t="shared" si="36"/>
        <v>25.285581152651787</v>
      </c>
      <c r="BZ10" s="9">
        <f t="shared" si="37"/>
        <v>25.319836458935718</v>
      </c>
      <c r="CA10" s="9">
        <f t="shared" si="38"/>
        <v>25.333176426070978</v>
      </c>
      <c r="CB10" s="9">
        <f t="shared" si="39"/>
        <v>25.316449479614644</v>
      </c>
      <c r="CC10" s="9">
        <f t="shared" si="40"/>
        <v>25.284151405731343</v>
      </c>
      <c r="CD10" s="9">
        <f t="shared" si="41"/>
        <v>25.237192075081659</v>
      </c>
      <c r="CE10" s="9">
        <f t="shared" si="42"/>
        <v>25.187460863271351</v>
      </c>
      <c r="CF10" s="9">
        <f t="shared" si="43"/>
        <v>25.118356969428959</v>
      </c>
    </row>
    <row r="11" spans="4:84" x14ac:dyDescent="0.35">
      <c r="D11" t="str">
        <f t="shared" si="51"/>
        <v>S3-P1</v>
      </c>
      <c r="E11" s="4">
        <f t="shared" si="44"/>
        <v>107750.92318921947</v>
      </c>
      <c r="F11" s="4">
        <f t="shared" si="45"/>
        <v>102105.10890940433</v>
      </c>
      <c r="G11" s="4">
        <f t="shared" si="46"/>
        <v>99179.417340908432</v>
      </c>
      <c r="H11" s="4">
        <f t="shared" si="47"/>
        <v>99895.640842550929</v>
      </c>
      <c r="I11" s="4">
        <f t="shared" si="48"/>
        <v>99552.545418005247</v>
      </c>
      <c r="J11" s="4">
        <f t="shared" si="49"/>
        <v>97160.935917100316</v>
      </c>
      <c r="O11" t="s">
        <v>109</v>
      </c>
      <c r="P11" s="4">
        <v>22501.729782701739</v>
      </c>
      <c r="Q11" s="4">
        <v>21576.371832531793</v>
      </c>
      <c r="R11" s="4">
        <v>21929.833524112408</v>
      </c>
      <c r="S11" s="4">
        <v>22619.973991125196</v>
      </c>
      <c r="T11" s="4">
        <v>21950.554457453964</v>
      </c>
      <c r="U11" s="4">
        <v>21309.67921002514</v>
      </c>
      <c r="V11" s="4">
        <v>20839.642744836838</v>
      </c>
      <c r="W11" s="4">
        <v>21031.072785778313</v>
      </c>
      <c r="X11" s="4">
        <v>20989.595945043497</v>
      </c>
      <c r="Y11" s="4">
        <v>20686.694497785844</v>
      </c>
      <c r="Z11" s="4">
        <v>20395.563086190483</v>
      </c>
      <c r="AA11" s="4">
        <v>20128.849959520074</v>
      </c>
      <c r="AB11" s="4">
        <v>19904.405420864437</v>
      </c>
      <c r="AC11" s="4">
        <v>19879.935224797755</v>
      </c>
      <c r="AD11" s="4">
        <v>19840.679432396908</v>
      </c>
      <c r="AE11" s="4">
        <v>19806.009401995998</v>
      </c>
      <c r="AF11" s="4">
        <v>19820.077992195766</v>
      </c>
      <c r="AG11" s="4">
        <v>19832.715289522024</v>
      </c>
      <c r="AH11" s="4">
        <v>19873.237919193805</v>
      </c>
      <c r="AI11" s="4">
        <v>19955.591349314091</v>
      </c>
      <c r="AJ11" s="4">
        <v>19994.790098629834</v>
      </c>
      <c r="AK11" s="4">
        <v>20034.167800616317</v>
      </c>
      <c r="AL11" s="4">
        <v>20037.853674796897</v>
      </c>
      <c r="AM11" s="4">
        <v>20014.001400163237</v>
      </c>
      <c r="AN11" s="4">
        <v>19963.969563471448</v>
      </c>
      <c r="AO11" s="4">
        <v>19924.080428828369</v>
      </c>
      <c r="AP11" s="4">
        <v>19873.187704839347</v>
      </c>
      <c r="AQ11" s="4">
        <v>19777.306320702846</v>
      </c>
      <c r="AR11" s="4">
        <v>19663.444445988753</v>
      </c>
      <c r="AS11" s="4">
        <v>19554.610913417648</v>
      </c>
      <c r="AT11" s="4">
        <v>19435.251647940455</v>
      </c>
      <c r="AU11" s="4">
        <v>19321.158956459851</v>
      </c>
      <c r="AV11" s="4">
        <v>19186.469953293607</v>
      </c>
      <c r="AY11" t="str">
        <f t="shared" si="11"/>
        <v>S3-P1</v>
      </c>
      <c r="AZ11" s="9">
        <f t="shared" si="50"/>
        <v>22.501729782701741</v>
      </c>
      <c r="BA11" s="9">
        <f t="shared" si="12"/>
        <v>21.576371832531795</v>
      </c>
      <c r="BB11" s="9">
        <f t="shared" si="13"/>
        <v>21.929833524112407</v>
      </c>
      <c r="BC11" s="9">
        <f t="shared" si="14"/>
        <v>22.619973991125196</v>
      </c>
      <c r="BD11" s="9">
        <f t="shared" si="15"/>
        <v>21.950554457453965</v>
      </c>
      <c r="BE11" s="9">
        <f t="shared" si="16"/>
        <v>21.309679210025141</v>
      </c>
      <c r="BF11" s="9">
        <f t="shared" si="17"/>
        <v>20.839642744836837</v>
      </c>
      <c r="BG11" s="9">
        <f t="shared" si="18"/>
        <v>21.031072785778314</v>
      </c>
      <c r="BH11" s="9">
        <f t="shared" si="19"/>
        <v>20.989595945043497</v>
      </c>
      <c r="BI11" s="9">
        <f t="shared" si="20"/>
        <v>20.686694497785844</v>
      </c>
      <c r="BJ11" s="9">
        <f t="shared" si="21"/>
        <v>20.395563086190482</v>
      </c>
      <c r="BK11" s="9">
        <f t="shared" si="22"/>
        <v>20.128849959520075</v>
      </c>
      <c r="BL11" s="9">
        <f t="shared" si="23"/>
        <v>19.904405420864439</v>
      </c>
      <c r="BM11" s="9">
        <f t="shared" si="24"/>
        <v>19.879935224797755</v>
      </c>
      <c r="BN11" s="9">
        <f t="shared" si="25"/>
        <v>19.840679432396907</v>
      </c>
      <c r="BO11" s="9">
        <f t="shared" si="26"/>
        <v>19.806009401995997</v>
      </c>
      <c r="BP11" s="9">
        <f t="shared" si="27"/>
        <v>19.820077992195767</v>
      </c>
      <c r="BQ11" s="9">
        <f t="shared" si="28"/>
        <v>19.832715289522024</v>
      </c>
      <c r="BR11" s="9">
        <f t="shared" si="29"/>
        <v>19.873237919193805</v>
      </c>
      <c r="BS11" s="9">
        <f t="shared" si="30"/>
        <v>19.955591349314091</v>
      </c>
      <c r="BT11" s="9">
        <f t="shared" si="31"/>
        <v>19.994790098629835</v>
      </c>
      <c r="BU11" s="9">
        <f t="shared" si="32"/>
        <v>20.034167800616316</v>
      </c>
      <c r="BV11" s="9">
        <f t="shared" si="33"/>
        <v>20.037853674796896</v>
      </c>
      <c r="BW11" s="9">
        <f t="shared" si="34"/>
        <v>20.014001400163238</v>
      </c>
      <c r="BX11" s="9">
        <f t="shared" si="35"/>
        <v>19.963969563471448</v>
      </c>
      <c r="BY11" s="9">
        <f t="shared" si="36"/>
        <v>19.924080428828368</v>
      </c>
      <c r="BZ11" s="9">
        <f t="shared" si="37"/>
        <v>19.873187704839346</v>
      </c>
      <c r="CA11" s="9">
        <f t="shared" si="38"/>
        <v>19.777306320702845</v>
      </c>
      <c r="CB11" s="9">
        <f t="shared" si="39"/>
        <v>19.663444445988752</v>
      </c>
      <c r="CC11" s="9">
        <f t="shared" si="40"/>
        <v>19.554610913417648</v>
      </c>
      <c r="CD11" s="9">
        <f t="shared" si="41"/>
        <v>19.435251647940454</v>
      </c>
      <c r="CE11" s="9">
        <f t="shared" si="42"/>
        <v>19.32115895645985</v>
      </c>
      <c r="CF11" s="9">
        <f t="shared" si="43"/>
        <v>19.186469953293606</v>
      </c>
    </row>
    <row r="12" spans="4:84" x14ac:dyDescent="0.35">
      <c r="D12" t="str">
        <f t="shared" si="51"/>
        <v>S3-P2</v>
      </c>
      <c r="E12" s="4">
        <f t="shared" si="44"/>
        <v>106738.59327869183</v>
      </c>
      <c r="F12" s="4">
        <f t="shared" si="45"/>
        <v>95715.895510244067</v>
      </c>
      <c r="G12" s="4">
        <f t="shared" si="46"/>
        <v>87828.197505526026</v>
      </c>
      <c r="H12" s="4">
        <f t="shared" si="47"/>
        <v>86274.344229032082</v>
      </c>
      <c r="I12" s="4">
        <f t="shared" si="48"/>
        <v>83316.861766243397</v>
      </c>
      <c r="J12" s="4">
        <f t="shared" si="49"/>
        <v>78765.982668217839</v>
      </c>
      <c r="O12" t="s">
        <v>110</v>
      </c>
      <c r="P12" s="4">
        <v>22501.729782701739</v>
      </c>
      <c r="Q12" s="4">
        <v>21576.371832531793</v>
      </c>
      <c r="R12" s="4">
        <v>21929.833524112408</v>
      </c>
      <c r="S12" s="4">
        <v>22567.1657979835</v>
      </c>
      <c r="T12" s="4">
        <v>21901.169485123108</v>
      </c>
      <c r="U12" s="4">
        <v>21226.449329305407</v>
      </c>
      <c r="V12" s="4">
        <v>20519.575910543044</v>
      </c>
      <c r="W12" s="4">
        <v>20524.232755736764</v>
      </c>
      <c r="X12" s="4">
        <v>20313.792409175909</v>
      </c>
      <c r="Y12" s="4">
        <v>19766.331627973508</v>
      </c>
      <c r="Z12" s="4">
        <v>19282.50089669515</v>
      </c>
      <c r="AA12" s="4">
        <v>18403.315698048751</v>
      </c>
      <c r="AB12" s="4">
        <v>17949.954878350753</v>
      </c>
      <c r="AC12" s="4">
        <v>17778.431474248697</v>
      </c>
      <c r="AD12" s="4">
        <v>17657.874208298006</v>
      </c>
      <c r="AE12" s="4">
        <v>17553.320133801288</v>
      </c>
      <c r="AF12" s="4">
        <v>17455.528476724459</v>
      </c>
      <c r="AG12" s="4">
        <v>17383.043212453569</v>
      </c>
      <c r="AH12" s="4">
        <v>17359.414050318232</v>
      </c>
      <c r="AI12" s="4">
        <v>17329.716362194857</v>
      </c>
      <c r="AJ12" s="4">
        <v>17269.682505291308</v>
      </c>
      <c r="AK12" s="4">
        <v>17198.744612251066</v>
      </c>
      <c r="AL12" s="4">
        <v>17116.786698976623</v>
      </c>
      <c r="AM12" s="4">
        <v>16984.029605075968</v>
      </c>
      <c r="AN12" s="4">
        <v>16847.73963612099</v>
      </c>
      <c r="AO12" s="4">
        <v>16680.247458860998</v>
      </c>
      <c r="AP12" s="4">
        <v>16506.474460084784</v>
      </c>
      <c r="AQ12" s="4">
        <v>16298.370606100656</v>
      </c>
      <c r="AR12" s="4">
        <v>16119.286664783413</v>
      </c>
      <c r="AS12" s="4">
        <v>15941.024379108301</v>
      </c>
      <c r="AT12" s="4">
        <v>15753.247002039745</v>
      </c>
      <c r="AU12" s="4">
        <v>15573.536886338219</v>
      </c>
      <c r="AV12" s="4">
        <v>15378.887735948158</v>
      </c>
      <c r="AY12" t="str">
        <f t="shared" si="11"/>
        <v>S3-P2</v>
      </c>
      <c r="AZ12" s="9">
        <f t="shared" si="50"/>
        <v>22.501729782701741</v>
      </c>
      <c r="BA12" s="9">
        <f t="shared" si="12"/>
        <v>21.576371832531795</v>
      </c>
      <c r="BB12" s="9">
        <f t="shared" si="13"/>
        <v>21.929833524112407</v>
      </c>
      <c r="BC12" s="9">
        <f t="shared" si="14"/>
        <v>22.567165797983499</v>
      </c>
      <c r="BD12" s="9">
        <f t="shared" si="15"/>
        <v>21.901169485123109</v>
      </c>
      <c r="BE12" s="9">
        <f t="shared" si="16"/>
        <v>21.226449329305407</v>
      </c>
      <c r="BF12" s="9">
        <f t="shared" si="17"/>
        <v>20.519575910543043</v>
      </c>
      <c r="BG12" s="9">
        <f t="shared" si="18"/>
        <v>20.524232755736765</v>
      </c>
      <c r="BH12" s="9">
        <f t="shared" si="19"/>
        <v>20.31379240917591</v>
      </c>
      <c r="BI12" s="9">
        <f t="shared" si="20"/>
        <v>19.766331627973507</v>
      </c>
      <c r="BJ12" s="9">
        <f t="shared" si="21"/>
        <v>19.282500896695151</v>
      </c>
      <c r="BK12" s="9">
        <f t="shared" si="22"/>
        <v>18.40331569804875</v>
      </c>
      <c r="BL12" s="9">
        <f t="shared" si="23"/>
        <v>17.949954878350752</v>
      </c>
      <c r="BM12" s="9">
        <f t="shared" si="24"/>
        <v>17.778431474248698</v>
      </c>
      <c r="BN12" s="9">
        <f t="shared" si="25"/>
        <v>17.657874208298008</v>
      </c>
      <c r="BO12" s="9">
        <f t="shared" si="26"/>
        <v>17.553320133801289</v>
      </c>
      <c r="BP12" s="9">
        <f t="shared" si="27"/>
        <v>17.45552847672446</v>
      </c>
      <c r="BQ12" s="9">
        <f t="shared" si="28"/>
        <v>17.383043212453568</v>
      </c>
      <c r="BR12" s="9">
        <f t="shared" si="29"/>
        <v>17.359414050318232</v>
      </c>
      <c r="BS12" s="9">
        <f t="shared" si="30"/>
        <v>17.329716362194855</v>
      </c>
      <c r="BT12" s="9">
        <f t="shared" si="31"/>
        <v>17.269682505291307</v>
      </c>
      <c r="BU12" s="9">
        <f t="shared" si="32"/>
        <v>17.198744612251065</v>
      </c>
      <c r="BV12" s="9">
        <f t="shared" si="33"/>
        <v>17.116786698976622</v>
      </c>
      <c r="BW12" s="9">
        <f t="shared" si="34"/>
        <v>16.984029605075968</v>
      </c>
      <c r="BX12" s="9">
        <f t="shared" si="35"/>
        <v>16.847739636120991</v>
      </c>
      <c r="BY12" s="9">
        <f t="shared" si="36"/>
        <v>16.680247458860997</v>
      </c>
      <c r="BZ12" s="9">
        <f t="shared" si="37"/>
        <v>16.506474460084785</v>
      </c>
      <c r="CA12" s="9">
        <f t="shared" si="38"/>
        <v>16.298370606100654</v>
      </c>
      <c r="CB12" s="9">
        <f t="shared" si="39"/>
        <v>16.119286664783413</v>
      </c>
      <c r="CC12" s="9">
        <f t="shared" si="40"/>
        <v>15.941024379108301</v>
      </c>
      <c r="CD12" s="9">
        <f t="shared" si="41"/>
        <v>15.753247002039744</v>
      </c>
      <c r="CE12" s="9">
        <f t="shared" si="42"/>
        <v>15.57353688633822</v>
      </c>
      <c r="CF12" s="9">
        <f t="shared" si="43"/>
        <v>15.378887735948158</v>
      </c>
    </row>
    <row r="14" spans="4:84" x14ac:dyDescent="0.35">
      <c r="N14" t="s">
        <v>111</v>
      </c>
      <c r="O14" t="s">
        <v>34</v>
      </c>
      <c r="AY14" t="str">
        <f t="shared" ref="AY14:AY22" si="52">AY4</f>
        <v>S1-P0</v>
      </c>
      <c r="BL14" s="10">
        <f t="shared" ref="BL14:BL22" si="53">BL4/$AZ4-1</f>
        <v>-6.9606231071408509E-3</v>
      </c>
      <c r="BQ14" s="10">
        <f t="shared" ref="BQ14:BQ22" si="54">BQ4/$AZ4-1</f>
        <v>5.8133506927526835E-3</v>
      </c>
      <c r="BV14" s="10">
        <f t="shared" ref="BV14:BV22" si="55">BV4/$AZ4-1</f>
        <v>3.5870347540224667E-2</v>
      </c>
      <c r="CA14" s="10">
        <f t="shared" ref="CA14:CA22" si="56">CA4/$AZ4-1</f>
        <v>4.2677488320325363E-2</v>
      </c>
      <c r="CF14" s="10">
        <f t="shared" ref="CF14:CF22" si="57">CF4/$AZ4-1</f>
        <v>2.9760511447291416E-2</v>
      </c>
    </row>
    <row r="15" spans="4:84" x14ac:dyDescent="0.35">
      <c r="E15" t="str">
        <f t="shared" ref="E15:J15" si="58">E3</f>
        <v>CB1</v>
      </c>
      <c r="F15" t="str">
        <f t="shared" si="58"/>
        <v>CB2</v>
      </c>
      <c r="G15" t="str">
        <f t="shared" si="58"/>
        <v>CB3</v>
      </c>
      <c r="H15" t="str">
        <f t="shared" si="58"/>
        <v>CB4</v>
      </c>
      <c r="I15" t="str">
        <f t="shared" si="58"/>
        <v>CB5</v>
      </c>
      <c r="J15" t="str">
        <f t="shared" si="58"/>
        <v>CB6</v>
      </c>
      <c r="O15" t="s">
        <v>102</v>
      </c>
      <c r="P15">
        <f>P3</f>
        <v>2018</v>
      </c>
      <c r="Q15">
        <f>Q3</f>
        <v>2019</v>
      </c>
      <c r="R15">
        <v>2020</v>
      </c>
      <c r="S15">
        <v>2021</v>
      </c>
      <c r="T15">
        <v>2022</v>
      </c>
      <c r="U15">
        <v>2023</v>
      </c>
      <c r="V15">
        <v>2024</v>
      </c>
      <c r="W15">
        <v>2025</v>
      </c>
      <c r="X15">
        <v>2026</v>
      </c>
      <c r="Y15">
        <v>2027</v>
      </c>
      <c r="Z15">
        <v>2028</v>
      </c>
      <c r="AA15">
        <v>2029</v>
      </c>
      <c r="AB15">
        <v>2030</v>
      </c>
      <c r="AC15">
        <v>2031</v>
      </c>
      <c r="AD15">
        <v>2032</v>
      </c>
      <c r="AE15">
        <v>2033</v>
      </c>
      <c r="AF15">
        <v>2034</v>
      </c>
      <c r="AG15">
        <v>2035</v>
      </c>
      <c r="AH15">
        <v>2036</v>
      </c>
      <c r="AI15">
        <v>2037</v>
      </c>
      <c r="AJ15">
        <v>2038</v>
      </c>
      <c r="AK15">
        <v>2039</v>
      </c>
      <c r="AL15">
        <v>2040</v>
      </c>
      <c r="AM15">
        <v>2041</v>
      </c>
      <c r="AN15">
        <v>2042</v>
      </c>
      <c r="AO15">
        <v>2043</v>
      </c>
      <c r="AP15">
        <v>2044</v>
      </c>
      <c r="AQ15">
        <v>2045</v>
      </c>
      <c r="AR15">
        <v>2046</v>
      </c>
      <c r="AS15">
        <v>2047</v>
      </c>
      <c r="AT15">
        <v>2048</v>
      </c>
      <c r="AU15">
        <v>2049</v>
      </c>
      <c r="AV15">
        <v>2050</v>
      </c>
      <c r="AY15" t="str">
        <f t="shared" si="52"/>
        <v>S1-P1</v>
      </c>
      <c r="BL15" s="10">
        <f t="shared" si="53"/>
        <v>-0.14938161921203874</v>
      </c>
      <c r="BQ15" s="10">
        <f t="shared" si="54"/>
        <v>-0.17378967792996858</v>
      </c>
      <c r="BV15" s="10">
        <f t="shared" si="55"/>
        <v>-0.17632863017029055</v>
      </c>
      <c r="CA15" s="10">
        <f t="shared" si="56"/>
        <v>-0.19348195094623044</v>
      </c>
      <c r="CF15" s="10">
        <f t="shared" si="57"/>
        <v>-0.22153550539057076</v>
      </c>
    </row>
    <row r="16" spans="4:84" x14ac:dyDescent="0.35">
      <c r="D16" t="str">
        <f t="shared" ref="D16:D19" si="59">O16</f>
        <v xml:space="preserve">a </v>
      </c>
      <c r="E16" s="4">
        <f t="shared" ref="E16:E19" si="60">SUM(S16:W16)</f>
        <v>107636.92596354999</v>
      </c>
      <c r="F16" s="4">
        <f t="shared" ref="F16:F19" si="61">SUM(X16:AB16)</f>
        <v>90862.340101049995</v>
      </c>
      <c r="G16" s="4">
        <f t="shared" ref="G16:G19" si="62">SUM(AC16:AG16)</f>
        <v>81370.643329000013</v>
      </c>
      <c r="H16" s="4">
        <f t="shared" ref="H16:H19" si="63">SUM(AH16:AL16)</f>
        <v>77200.166653749999</v>
      </c>
      <c r="I16" s="4">
        <f t="shared" ref="I16:I19" si="64">SUM(AM16:AQ16)</f>
        <v>73029.689992500003</v>
      </c>
      <c r="J16" s="4">
        <f t="shared" ref="J16:J19" si="65">SUM(AR16:AV16)</f>
        <v>68859.213317250003</v>
      </c>
      <c r="O16" t="s">
        <v>112</v>
      </c>
      <c r="R16" s="4">
        <v>22366.114484199999</v>
      </c>
      <c r="S16" s="4">
        <v>22366.114484199999</v>
      </c>
      <c r="T16" s="4">
        <v>22366.114484199999</v>
      </c>
      <c r="U16" s="4">
        <v>21667.173408900002</v>
      </c>
      <c r="V16" s="4">
        <v>20968.2323335</v>
      </c>
      <c r="W16" s="4">
        <v>20269.291252749998</v>
      </c>
      <c r="X16" s="4">
        <v>19570.35017745</v>
      </c>
      <c r="Y16" s="4">
        <v>18871.4090966</v>
      </c>
      <c r="Z16" s="4">
        <v>18172.468021299999</v>
      </c>
      <c r="AA16" s="4">
        <v>17473.52694055</v>
      </c>
      <c r="AB16" s="4">
        <v>16774.585865150002</v>
      </c>
      <c r="AC16" s="4">
        <v>16607.766798699999</v>
      </c>
      <c r="AD16" s="4">
        <v>16440.947732250002</v>
      </c>
      <c r="AE16" s="4">
        <v>16274.128665800001</v>
      </c>
      <c r="AF16" s="4">
        <v>16107.309599349999</v>
      </c>
      <c r="AG16" s="4">
        <v>15940.490532899999</v>
      </c>
      <c r="AH16" s="4">
        <v>15773.67146365</v>
      </c>
      <c r="AI16" s="4">
        <v>15606.8523972</v>
      </c>
      <c r="AJ16" s="4">
        <v>15440.033330749999</v>
      </c>
      <c r="AK16" s="4">
        <v>15273.214264300001</v>
      </c>
      <c r="AL16" s="4">
        <v>15106.395197849999</v>
      </c>
      <c r="AM16" s="4">
        <v>14939.576131400001</v>
      </c>
      <c r="AN16" s="4">
        <v>14772.757064950001</v>
      </c>
      <c r="AO16" s="4">
        <v>14605.937998500001</v>
      </c>
      <c r="AP16" s="4">
        <v>14439.118932050002</v>
      </c>
      <c r="AQ16" s="4">
        <v>14272.299865600002</v>
      </c>
      <c r="AR16" s="4">
        <v>14105.480796350001</v>
      </c>
      <c r="AS16" s="4">
        <v>13938.661729900001</v>
      </c>
      <c r="AT16" s="4">
        <v>13771.842663449999</v>
      </c>
      <c r="AU16" s="4">
        <v>13605.023596999999</v>
      </c>
      <c r="AV16" s="4">
        <v>13438.20453055</v>
      </c>
      <c r="AY16" t="str">
        <f t="shared" si="52"/>
        <v>S1-P2</v>
      </c>
      <c r="BL16" s="10">
        <f t="shared" si="53"/>
        <v>-0.23412603486925865</v>
      </c>
      <c r="BQ16" s="10">
        <f t="shared" si="54"/>
        <v>-0.27783200897497207</v>
      </c>
      <c r="BV16" s="10">
        <f t="shared" si="55"/>
        <v>-0.29918217685085746</v>
      </c>
      <c r="CA16" s="10">
        <f t="shared" si="56"/>
        <v>-0.3386957826380943</v>
      </c>
      <c r="CF16" s="10">
        <f t="shared" si="57"/>
        <v>-0.37950189580207683</v>
      </c>
    </row>
    <row r="17" spans="4:84" x14ac:dyDescent="0.35">
      <c r="D17" t="str">
        <f t="shared" si="59"/>
        <v>b</v>
      </c>
      <c r="E17" s="4">
        <f t="shared" si="60"/>
        <v>107636.92596354999</v>
      </c>
      <c r="F17" s="4">
        <f t="shared" si="61"/>
        <v>90862.340101049995</v>
      </c>
      <c r="G17" s="4">
        <f t="shared" si="62"/>
        <v>82391.866681350002</v>
      </c>
      <c r="H17" s="4">
        <f t="shared" si="63"/>
        <v>79923.428940199999</v>
      </c>
      <c r="I17" s="4">
        <f t="shared" si="64"/>
        <v>77454.991199199998</v>
      </c>
      <c r="J17" s="4">
        <f t="shared" si="65"/>
        <v>74986.553457950009</v>
      </c>
      <c r="O17" t="s">
        <v>39</v>
      </c>
      <c r="R17" s="4">
        <v>22366.114484199999</v>
      </c>
      <c r="S17" s="4">
        <v>22366.114484199999</v>
      </c>
      <c r="T17" s="4">
        <v>22366.114484199999</v>
      </c>
      <c r="U17" s="4">
        <v>21667.173408900002</v>
      </c>
      <c r="V17" s="4">
        <v>20968.2323335</v>
      </c>
      <c r="W17" s="4">
        <v>20269.291252749998</v>
      </c>
      <c r="X17" s="4">
        <v>19570.35017745</v>
      </c>
      <c r="Y17" s="4">
        <v>18871.4090966</v>
      </c>
      <c r="Z17" s="4">
        <v>18172.468021299999</v>
      </c>
      <c r="AA17" s="4">
        <v>17473.52694055</v>
      </c>
      <c r="AB17" s="4">
        <v>16774.585865150002</v>
      </c>
      <c r="AC17" s="4">
        <v>16675.848356099999</v>
      </c>
      <c r="AD17" s="4">
        <v>16577.110844250001</v>
      </c>
      <c r="AE17" s="4">
        <v>16478.37333785</v>
      </c>
      <c r="AF17" s="4">
        <v>16379.635826100002</v>
      </c>
      <c r="AG17" s="4">
        <v>16280.89831705</v>
      </c>
      <c r="AH17" s="4">
        <v>16182.160807849999</v>
      </c>
      <c r="AI17" s="4">
        <v>16083.4232988</v>
      </c>
      <c r="AJ17" s="4">
        <v>15984.685786950002</v>
      </c>
      <c r="AK17" s="4">
        <v>15885.948277900001</v>
      </c>
      <c r="AL17" s="4">
        <v>15787.210768700001</v>
      </c>
      <c r="AM17" s="4">
        <v>15688.473259649998</v>
      </c>
      <c r="AN17" s="4">
        <v>15589.735747799999</v>
      </c>
      <c r="AO17" s="4">
        <v>15490.998241499999</v>
      </c>
      <c r="AP17" s="4">
        <v>15392.260729649999</v>
      </c>
      <c r="AQ17" s="4">
        <v>15293.5232206</v>
      </c>
      <c r="AR17" s="4">
        <v>15194.7857114</v>
      </c>
      <c r="AS17" s="4">
        <v>15096.048202350001</v>
      </c>
      <c r="AT17" s="4">
        <v>14997.310690499999</v>
      </c>
      <c r="AU17" s="4">
        <v>14898.57318145</v>
      </c>
      <c r="AV17" s="4">
        <v>14799.835672249998</v>
      </c>
      <c r="AY17" t="str">
        <f t="shared" si="52"/>
        <v>S2-P0</v>
      </c>
      <c r="BL17" s="10">
        <f t="shared" si="53"/>
        <v>-4.1723889547973347E-2</v>
      </c>
      <c r="BQ17" s="10">
        <f t="shared" si="54"/>
        <v>-6.0380696159328617E-2</v>
      </c>
      <c r="BV17" s="10">
        <f t="shared" si="55"/>
        <v>-5.4089697331576425E-2</v>
      </c>
      <c r="CA17" s="10">
        <f t="shared" si="56"/>
        <v>-6.6464194397494403E-2</v>
      </c>
      <c r="CF17" s="10">
        <f t="shared" si="57"/>
        <v>-0.10109026166352686</v>
      </c>
    </row>
    <row r="18" spans="4:84" x14ac:dyDescent="0.35">
      <c r="D18" t="str">
        <f t="shared" si="59"/>
        <v>c</v>
      </c>
      <c r="E18" s="4">
        <f t="shared" si="60"/>
        <v>107636.92596354999</v>
      </c>
      <c r="F18" s="4">
        <f t="shared" si="61"/>
        <v>90862.340101049995</v>
      </c>
      <c r="G18" s="4">
        <f t="shared" si="62"/>
        <v>79521.018308850005</v>
      </c>
      <c r="H18" s="4">
        <f t="shared" si="63"/>
        <v>72267.833278649996</v>
      </c>
      <c r="I18" s="4">
        <f t="shared" si="64"/>
        <v>65014.648251249993</v>
      </c>
      <c r="J18" s="4">
        <f t="shared" si="65"/>
        <v>57761.463223600003</v>
      </c>
      <c r="O18" t="s">
        <v>113</v>
      </c>
      <c r="R18" s="4">
        <v>22366.114484199999</v>
      </c>
      <c r="S18" s="4">
        <v>22366.114484199999</v>
      </c>
      <c r="T18" s="4">
        <v>22366.114484199999</v>
      </c>
      <c r="U18" s="4">
        <v>21667.173408900002</v>
      </c>
      <c r="V18" s="4">
        <v>20968.2323335</v>
      </c>
      <c r="W18" s="4">
        <v>20269.291252749998</v>
      </c>
      <c r="X18" s="4">
        <v>19570.35017745</v>
      </c>
      <c r="Y18" s="4">
        <v>18871.4090966</v>
      </c>
      <c r="Z18" s="4">
        <v>18172.468021299999</v>
      </c>
      <c r="AA18" s="4">
        <v>17473.52694055</v>
      </c>
      <c r="AB18" s="4">
        <v>16774.585865150002</v>
      </c>
      <c r="AC18" s="4">
        <v>16484.458462750001</v>
      </c>
      <c r="AD18" s="4">
        <v>16194.331063149999</v>
      </c>
      <c r="AE18" s="4">
        <v>15904.203660750001</v>
      </c>
      <c r="AF18" s="4">
        <v>15614.076260899999</v>
      </c>
      <c r="AG18" s="4">
        <v>15323.948861299999</v>
      </c>
      <c r="AH18" s="4">
        <v>15033.821458899998</v>
      </c>
      <c r="AI18" s="4">
        <v>14743.694056499999</v>
      </c>
      <c r="AJ18" s="4">
        <v>14453.566654100003</v>
      </c>
      <c r="AK18" s="4">
        <v>14163.439254500001</v>
      </c>
      <c r="AL18" s="4">
        <v>13873.311854649999</v>
      </c>
      <c r="AM18" s="4">
        <v>13583.18445225</v>
      </c>
      <c r="AN18" s="4">
        <v>13293.05705265</v>
      </c>
      <c r="AO18" s="4">
        <v>13002.92965025</v>
      </c>
      <c r="AP18" s="4">
        <v>12712.802247849999</v>
      </c>
      <c r="AQ18" s="4">
        <v>12422.674848249999</v>
      </c>
      <c r="AR18" s="4">
        <v>12132.547448400001</v>
      </c>
      <c r="AS18" s="4">
        <v>11842.420045999999</v>
      </c>
      <c r="AT18" s="4">
        <v>11552.2926436</v>
      </c>
      <c r="AU18" s="4">
        <v>11262.165244</v>
      </c>
      <c r="AV18" s="4">
        <v>10972.0378416</v>
      </c>
      <c r="AY18" t="str">
        <f t="shared" si="52"/>
        <v>S2-P1</v>
      </c>
      <c r="BL18" s="10">
        <f t="shared" si="53"/>
        <v>-0.18149169112025854</v>
      </c>
      <c r="BQ18" s="10">
        <f t="shared" si="54"/>
        <v>-0.23392627209650529</v>
      </c>
      <c r="BV18" s="10">
        <f t="shared" si="55"/>
        <v>-0.25645082099972327</v>
      </c>
      <c r="CA18" s="10">
        <f t="shared" si="56"/>
        <v>-0.28957097156092659</v>
      </c>
      <c r="CF18" s="10">
        <f t="shared" si="57"/>
        <v>-0.33617116720358664</v>
      </c>
    </row>
    <row r="19" spans="4:84" x14ac:dyDescent="0.35">
      <c r="D19" t="str">
        <f t="shared" si="59"/>
        <v>d</v>
      </c>
      <c r="E19" s="4">
        <f t="shared" si="60"/>
        <v>107636.92596354999</v>
      </c>
      <c r="F19" s="4">
        <f t="shared" si="61"/>
        <v>90862.340101049995</v>
      </c>
      <c r="G19" s="4">
        <f t="shared" si="62"/>
        <v>78001.824273999999</v>
      </c>
      <c r="H19" s="4">
        <f t="shared" si="63"/>
        <v>68216.649183999994</v>
      </c>
      <c r="I19" s="4">
        <f t="shared" si="64"/>
        <v>58431.474093799996</v>
      </c>
      <c r="J19" s="4">
        <f t="shared" si="65"/>
        <v>48646.299009150003</v>
      </c>
      <c r="O19" t="s">
        <v>42</v>
      </c>
      <c r="R19" s="4">
        <v>22366.114484199999</v>
      </c>
      <c r="S19" s="4">
        <v>22366.114484199999</v>
      </c>
      <c r="T19" s="4">
        <v>22366.114484199999</v>
      </c>
      <c r="U19" s="4">
        <v>21667.173408900002</v>
      </c>
      <c r="V19" s="4">
        <v>20968.2323335</v>
      </c>
      <c r="W19" s="4">
        <v>20269.291252749998</v>
      </c>
      <c r="X19" s="4">
        <v>19570.35017745</v>
      </c>
      <c r="Y19" s="4">
        <v>18871.4090966</v>
      </c>
      <c r="Z19" s="4">
        <v>18172.468021299999</v>
      </c>
      <c r="AA19" s="4">
        <v>17473.52694055</v>
      </c>
      <c r="AB19" s="4">
        <v>16774.585865150002</v>
      </c>
      <c r="AC19" s="4">
        <v>16383.17886355</v>
      </c>
      <c r="AD19" s="4">
        <v>15991.771856399999</v>
      </c>
      <c r="AE19" s="4">
        <v>15600.3648548</v>
      </c>
      <c r="AF19" s="4">
        <v>15208.957853199998</v>
      </c>
      <c r="AG19" s="4">
        <v>14817.55084605</v>
      </c>
      <c r="AH19" s="4">
        <v>14426.143844449998</v>
      </c>
      <c r="AI19" s="4">
        <v>14034.736840049998</v>
      </c>
      <c r="AJ19" s="4">
        <v>13643.329835699999</v>
      </c>
      <c r="AK19" s="4">
        <v>13251.9228341</v>
      </c>
      <c r="AL19" s="4">
        <v>12860.515829700002</v>
      </c>
      <c r="AM19" s="4">
        <v>12469.10882535</v>
      </c>
      <c r="AN19" s="4">
        <v>12077.70182095</v>
      </c>
      <c r="AO19" s="4">
        <v>11686.294819249999</v>
      </c>
      <c r="AP19" s="4">
        <v>11294.88781765</v>
      </c>
      <c r="AQ19" s="4">
        <v>10903.4808106</v>
      </c>
      <c r="AR19" s="4">
        <v>10512.073808900001</v>
      </c>
      <c r="AS19" s="4">
        <v>10120.6668073</v>
      </c>
      <c r="AT19" s="4">
        <v>9729.2598002500017</v>
      </c>
      <c r="AU19" s="4">
        <v>9337.8527985500004</v>
      </c>
      <c r="AV19" s="4">
        <v>8946.4457941500004</v>
      </c>
      <c r="AY19" t="str">
        <f t="shared" si="52"/>
        <v>S2-P2</v>
      </c>
      <c r="BL19" s="10">
        <f t="shared" si="53"/>
        <v>-0.26405873866290464</v>
      </c>
      <c r="BQ19" s="10">
        <f t="shared" si="54"/>
        <v>-0.33270615349820898</v>
      </c>
      <c r="BV19" s="10">
        <f t="shared" si="55"/>
        <v>-0.37125269736487032</v>
      </c>
      <c r="CA19" s="10">
        <f t="shared" si="56"/>
        <v>-0.42288989818330935</v>
      </c>
      <c r="CF19" s="10">
        <f t="shared" si="57"/>
        <v>-0.47788898775798783</v>
      </c>
    </row>
    <row r="20" spans="4:84" x14ac:dyDescent="0.35">
      <c r="AY20" t="str">
        <f t="shared" si="52"/>
        <v>S3-P0</v>
      </c>
      <c r="BL20" s="10">
        <f t="shared" si="53"/>
        <v>3.027677067015011E-2</v>
      </c>
      <c r="BQ20" s="10">
        <f t="shared" si="54"/>
        <v>6.7575808930380621E-2</v>
      </c>
      <c r="BV20" s="10">
        <f t="shared" si="55"/>
        <v>0.11171012529247082</v>
      </c>
      <c r="CA20" s="10">
        <f t="shared" si="56"/>
        <v>0.12583239914052813</v>
      </c>
      <c r="CF20" s="10">
        <f t="shared" si="57"/>
        <v>0.11628560168466495</v>
      </c>
    </row>
    <row r="21" spans="4:84" x14ac:dyDescent="0.35">
      <c r="AY21" t="str">
        <f t="shared" si="52"/>
        <v>S3-P1</v>
      </c>
      <c r="BL21" s="10">
        <f t="shared" si="53"/>
        <v>-0.11542776430610246</v>
      </c>
      <c r="BQ21" s="10">
        <f t="shared" si="54"/>
        <v>-0.11861374742983211</v>
      </c>
      <c r="BV21" s="10">
        <f t="shared" si="55"/>
        <v>-0.10949718673623732</v>
      </c>
      <c r="CA21" s="10">
        <f t="shared" si="56"/>
        <v>-0.12107617895639755</v>
      </c>
      <c r="CF21" s="10">
        <f t="shared" si="57"/>
        <v>-0.14733355441663643</v>
      </c>
    </row>
    <row r="22" spans="4:84" x14ac:dyDescent="0.35">
      <c r="AY22" t="str">
        <f t="shared" si="52"/>
        <v>S3-P2</v>
      </c>
      <c r="BL22" s="10">
        <f t="shared" si="53"/>
        <v>-0.20228555530207182</v>
      </c>
      <c r="BQ22" s="10">
        <f t="shared" si="54"/>
        <v>-0.22747969243605326</v>
      </c>
      <c r="BV22" s="10">
        <f t="shared" si="55"/>
        <v>-0.23931240556736255</v>
      </c>
      <c r="CA22" s="10">
        <f t="shared" si="56"/>
        <v>-0.27568365794570748</v>
      </c>
      <c r="CF22" s="10">
        <f t="shared" si="57"/>
        <v>-0.31654642178795001</v>
      </c>
    </row>
    <row r="23" spans="4:84" x14ac:dyDescent="0.35">
      <c r="O23" t="s">
        <v>114</v>
      </c>
      <c r="BL23" s="10"/>
      <c r="BQ23" s="10"/>
      <c r="BV23" s="10"/>
      <c r="CA23" s="10"/>
      <c r="CF23" s="10"/>
    </row>
    <row r="24" spans="4:84" x14ac:dyDescent="0.35">
      <c r="E24" t="str">
        <f t="shared" ref="E24:J24" si="66">E3</f>
        <v>CB1</v>
      </c>
      <c r="F24" t="str">
        <f t="shared" si="66"/>
        <v>CB2</v>
      </c>
      <c r="G24" t="str">
        <f t="shared" si="66"/>
        <v>CB3</v>
      </c>
      <c r="H24" t="str">
        <f t="shared" si="66"/>
        <v>CB4</v>
      </c>
      <c r="I24" t="str">
        <f t="shared" si="66"/>
        <v>CB5</v>
      </c>
      <c r="J24" t="str">
        <f t="shared" si="66"/>
        <v>CB6</v>
      </c>
      <c r="O24" t="s">
        <v>102</v>
      </c>
      <c r="P24">
        <f>P15</f>
        <v>2018</v>
      </c>
      <c r="Q24">
        <f>Q15</f>
        <v>2019</v>
      </c>
      <c r="R24">
        <v>2020</v>
      </c>
      <c r="S24">
        <v>2021</v>
      </c>
      <c r="T24">
        <v>2022</v>
      </c>
      <c r="U24">
        <v>2023</v>
      </c>
      <c r="V24">
        <v>2024</v>
      </c>
      <c r="W24">
        <v>2025</v>
      </c>
      <c r="X24">
        <v>2026</v>
      </c>
      <c r="Y24">
        <v>2027</v>
      </c>
      <c r="Z24">
        <v>2028</v>
      </c>
      <c r="AA24">
        <v>2029</v>
      </c>
      <c r="AB24">
        <v>2030</v>
      </c>
      <c r="AC24">
        <v>2031</v>
      </c>
      <c r="AD24">
        <v>2032</v>
      </c>
      <c r="AE24">
        <v>2033</v>
      </c>
      <c r="AF24">
        <v>2034</v>
      </c>
      <c r="AG24">
        <v>2035</v>
      </c>
      <c r="AH24">
        <v>2036</v>
      </c>
      <c r="AI24">
        <v>2037</v>
      </c>
      <c r="AJ24">
        <v>2038</v>
      </c>
      <c r="AK24">
        <v>2039</v>
      </c>
      <c r="AL24">
        <v>2040</v>
      </c>
      <c r="AM24">
        <v>2041</v>
      </c>
      <c r="AN24">
        <v>2042</v>
      </c>
      <c r="AO24">
        <v>2043</v>
      </c>
      <c r="AP24">
        <v>2044</v>
      </c>
      <c r="AQ24">
        <v>2045</v>
      </c>
      <c r="AR24">
        <v>2046</v>
      </c>
      <c r="AS24">
        <v>2047</v>
      </c>
      <c r="AT24">
        <v>2048</v>
      </c>
      <c r="AU24">
        <v>2049</v>
      </c>
      <c r="AV24">
        <v>2050</v>
      </c>
      <c r="BL24" s="10"/>
      <c r="BQ24" s="10"/>
      <c r="BV24" s="10"/>
      <c r="CA24" s="10"/>
      <c r="CF24" s="10"/>
    </row>
    <row r="25" spans="4:84" x14ac:dyDescent="0.35">
      <c r="D25" t="str">
        <f t="shared" ref="D25:D28" si="67">O25</f>
        <v>L1</v>
      </c>
      <c r="E25" s="4">
        <f t="shared" ref="E25:E28" si="68">SUM(S25:W25)</f>
        <v>19256.1283238</v>
      </c>
      <c r="F25" s="4">
        <f t="shared" ref="F25:F28" si="69">SUM(X25:AB25)</f>
        <v>19845.738561689999</v>
      </c>
      <c r="G25" s="4">
        <f t="shared" ref="G25:G28" si="70">SUM(AC25:AG25)</f>
        <v>32720.726397999999</v>
      </c>
      <c r="H25" s="4">
        <f t="shared" ref="H25:H28" si="71">SUM(AH25:AL25)</f>
        <v>33977.724087000002</v>
      </c>
      <c r="I25" s="4">
        <f t="shared" ref="I25:I28" si="72">SUM(AM25:AQ25)</f>
        <v>23939.884083000004</v>
      </c>
      <c r="J25" s="4">
        <f t="shared" ref="J25:J28" si="73">SUM(AR25:AV25)</f>
        <v>21049.826976704</v>
      </c>
      <c r="O25" t="s">
        <v>3</v>
      </c>
      <c r="R25" s="4">
        <v>4646.3433130000003</v>
      </c>
      <c r="S25" s="4">
        <v>4101.3050000000003</v>
      </c>
      <c r="T25" s="4">
        <v>3088.6849999999999</v>
      </c>
      <c r="U25" s="4">
        <v>4800.5689636999996</v>
      </c>
      <c r="V25" s="4">
        <v>3178.3910902000002</v>
      </c>
      <c r="W25" s="4">
        <v>4087.1782698999996</v>
      </c>
      <c r="X25" s="4">
        <v>4036.2613260800003</v>
      </c>
      <c r="Y25" s="4">
        <v>3764.2943215</v>
      </c>
      <c r="Z25" s="4">
        <v>3977.1700696999992</v>
      </c>
      <c r="AA25" s="4">
        <v>3904.6077257999996</v>
      </c>
      <c r="AB25" s="4">
        <v>4163.4051186100005</v>
      </c>
      <c r="AC25" s="4">
        <v>5451.6843050000007</v>
      </c>
      <c r="AD25" s="4">
        <v>6205.2301410000009</v>
      </c>
      <c r="AE25" s="4">
        <v>5986.5438530000001</v>
      </c>
      <c r="AF25" s="4">
        <v>7748.4693799999995</v>
      </c>
      <c r="AG25" s="4">
        <v>7328.7987190000003</v>
      </c>
      <c r="AH25" s="4">
        <v>7265.7837180000015</v>
      </c>
      <c r="AI25" s="4">
        <v>7524.0795060000009</v>
      </c>
      <c r="AJ25" s="4">
        <v>7232.2750939999996</v>
      </c>
      <c r="AK25" s="4">
        <v>6662.0405559999999</v>
      </c>
      <c r="AL25" s="4">
        <v>5293.5452130000003</v>
      </c>
      <c r="AM25" s="4">
        <v>5521.0094230000004</v>
      </c>
      <c r="AN25" s="4">
        <v>4873.8472175000006</v>
      </c>
      <c r="AO25" s="4">
        <v>4476.0901611999998</v>
      </c>
      <c r="AP25" s="4">
        <v>4551.4597634000002</v>
      </c>
      <c r="AQ25" s="4">
        <v>4517.4775179000007</v>
      </c>
      <c r="AR25" s="4">
        <v>4374.7734984740009</v>
      </c>
      <c r="AS25" s="4">
        <v>3891.1615807000003</v>
      </c>
      <c r="AT25" s="4">
        <v>4319.9617454999998</v>
      </c>
      <c r="AU25" s="4">
        <v>3973.8830900999992</v>
      </c>
      <c r="AV25" s="4">
        <v>4490.0470619300004</v>
      </c>
      <c r="BL25" s="10"/>
      <c r="BQ25" s="10"/>
      <c r="BV25" s="10"/>
      <c r="CA25" s="10"/>
      <c r="CF25" s="10"/>
    </row>
    <row r="26" spans="4:84" x14ac:dyDescent="0.35">
      <c r="D26" t="str">
        <f t="shared" si="67"/>
        <v>L2</v>
      </c>
      <c r="E26" s="4">
        <f t="shared" si="68"/>
        <v>19256.12832394</v>
      </c>
      <c r="F26" s="4">
        <f t="shared" si="69"/>
        <v>19480.216172609998</v>
      </c>
      <c r="G26" s="4">
        <f t="shared" si="70"/>
        <v>30464.466566999999</v>
      </c>
      <c r="H26" s="4">
        <f t="shared" si="71"/>
        <v>27549.775236200003</v>
      </c>
      <c r="I26" s="4">
        <f t="shared" si="72"/>
        <v>11770.2678825</v>
      </c>
      <c r="J26" s="4">
        <f t="shared" si="73"/>
        <v>2811.4275220000004</v>
      </c>
      <c r="O26" t="s">
        <v>9</v>
      </c>
      <c r="R26" s="4">
        <v>4646.3433130000003</v>
      </c>
      <c r="S26" s="4">
        <v>4101.3050000000003</v>
      </c>
      <c r="T26" s="4">
        <v>3088.6849999999999</v>
      </c>
      <c r="U26" s="4">
        <v>4800.5689636999996</v>
      </c>
      <c r="V26" s="4">
        <v>3178.3910902000002</v>
      </c>
      <c r="W26" s="4">
        <v>4087.1782700399995</v>
      </c>
      <c r="X26" s="4">
        <v>4025.3966759100003</v>
      </c>
      <c r="Y26" s="4">
        <v>3732.5189341</v>
      </c>
      <c r="Z26" s="4">
        <v>3914.2312893999992</v>
      </c>
      <c r="AA26" s="4">
        <v>3800.3123377999996</v>
      </c>
      <c r="AB26" s="4">
        <v>4007.7569353999997</v>
      </c>
      <c r="AC26" s="4">
        <v>5222.7812120000008</v>
      </c>
      <c r="AD26" s="4">
        <v>5882.5100890000003</v>
      </c>
      <c r="AE26" s="4">
        <v>5555.9357250000003</v>
      </c>
      <c r="AF26" s="4">
        <v>7192.0387889999993</v>
      </c>
      <c r="AG26" s="4">
        <v>6611.2007519999997</v>
      </c>
      <c r="AH26" s="4">
        <v>6373.7183200000009</v>
      </c>
      <c r="AI26" s="4">
        <v>6440.4852000000001</v>
      </c>
      <c r="AJ26" s="4">
        <v>5956.3977789999999</v>
      </c>
      <c r="AK26" s="4">
        <v>5190.5890995</v>
      </c>
      <c r="AL26" s="4">
        <v>3588.5848376999998</v>
      </c>
      <c r="AM26" s="4">
        <v>3578.1826845000005</v>
      </c>
      <c r="AN26" s="4">
        <v>2674.4571150000002</v>
      </c>
      <c r="AO26" s="4">
        <v>2039.5181459999999</v>
      </c>
      <c r="AP26" s="4">
        <v>1875.0960789999995</v>
      </c>
      <c r="AQ26" s="4">
        <v>1603.0138579999998</v>
      </c>
      <c r="AR26" s="4">
        <v>1209.3734770000005</v>
      </c>
      <c r="AS26" s="4">
        <v>475.39896700000014</v>
      </c>
      <c r="AT26" s="4">
        <v>657.92218099999991</v>
      </c>
      <c r="AU26" s="4">
        <v>82.250365999999815</v>
      </c>
      <c r="AV26" s="4">
        <v>386.48253100000017</v>
      </c>
      <c r="BL26" s="10"/>
      <c r="BQ26" s="10"/>
      <c r="BV26" s="10"/>
      <c r="CA26" s="10"/>
      <c r="CF26" s="10"/>
    </row>
    <row r="27" spans="4:84" x14ac:dyDescent="0.35">
      <c r="D27" t="str">
        <f t="shared" si="67"/>
        <v>L3</v>
      </c>
      <c r="E27" s="4">
        <f t="shared" si="68"/>
        <v>19252.467778989998</v>
      </c>
      <c r="F27" s="4">
        <f t="shared" si="69"/>
        <v>19328.582071829998</v>
      </c>
      <c r="G27" s="4">
        <f t="shared" si="70"/>
        <v>29771.319394000002</v>
      </c>
      <c r="H27" s="4">
        <f t="shared" si="71"/>
        <v>25722.451803800002</v>
      </c>
      <c r="I27" s="4">
        <f t="shared" si="72"/>
        <v>8225.9107210000002</v>
      </c>
      <c r="J27" s="4">
        <f t="shared" si="73"/>
        <v>-2692.5171660000001</v>
      </c>
      <c r="O27" t="s">
        <v>14</v>
      </c>
      <c r="R27" s="4">
        <v>4646.3433130000003</v>
      </c>
      <c r="S27" s="4">
        <v>4101.3050000000003</v>
      </c>
      <c r="T27" s="4">
        <v>3088.6849999999999</v>
      </c>
      <c r="U27" s="4">
        <v>4800.5689636999996</v>
      </c>
      <c r="V27" s="4">
        <v>3178.5034536000003</v>
      </c>
      <c r="W27" s="4">
        <v>4083.4053616899996</v>
      </c>
      <c r="X27" s="4">
        <v>4016.5786253300007</v>
      </c>
      <c r="Y27" s="4">
        <v>3716.3350695999998</v>
      </c>
      <c r="Z27" s="4">
        <v>3887.3857524999994</v>
      </c>
      <c r="AA27" s="4">
        <v>3759.3013089999999</v>
      </c>
      <c r="AB27" s="4">
        <v>3948.9813153999999</v>
      </c>
      <c r="AC27" s="4">
        <v>5143.9727810000013</v>
      </c>
      <c r="AD27" s="4">
        <v>5778.9358710000006</v>
      </c>
      <c r="AE27" s="4">
        <v>5422.8052740000003</v>
      </c>
      <c r="AF27" s="4">
        <v>7025.8490769999999</v>
      </c>
      <c r="AG27" s="4">
        <v>6399.7563909999999</v>
      </c>
      <c r="AH27" s="4">
        <v>6117.1327720000008</v>
      </c>
      <c r="AI27" s="4">
        <v>6141.4527540000008</v>
      </c>
      <c r="AJ27" s="4">
        <v>5609.2683070000003</v>
      </c>
      <c r="AK27" s="4">
        <v>4764.3316367999996</v>
      </c>
      <c r="AL27" s="4">
        <v>3090.2663339999999</v>
      </c>
      <c r="AM27" s="4">
        <v>3013.0825310000005</v>
      </c>
      <c r="AN27" s="4">
        <v>2042.2874750000001</v>
      </c>
      <c r="AO27" s="4">
        <v>1335.9874679999998</v>
      </c>
      <c r="AP27" s="4">
        <v>1100.2986119999996</v>
      </c>
      <c r="AQ27" s="4">
        <v>734.25463499999978</v>
      </c>
      <c r="AR27" s="4">
        <v>262.00216800000049</v>
      </c>
      <c r="AS27" s="4">
        <v>-551.72280000000001</v>
      </c>
      <c r="AT27" s="4">
        <v>-438.98556000000048</v>
      </c>
      <c r="AU27" s="4">
        <v>-1088.7096370000004</v>
      </c>
      <c r="AV27" s="4">
        <v>-875.1013369999996</v>
      </c>
      <c r="BL27" s="10"/>
      <c r="BQ27" s="10"/>
      <c r="BV27" s="10"/>
      <c r="CA27" s="10"/>
      <c r="CF27" s="10"/>
    </row>
    <row r="28" spans="4:84" x14ac:dyDescent="0.35">
      <c r="D28" t="str">
        <f t="shared" si="67"/>
        <v>L4</v>
      </c>
      <c r="E28" s="4">
        <f t="shared" si="68"/>
        <v>19259.96194822</v>
      </c>
      <c r="F28" s="4">
        <f t="shared" si="69"/>
        <v>19662.53712701</v>
      </c>
      <c r="G28" s="4">
        <f t="shared" si="70"/>
        <v>31345.440864000004</v>
      </c>
      <c r="H28" s="4">
        <f t="shared" si="71"/>
        <v>29684.773391300001</v>
      </c>
      <c r="I28" s="4">
        <f t="shared" si="72"/>
        <v>15328.077899299999</v>
      </c>
      <c r="J28" s="4">
        <f t="shared" si="73"/>
        <v>7660.7607200000011</v>
      </c>
      <c r="O28" t="s">
        <v>17</v>
      </c>
      <c r="R28" s="4">
        <v>4646.3433130000003</v>
      </c>
      <c r="S28" s="4">
        <v>4101.3050000000003</v>
      </c>
      <c r="T28" s="4">
        <v>3088.6849999999999</v>
      </c>
      <c r="U28" s="4">
        <v>4800.5689636999996</v>
      </c>
      <c r="V28" s="4">
        <v>3180.0994422000003</v>
      </c>
      <c r="W28" s="4">
        <v>4089.3035423199995</v>
      </c>
      <c r="X28" s="4">
        <v>4033.5539502200004</v>
      </c>
      <c r="Y28" s="4">
        <v>3751.1334613999998</v>
      </c>
      <c r="Z28" s="4">
        <v>3947.1090920999995</v>
      </c>
      <c r="AA28" s="4">
        <v>3851.0394814999995</v>
      </c>
      <c r="AB28" s="4">
        <v>4079.7011417899998</v>
      </c>
      <c r="AC28" s="4">
        <v>5322.757399000001</v>
      </c>
      <c r="AD28" s="4">
        <v>6015.7323400000005</v>
      </c>
      <c r="AE28" s="4">
        <v>5727.2668629999998</v>
      </c>
      <c r="AF28" s="4">
        <v>7405.738163</v>
      </c>
      <c r="AG28" s="4">
        <v>6873.9460989999998</v>
      </c>
      <c r="AH28" s="4">
        <v>6689.8267540000006</v>
      </c>
      <c r="AI28" s="4">
        <v>6817.8091680000007</v>
      </c>
      <c r="AJ28" s="4">
        <v>6392.331443</v>
      </c>
      <c r="AK28" s="4">
        <v>5664.3820999999998</v>
      </c>
      <c r="AL28" s="4">
        <v>4120.4239263000009</v>
      </c>
      <c r="AM28" s="4">
        <v>4171.5141489000007</v>
      </c>
      <c r="AN28" s="4">
        <v>3334.2232574</v>
      </c>
      <c r="AO28" s="4">
        <v>2755.7598779999998</v>
      </c>
      <c r="AP28" s="4">
        <v>2648.9941109999995</v>
      </c>
      <c r="AQ28" s="4">
        <v>2417.5865039999999</v>
      </c>
      <c r="AR28" s="4">
        <v>2078.3023140000005</v>
      </c>
      <c r="AS28" s="4">
        <v>1397.0057460000003</v>
      </c>
      <c r="AT28" s="4">
        <v>1635.98272</v>
      </c>
      <c r="AU28" s="4">
        <v>1108.5070979999996</v>
      </c>
      <c r="AV28" s="4">
        <v>1440.9628419999999</v>
      </c>
    </row>
    <row r="32" spans="4:84" x14ac:dyDescent="0.35">
      <c r="N32" t="s">
        <v>76</v>
      </c>
    </row>
    <row r="33" spans="4:48" x14ac:dyDescent="0.35">
      <c r="E33" t="str">
        <f t="shared" ref="E33:J33" si="74">E3</f>
        <v>CB1</v>
      </c>
      <c r="F33" t="str">
        <f t="shared" si="74"/>
        <v>CB2</v>
      </c>
      <c r="G33" t="str">
        <f t="shared" si="74"/>
        <v>CB3</v>
      </c>
      <c r="H33" t="str">
        <f t="shared" si="74"/>
        <v>CB4</v>
      </c>
      <c r="I33" t="str">
        <f t="shared" si="74"/>
        <v>CB5</v>
      </c>
      <c r="J33" t="str">
        <f t="shared" si="74"/>
        <v>CB6</v>
      </c>
      <c r="O33" t="s">
        <v>115</v>
      </c>
      <c r="P33">
        <f t="shared" ref="P33:Q33" si="75">P24</f>
        <v>2018</v>
      </c>
      <c r="Q33">
        <f t="shared" si="75"/>
        <v>2019</v>
      </c>
      <c r="R33">
        <f>R24</f>
        <v>2020</v>
      </c>
      <c r="S33">
        <v>2021</v>
      </c>
      <c r="T33">
        <v>2022</v>
      </c>
      <c r="U33">
        <v>2023</v>
      </c>
      <c r="V33">
        <v>2024</v>
      </c>
      <c r="W33">
        <v>2025</v>
      </c>
      <c r="X33">
        <v>2026</v>
      </c>
      <c r="Y33">
        <v>2027</v>
      </c>
      <c r="Z33">
        <v>2028</v>
      </c>
      <c r="AA33">
        <v>2029</v>
      </c>
      <c r="AB33">
        <v>2030</v>
      </c>
      <c r="AC33">
        <v>2031</v>
      </c>
      <c r="AD33">
        <v>2032</v>
      </c>
      <c r="AE33">
        <v>2033</v>
      </c>
      <c r="AF33">
        <v>2034</v>
      </c>
      <c r="AG33">
        <v>2035</v>
      </c>
      <c r="AH33">
        <v>2036</v>
      </c>
      <c r="AI33">
        <v>2037</v>
      </c>
      <c r="AJ33">
        <v>2038</v>
      </c>
      <c r="AK33">
        <v>2039</v>
      </c>
      <c r="AL33">
        <v>2040</v>
      </c>
      <c r="AM33">
        <v>2041</v>
      </c>
      <c r="AN33">
        <v>2042</v>
      </c>
      <c r="AO33">
        <v>2043</v>
      </c>
      <c r="AP33">
        <v>2044</v>
      </c>
      <c r="AQ33">
        <v>2045</v>
      </c>
      <c r="AR33">
        <v>2046</v>
      </c>
      <c r="AS33">
        <v>2047</v>
      </c>
      <c r="AT33">
        <v>2048</v>
      </c>
      <c r="AU33">
        <v>2049</v>
      </c>
      <c r="AV33">
        <v>2050</v>
      </c>
    </row>
    <row r="34" spans="4:48" x14ac:dyDescent="0.35">
      <c r="D34" t="str">
        <f t="shared" ref="D34:D56" si="76">O34</f>
        <v>250Mt</v>
      </c>
      <c r="E34" s="4">
        <f t="shared" ref="E34:E56" si="77">SUM(S34:W34)</f>
        <v>171172.77000000002</v>
      </c>
      <c r="F34" s="4">
        <f t="shared" ref="F34:F56" si="78">SUM(X34:AB34)</f>
        <v>115799.82</v>
      </c>
      <c r="G34" s="4">
        <f t="shared" ref="G34:G56" si="79">SUM(AC34:AG34)</f>
        <v>34200.31</v>
      </c>
      <c r="H34" s="4">
        <f t="shared" ref="H34:H56" si="80">SUM(AH34:AL34)</f>
        <v>5761.2999999999993</v>
      </c>
      <c r="I34" s="4">
        <f t="shared" ref="I34:I56" si="81">SUM(AM34:AQ34)</f>
        <v>934.38</v>
      </c>
      <c r="J34" s="4">
        <f t="shared" ref="J34:J56" si="82">SUM(AR34:AV34)</f>
        <v>649.0600000000004</v>
      </c>
      <c r="O34" t="s">
        <v>116</v>
      </c>
      <c r="S34" s="4">
        <f>S$63+S69</f>
        <v>38483.810000000005</v>
      </c>
      <c r="T34" s="4">
        <f t="shared" ref="T34:AV43" si="83">T$63+T69</f>
        <v>37861.4</v>
      </c>
      <c r="U34" s="4">
        <f t="shared" si="83"/>
        <v>33232.160000000003</v>
      </c>
      <c r="V34" s="4">
        <f t="shared" si="83"/>
        <v>31352.01</v>
      </c>
      <c r="W34" s="4">
        <f t="shared" si="83"/>
        <v>30243.39</v>
      </c>
      <c r="X34" s="4">
        <f t="shared" si="83"/>
        <v>28565.670000000002</v>
      </c>
      <c r="Y34" s="4">
        <f t="shared" si="83"/>
        <v>26891.91</v>
      </c>
      <c r="Z34" s="4">
        <f t="shared" si="83"/>
        <v>24448.25</v>
      </c>
      <c r="AA34" s="4">
        <f t="shared" si="83"/>
        <v>20127.59</v>
      </c>
      <c r="AB34" s="4">
        <f t="shared" si="83"/>
        <v>15766.400000000001</v>
      </c>
      <c r="AC34" s="4">
        <f t="shared" si="83"/>
        <v>10909.98</v>
      </c>
      <c r="AD34" s="4">
        <f t="shared" si="83"/>
        <v>8106.6900000000005</v>
      </c>
      <c r="AE34" s="4">
        <f t="shared" si="83"/>
        <v>6806.35</v>
      </c>
      <c r="AF34" s="4">
        <f t="shared" si="83"/>
        <v>5790.12</v>
      </c>
      <c r="AG34" s="4">
        <f t="shared" si="83"/>
        <v>2587.17</v>
      </c>
      <c r="AH34" s="4">
        <f t="shared" si="83"/>
        <v>1890.27</v>
      </c>
      <c r="AI34" s="4">
        <f t="shared" si="83"/>
        <v>1309.0999999999999</v>
      </c>
      <c r="AJ34" s="4">
        <f t="shared" si="83"/>
        <v>1158.0999999999999</v>
      </c>
      <c r="AK34" s="4">
        <f t="shared" si="83"/>
        <v>791.15</v>
      </c>
      <c r="AL34" s="4">
        <f t="shared" si="83"/>
        <v>612.68000000000018</v>
      </c>
      <c r="AM34" s="4">
        <f t="shared" si="83"/>
        <v>441.06000000000006</v>
      </c>
      <c r="AN34" s="4">
        <f t="shared" si="83"/>
        <v>249.95000000000005</v>
      </c>
      <c r="AO34" s="4">
        <f t="shared" si="83"/>
        <v>108.75</v>
      </c>
      <c r="AP34" s="4">
        <f t="shared" si="83"/>
        <v>109.1099999999999</v>
      </c>
      <c r="AQ34" s="4">
        <f t="shared" si="83"/>
        <v>25.509999999999991</v>
      </c>
      <c r="AR34" s="4">
        <f t="shared" si="83"/>
        <v>104.68000000000006</v>
      </c>
      <c r="AS34" s="4">
        <f t="shared" si="83"/>
        <v>111.87000000000012</v>
      </c>
      <c r="AT34" s="4">
        <f t="shared" si="83"/>
        <v>107.90000000000009</v>
      </c>
      <c r="AU34" s="4">
        <f t="shared" si="83"/>
        <v>144.40000000000009</v>
      </c>
      <c r="AV34" s="4">
        <f t="shared" si="83"/>
        <v>180.21000000000004</v>
      </c>
    </row>
    <row r="35" spans="4:48" x14ac:dyDescent="0.35">
      <c r="D35" t="str">
        <f t="shared" si="76"/>
        <v>250Mt-led</v>
      </c>
      <c r="E35" s="4">
        <f>SUM(S35:W35)</f>
        <v>164443.73000000001</v>
      </c>
      <c r="F35" s="4">
        <f t="shared" si="78"/>
        <v>96000.150000000009</v>
      </c>
      <c r="G35" s="4">
        <f t="shared" si="79"/>
        <v>32665.83</v>
      </c>
      <c r="H35" s="4">
        <f t="shared" si="80"/>
        <v>5547.68</v>
      </c>
      <c r="I35" s="4">
        <f t="shared" si="81"/>
        <v>57.570000000000164</v>
      </c>
      <c r="J35" s="4">
        <f t="shared" si="82"/>
        <v>12.100000000000591</v>
      </c>
      <c r="O35" t="s">
        <v>117</v>
      </c>
      <c r="S35" s="4">
        <f t="shared" ref="S35:AH56" si="84">S$63+S70</f>
        <v>38483.810000000005</v>
      </c>
      <c r="T35" s="4">
        <f t="shared" si="84"/>
        <v>37861.4</v>
      </c>
      <c r="U35" s="4">
        <f t="shared" si="84"/>
        <v>33232.160000000003</v>
      </c>
      <c r="V35" s="4">
        <f t="shared" si="84"/>
        <v>28370.2</v>
      </c>
      <c r="W35" s="4">
        <f t="shared" si="84"/>
        <v>26496.16</v>
      </c>
      <c r="X35" s="4">
        <f t="shared" si="84"/>
        <v>24488.210000000003</v>
      </c>
      <c r="Y35" s="4">
        <f t="shared" si="84"/>
        <v>22735.99</v>
      </c>
      <c r="Z35" s="4">
        <f t="shared" si="84"/>
        <v>20331.37</v>
      </c>
      <c r="AA35" s="4">
        <f t="shared" si="84"/>
        <v>16175.99</v>
      </c>
      <c r="AB35" s="4">
        <f t="shared" si="84"/>
        <v>12268.59</v>
      </c>
      <c r="AC35" s="4">
        <f t="shared" si="84"/>
        <v>9000.23</v>
      </c>
      <c r="AD35" s="4">
        <f t="shared" si="84"/>
        <v>8115.27</v>
      </c>
      <c r="AE35" s="4">
        <f t="shared" si="84"/>
        <v>7047.1500000000005</v>
      </c>
      <c r="AF35" s="4">
        <f t="shared" si="84"/>
        <v>5977.34</v>
      </c>
      <c r="AG35" s="4">
        <f t="shared" si="84"/>
        <v>2525.84</v>
      </c>
      <c r="AH35" s="4">
        <f t="shared" si="84"/>
        <v>1718.0500000000002</v>
      </c>
      <c r="AI35" s="4">
        <f t="shared" si="83"/>
        <v>1378.64</v>
      </c>
      <c r="AJ35" s="4">
        <f t="shared" si="83"/>
        <v>1087.0899999999999</v>
      </c>
      <c r="AK35" s="4">
        <f t="shared" si="83"/>
        <v>796.53</v>
      </c>
      <c r="AL35" s="4">
        <f t="shared" si="83"/>
        <v>567.37000000000012</v>
      </c>
      <c r="AM35" s="4">
        <f t="shared" si="83"/>
        <v>260.86000000000013</v>
      </c>
      <c r="AN35" s="4">
        <f t="shared" si="83"/>
        <v>60.690000000000055</v>
      </c>
      <c r="AO35" s="4">
        <f t="shared" si="83"/>
        <v>-99.759999999999991</v>
      </c>
      <c r="AP35" s="4">
        <f t="shared" si="83"/>
        <v>-87.980000000000018</v>
      </c>
      <c r="AQ35" s="4">
        <f t="shared" si="83"/>
        <v>-76.240000000000009</v>
      </c>
      <c r="AR35" s="4">
        <f t="shared" si="83"/>
        <v>-57.709999999999809</v>
      </c>
      <c r="AS35" s="4">
        <f t="shared" si="83"/>
        <v>-32.879999999999882</v>
      </c>
      <c r="AT35" s="4">
        <f t="shared" si="83"/>
        <v>-0.40000000000009095</v>
      </c>
      <c r="AU35" s="4">
        <f t="shared" si="83"/>
        <v>34.040000000000191</v>
      </c>
      <c r="AV35" s="4">
        <f t="shared" si="83"/>
        <v>69.050000000000182</v>
      </c>
    </row>
    <row r="36" spans="4:48" x14ac:dyDescent="0.35">
      <c r="D36" t="str">
        <f t="shared" si="76"/>
        <v>250Mt-lowbio</v>
      </c>
      <c r="E36" s="4">
        <f t="shared" si="77"/>
        <v>170990.37000000002</v>
      </c>
      <c r="F36" s="4">
        <f t="shared" si="78"/>
        <v>118271.17</v>
      </c>
      <c r="G36" s="4">
        <f t="shared" si="79"/>
        <v>36168.69</v>
      </c>
      <c r="H36" s="4">
        <f t="shared" si="80"/>
        <v>9307.73</v>
      </c>
      <c r="I36" s="4">
        <f t="shared" si="81"/>
        <v>2827.02</v>
      </c>
      <c r="J36" s="4">
        <f t="shared" si="82"/>
        <v>1579.0800000000008</v>
      </c>
      <c r="O36" t="s">
        <v>118</v>
      </c>
      <c r="S36" s="4">
        <f t="shared" si="84"/>
        <v>38483.810000000005</v>
      </c>
      <c r="T36" s="4">
        <f t="shared" si="83"/>
        <v>37861.4</v>
      </c>
      <c r="U36" s="4">
        <f t="shared" si="83"/>
        <v>33232.160000000003</v>
      </c>
      <c r="V36" s="4">
        <f t="shared" si="83"/>
        <v>31261.21</v>
      </c>
      <c r="W36" s="4">
        <f t="shared" si="83"/>
        <v>30151.79</v>
      </c>
      <c r="X36" s="4">
        <f t="shared" si="83"/>
        <v>28699.88</v>
      </c>
      <c r="Y36" s="4">
        <f t="shared" si="83"/>
        <v>27287.68</v>
      </c>
      <c r="Z36" s="4">
        <f t="shared" si="83"/>
        <v>25053.439999999999</v>
      </c>
      <c r="AA36" s="4">
        <f t="shared" si="83"/>
        <v>20790.84</v>
      </c>
      <c r="AB36" s="4">
        <f t="shared" si="83"/>
        <v>16439.329999999998</v>
      </c>
      <c r="AC36" s="4">
        <f t="shared" si="83"/>
        <v>11273.61</v>
      </c>
      <c r="AD36" s="4">
        <f t="shared" si="83"/>
        <v>8263.61</v>
      </c>
      <c r="AE36" s="4">
        <f t="shared" si="83"/>
        <v>6962.97</v>
      </c>
      <c r="AF36" s="4">
        <f t="shared" si="83"/>
        <v>5909.59</v>
      </c>
      <c r="AG36" s="4">
        <f t="shared" si="83"/>
        <v>3758.9100000000003</v>
      </c>
      <c r="AH36" s="4">
        <f t="shared" si="83"/>
        <v>2752.23</v>
      </c>
      <c r="AI36" s="4">
        <f t="shared" si="83"/>
        <v>2062.4300000000003</v>
      </c>
      <c r="AJ36" s="4">
        <f t="shared" si="83"/>
        <v>1869.5</v>
      </c>
      <c r="AK36" s="4">
        <f t="shared" si="83"/>
        <v>1460.32</v>
      </c>
      <c r="AL36" s="4">
        <f t="shared" si="83"/>
        <v>1163.25</v>
      </c>
      <c r="AM36" s="4">
        <f t="shared" si="83"/>
        <v>930.0100000000001</v>
      </c>
      <c r="AN36" s="4">
        <f t="shared" si="83"/>
        <v>707.57</v>
      </c>
      <c r="AO36" s="4">
        <f t="shared" si="83"/>
        <v>493.15999999999997</v>
      </c>
      <c r="AP36" s="4">
        <f t="shared" si="83"/>
        <v>422.76</v>
      </c>
      <c r="AQ36" s="4">
        <f t="shared" si="83"/>
        <v>273.52</v>
      </c>
      <c r="AR36" s="4">
        <f t="shared" si="83"/>
        <v>341.87000000000012</v>
      </c>
      <c r="AS36" s="4">
        <f t="shared" si="83"/>
        <v>328.72000000000025</v>
      </c>
      <c r="AT36" s="4">
        <f t="shared" si="83"/>
        <v>292.41000000000008</v>
      </c>
      <c r="AU36" s="4">
        <f t="shared" si="83"/>
        <v>302.74000000000024</v>
      </c>
      <c r="AV36" s="4">
        <f t="shared" si="83"/>
        <v>313.34000000000015</v>
      </c>
    </row>
    <row r="37" spans="4:48" x14ac:dyDescent="0.35">
      <c r="D37" t="str">
        <f t="shared" si="76"/>
        <v>250Mt-wam</v>
      </c>
      <c r="E37" s="4">
        <f t="shared" si="77"/>
        <v>178222.88</v>
      </c>
      <c r="F37" s="4">
        <f t="shared" si="78"/>
        <v>144147.38</v>
      </c>
      <c r="G37" s="4">
        <f t="shared" si="79"/>
        <v>36090.550000000003</v>
      </c>
      <c r="H37" s="4">
        <f t="shared" si="80"/>
        <v>5174.8200000000006</v>
      </c>
      <c r="I37" s="4">
        <f t="shared" si="81"/>
        <v>1036.17</v>
      </c>
      <c r="J37" s="4">
        <f t="shared" si="82"/>
        <v>803.2300000000007</v>
      </c>
      <c r="O37" t="s">
        <v>119</v>
      </c>
      <c r="S37" s="4">
        <f t="shared" si="84"/>
        <v>38483.810000000005</v>
      </c>
      <c r="T37" s="4">
        <f t="shared" si="83"/>
        <v>37861.4</v>
      </c>
      <c r="U37" s="4">
        <f t="shared" si="83"/>
        <v>33232.160000000003</v>
      </c>
      <c r="V37" s="4">
        <f t="shared" si="83"/>
        <v>34730.94</v>
      </c>
      <c r="W37" s="4">
        <f t="shared" si="83"/>
        <v>33914.57</v>
      </c>
      <c r="X37" s="4">
        <f t="shared" si="83"/>
        <v>32837.11</v>
      </c>
      <c r="Y37" s="4">
        <f t="shared" si="83"/>
        <v>30829.16</v>
      </c>
      <c r="Z37" s="4">
        <f t="shared" si="83"/>
        <v>28848.14</v>
      </c>
      <c r="AA37" s="4">
        <f t="shared" si="83"/>
        <v>27016.23</v>
      </c>
      <c r="AB37" s="4">
        <f t="shared" si="83"/>
        <v>24616.739999999998</v>
      </c>
      <c r="AC37" s="4">
        <f t="shared" si="83"/>
        <v>11607.26</v>
      </c>
      <c r="AD37" s="4">
        <f t="shared" si="83"/>
        <v>8807.7099999999991</v>
      </c>
      <c r="AE37" s="4">
        <f t="shared" si="83"/>
        <v>7141.56</v>
      </c>
      <c r="AF37" s="4">
        <f t="shared" si="83"/>
        <v>5939.34</v>
      </c>
      <c r="AG37" s="4">
        <f t="shared" si="83"/>
        <v>2594.6800000000003</v>
      </c>
      <c r="AH37" s="4">
        <f t="shared" si="83"/>
        <v>1752.15</v>
      </c>
      <c r="AI37" s="4">
        <f t="shared" si="83"/>
        <v>1159.81</v>
      </c>
      <c r="AJ37" s="4">
        <f t="shared" si="83"/>
        <v>840.02</v>
      </c>
      <c r="AK37" s="4">
        <f t="shared" si="83"/>
        <v>781.49</v>
      </c>
      <c r="AL37" s="4">
        <f t="shared" si="83"/>
        <v>641.35000000000014</v>
      </c>
      <c r="AM37" s="4">
        <f t="shared" si="83"/>
        <v>425.54000000000008</v>
      </c>
      <c r="AN37" s="4">
        <f t="shared" si="83"/>
        <v>278.87000000000012</v>
      </c>
      <c r="AO37" s="4">
        <f t="shared" si="83"/>
        <v>137</v>
      </c>
      <c r="AP37" s="4">
        <f t="shared" si="83"/>
        <v>138.71000000000004</v>
      </c>
      <c r="AQ37" s="4">
        <f t="shared" si="83"/>
        <v>56.049999999999955</v>
      </c>
      <c r="AR37" s="4">
        <f t="shared" si="83"/>
        <v>136.02000000000021</v>
      </c>
      <c r="AS37" s="4">
        <f t="shared" si="83"/>
        <v>142.30000000000018</v>
      </c>
      <c r="AT37" s="4">
        <f t="shared" si="83"/>
        <v>138.20000000000005</v>
      </c>
      <c r="AU37" s="4">
        <f t="shared" si="83"/>
        <v>174.91000000000008</v>
      </c>
      <c r="AV37" s="4">
        <f t="shared" si="83"/>
        <v>211.80000000000018</v>
      </c>
    </row>
    <row r="38" spans="4:48" x14ac:dyDescent="0.35">
      <c r="D38" t="str">
        <f t="shared" si="76"/>
        <v>250Mt-wem</v>
      </c>
      <c r="E38" s="4">
        <f t="shared" si="77"/>
        <v>178368.23</v>
      </c>
      <c r="F38" s="4">
        <f t="shared" si="78"/>
        <v>157740.72</v>
      </c>
      <c r="G38" s="4">
        <f t="shared" si="79"/>
        <v>36564.19</v>
      </c>
      <c r="H38" s="4">
        <f t="shared" si="80"/>
        <v>5593.7500000000009</v>
      </c>
      <c r="I38" s="4">
        <f t="shared" si="81"/>
        <v>1470.9</v>
      </c>
      <c r="J38" s="4">
        <f t="shared" si="82"/>
        <v>1217.3800000000006</v>
      </c>
      <c r="O38" t="s">
        <v>120</v>
      </c>
      <c r="S38" s="4">
        <f t="shared" si="84"/>
        <v>38483.810000000005</v>
      </c>
      <c r="T38" s="4">
        <f t="shared" si="83"/>
        <v>37861.4</v>
      </c>
      <c r="U38" s="4">
        <f t="shared" si="83"/>
        <v>33232.160000000003</v>
      </c>
      <c r="V38" s="4">
        <f t="shared" si="83"/>
        <v>34777.409999999996</v>
      </c>
      <c r="W38" s="4">
        <f t="shared" si="83"/>
        <v>34013.450000000004</v>
      </c>
      <c r="X38" s="4">
        <f t="shared" si="83"/>
        <v>33662.04</v>
      </c>
      <c r="Y38" s="4">
        <f t="shared" si="83"/>
        <v>32333.94</v>
      </c>
      <c r="Z38" s="4">
        <f t="shared" si="83"/>
        <v>31253.53</v>
      </c>
      <c r="AA38" s="4">
        <f t="shared" si="83"/>
        <v>30813.5</v>
      </c>
      <c r="AB38" s="4">
        <f t="shared" si="83"/>
        <v>29677.71</v>
      </c>
      <c r="AC38" s="4">
        <f t="shared" si="83"/>
        <v>11681.93</v>
      </c>
      <c r="AD38" s="4">
        <f t="shared" si="83"/>
        <v>8808.15</v>
      </c>
      <c r="AE38" s="4">
        <f t="shared" si="83"/>
        <v>7270.29</v>
      </c>
      <c r="AF38" s="4">
        <f t="shared" si="83"/>
        <v>6073.54</v>
      </c>
      <c r="AG38" s="4">
        <f t="shared" si="83"/>
        <v>2730.28</v>
      </c>
      <c r="AH38" s="4">
        <f t="shared" si="83"/>
        <v>1834.7600000000002</v>
      </c>
      <c r="AI38" s="4">
        <f t="shared" si="83"/>
        <v>1243.0899999999999</v>
      </c>
      <c r="AJ38" s="4">
        <f t="shared" si="83"/>
        <v>925.59999999999991</v>
      </c>
      <c r="AK38" s="4">
        <f t="shared" si="83"/>
        <v>865.42000000000007</v>
      </c>
      <c r="AL38" s="4">
        <f t="shared" si="83"/>
        <v>724.88000000000011</v>
      </c>
      <c r="AM38" s="4">
        <f t="shared" si="83"/>
        <v>536.6400000000001</v>
      </c>
      <c r="AN38" s="4">
        <f t="shared" si="83"/>
        <v>359.12000000000012</v>
      </c>
      <c r="AO38" s="4">
        <f t="shared" si="83"/>
        <v>217.25</v>
      </c>
      <c r="AP38" s="4">
        <f t="shared" si="83"/>
        <v>218.97000000000003</v>
      </c>
      <c r="AQ38" s="4">
        <f t="shared" si="83"/>
        <v>138.91999999999985</v>
      </c>
      <c r="AR38" s="4">
        <f t="shared" si="83"/>
        <v>218.84000000000015</v>
      </c>
      <c r="AS38" s="4">
        <f t="shared" si="83"/>
        <v>225.1400000000001</v>
      </c>
      <c r="AT38" s="4">
        <f t="shared" si="83"/>
        <v>221.01999999999998</v>
      </c>
      <c r="AU38" s="4">
        <f t="shared" si="83"/>
        <v>257.75000000000023</v>
      </c>
      <c r="AV38" s="4">
        <f t="shared" si="83"/>
        <v>294.63000000000011</v>
      </c>
    </row>
    <row r="39" spans="4:48" x14ac:dyDescent="0.35">
      <c r="D39" t="str">
        <f t="shared" si="76"/>
        <v>300Mt</v>
      </c>
      <c r="E39" s="4">
        <f t="shared" si="77"/>
        <v>172985.66999999998</v>
      </c>
      <c r="F39" s="4">
        <f t="shared" si="78"/>
        <v>115761.14</v>
      </c>
      <c r="G39" s="4">
        <f t="shared" si="79"/>
        <v>42292.159999999996</v>
      </c>
      <c r="H39" s="4">
        <f t="shared" si="80"/>
        <v>8953.36</v>
      </c>
      <c r="I39" s="4">
        <f t="shared" si="81"/>
        <v>2211.87</v>
      </c>
      <c r="J39" s="4">
        <f t="shared" si="82"/>
        <v>1034.4900000000007</v>
      </c>
      <c r="O39" t="s">
        <v>121</v>
      </c>
      <c r="S39" s="4">
        <f t="shared" si="84"/>
        <v>38483.810000000005</v>
      </c>
      <c r="T39" s="4">
        <f t="shared" si="83"/>
        <v>37861.4</v>
      </c>
      <c r="U39" s="4">
        <f t="shared" si="83"/>
        <v>33232.160000000003</v>
      </c>
      <c r="V39" s="4">
        <f t="shared" si="83"/>
        <v>32354.559999999998</v>
      </c>
      <c r="W39" s="4">
        <f t="shared" si="83"/>
        <v>31053.739999999998</v>
      </c>
      <c r="X39" s="4">
        <f t="shared" si="83"/>
        <v>28570.75</v>
      </c>
      <c r="Y39" s="4">
        <f t="shared" si="83"/>
        <v>26813.35</v>
      </c>
      <c r="Z39" s="4">
        <f t="shared" si="83"/>
        <v>24402.789999999997</v>
      </c>
      <c r="AA39" s="4">
        <f t="shared" si="83"/>
        <v>20129.02</v>
      </c>
      <c r="AB39" s="4">
        <f t="shared" si="83"/>
        <v>15845.23</v>
      </c>
      <c r="AC39" s="4">
        <f t="shared" si="83"/>
        <v>12090.15</v>
      </c>
      <c r="AD39" s="4">
        <f t="shared" si="83"/>
        <v>10314.369999999999</v>
      </c>
      <c r="AE39" s="4">
        <f t="shared" si="83"/>
        <v>8617.630000000001</v>
      </c>
      <c r="AF39" s="4">
        <f t="shared" si="83"/>
        <v>7359.37</v>
      </c>
      <c r="AG39" s="4">
        <f t="shared" si="83"/>
        <v>3910.6400000000003</v>
      </c>
      <c r="AH39" s="4">
        <f t="shared" si="83"/>
        <v>2785.15</v>
      </c>
      <c r="AI39" s="4">
        <f t="shared" si="83"/>
        <v>2135.4700000000003</v>
      </c>
      <c r="AJ39" s="4">
        <f t="shared" si="83"/>
        <v>1641.36</v>
      </c>
      <c r="AK39" s="4">
        <f t="shared" si="83"/>
        <v>1311.8700000000001</v>
      </c>
      <c r="AL39" s="4">
        <f t="shared" si="83"/>
        <v>1079.5100000000002</v>
      </c>
      <c r="AM39" s="4">
        <f t="shared" si="83"/>
        <v>812.67000000000007</v>
      </c>
      <c r="AN39" s="4">
        <f t="shared" si="83"/>
        <v>567.1</v>
      </c>
      <c r="AO39" s="4">
        <f t="shared" si="83"/>
        <v>327.90999999999985</v>
      </c>
      <c r="AP39" s="4">
        <f t="shared" si="83"/>
        <v>286.71000000000004</v>
      </c>
      <c r="AQ39" s="4">
        <f t="shared" si="83"/>
        <v>217.47999999999979</v>
      </c>
      <c r="AR39" s="4">
        <f t="shared" si="83"/>
        <v>198.81000000000017</v>
      </c>
      <c r="AS39" s="4">
        <f t="shared" si="83"/>
        <v>195.17000000000007</v>
      </c>
      <c r="AT39" s="4">
        <f t="shared" si="83"/>
        <v>224.76</v>
      </c>
      <c r="AU39" s="4">
        <f t="shared" si="83"/>
        <v>201.20000000000027</v>
      </c>
      <c r="AV39" s="4">
        <f t="shared" si="83"/>
        <v>214.55000000000018</v>
      </c>
    </row>
    <row r="40" spans="4:48" x14ac:dyDescent="0.35">
      <c r="D40" t="str">
        <f t="shared" si="76"/>
        <v>300Mt-led</v>
      </c>
      <c r="E40" s="4">
        <f t="shared" si="77"/>
        <v>168635.95</v>
      </c>
      <c r="F40" s="4">
        <f t="shared" si="78"/>
        <v>112058.19</v>
      </c>
      <c r="G40" s="4">
        <f t="shared" si="79"/>
        <v>47584.35</v>
      </c>
      <c r="H40" s="4">
        <f t="shared" si="80"/>
        <v>12168.05</v>
      </c>
      <c r="I40" s="4">
        <f t="shared" si="81"/>
        <v>2581.21</v>
      </c>
      <c r="J40" s="4">
        <f t="shared" si="82"/>
        <v>476.85000000000059</v>
      </c>
      <c r="O40" t="s">
        <v>122</v>
      </c>
      <c r="S40" s="4">
        <f t="shared" si="84"/>
        <v>38483.810000000005</v>
      </c>
      <c r="T40" s="4">
        <f t="shared" si="83"/>
        <v>37861.4</v>
      </c>
      <c r="U40" s="4">
        <f t="shared" si="83"/>
        <v>33232.160000000003</v>
      </c>
      <c r="V40" s="4">
        <f t="shared" si="83"/>
        <v>30278.469999999998</v>
      </c>
      <c r="W40" s="4">
        <f t="shared" si="83"/>
        <v>28780.11</v>
      </c>
      <c r="X40" s="4">
        <f t="shared" si="83"/>
        <v>27204.850000000002</v>
      </c>
      <c r="Y40" s="4">
        <f t="shared" si="83"/>
        <v>25719.61</v>
      </c>
      <c r="Z40" s="4">
        <f t="shared" si="83"/>
        <v>23595.439999999999</v>
      </c>
      <c r="AA40" s="4">
        <f t="shared" si="83"/>
        <v>19389.379999999997</v>
      </c>
      <c r="AB40" s="4">
        <f t="shared" si="83"/>
        <v>16148.91</v>
      </c>
      <c r="AC40" s="4">
        <f t="shared" si="83"/>
        <v>13379.79</v>
      </c>
      <c r="AD40" s="4">
        <f t="shared" si="83"/>
        <v>11265.539999999999</v>
      </c>
      <c r="AE40" s="4">
        <f t="shared" si="83"/>
        <v>9751.2799999999988</v>
      </c>
      <c r="AF40" s="4">
        <f t="shared" si="83"/>
        <v>8350.4500000000007</v>
      </c>
      <c r="AG40" s="4">
        <f t="shared" si="83"/>
        <v>4837.29</v>
      </c>
      <c r="AH40" s="4">
        <f t="shared" si="83"/>
        <v>3800.1600000000003</v>
      </c>
      <c r="AI40" s="4">
        <f t="shared" si="83"/>
        <v>2910.08</v>
      </c>
      <c r="AJ40" s="4">
        <f t="shared" si="83"/>
        <v>2359.09</v>
      </c>
      <c r="AK40" s="4">
        <f t="shared" si="83"/>
        <v>1692.05</v>
      </c>
      <c r="AL40" s="4">
        <f t="shared" si="83"/>
        <v>1406.67</v>
      </c>
      <c r="AM40" s="4">
        <f t="shared" si="83"/>
        <v>1083.45</v>
      </c>
      <c r="AN40" s="4">
        <f t="shared" si="83"/>
        <v>851.2600000000001</v>
      </c>
      <c r="AO40" s="4">
        <f t="shared" si="83"/>
        <v>345.66999999999985</v>
      </c>
      <c r="AP40" s="4">
        <f t="shared" si="83"/>
        <v>206.21000000000004</v>
      </c>
      <c r="AQ40" s="4">
        <f t="shared" si="83"/>
        <v>94.619999999999891</v>
      </c>
      <c r="AR40" s="4">
        <f t="shared" si="83"/>
        <v>75.290000000000191</v>
      </c>
      <c r="AS40" s="4">
        <f t="shared" si="83"/>
        <v>128.16000000000008</v>
      </c>
      <c r="AT40" s="4">
        <f t="shared" si="83"/>
        <v>84.569999999999936</v>
      </c>
      <c r="AU40" s="4">
        <f t="shared" si="83"/>
        <v>78.680000000000291</v>
      </c>
      <c r="AV40" s="4">
        <f t="shared" si="83"/>
        <v>110.15000000000009</v>
      </c>
    </row>
    <row r="41" spans="4:48" x14ac:dyDescent="0.35">
      <c r="D41" t="str">
        <f t="shared" si="76"/>
        <v>300Mt-lowbio</v>
      </c>
      <c r="E41" s="4">
        <f t="shared" si="77"/>
        <v>171702.26</v>
      </c>
      <c r="F41" s="4">
        <f t="shared" si="78"/>
        <v>118291.07</v>
      </c>
      <c r="G41" s="4">
        <f t="shared" si="79"/>
        <v>40037.96</v>
      </c>
      <c r="H41" s="4">
        <f t="shared" si="80"/>
        <v>11093.28</v>
      </c>
      <c r="I41" s="4">
        <f t="shared" si="81"/>
        <v>3421.62</v>
      </c>
      <c r="J41" s="4">
        <f t="shared" si="82"/>
        <v>1761.1500000000005</v>
      </c>
      <c r="O41" t="s">
        <v>123</v>
      </c>
      <c r="S41" s="4">
        <f t="shared" si="84"/>
        <v>38483.810000000005</v>
      </c>
      <c r="T41" s="4">
        <f t="shared" si="83"/>
        <v>37861.4</v>
      </c>
      <c r="U41" s="4">
        <f t="shared" si="83"/>
        <v>33232.160000000003</v>
      </c>
      <c r="V41" s="4">
        <f t="shared" si="83"/>
        <v>31704.44</v>
      </c>
      <c r="W41" s="4">
        <f t="shared" si="83"/>
        <v>30420.45</v>
      </c>
      <c r="X41" s="4">
        <f t="shared" si="83"/>
        <v>28735.440000000002</v>
      </c>
      <c r="Y41" s="4">
        <f t="shared" si="83"/>
        <v>27274.83</v>
      </c>
      <c r="Z41" s="4">
        <f t="shared" si="83"/>
        <v>25048.62</v>
      </c>
      <c r="AA41" s="4">
        <f t="shared" si="83"/>
        <v>20780.829999999998</v>
      </c>
      <c r="AB41" s="4">
        <f t="shared" si="83"/>
        <v>16451.349999999999</v>
      </c>
      <c r="AC41" s="4">
        <f t="shared" si="83"/>
        <v>11733.43</v>
      </c>
      <c r="AD41" s="4">
        <f t="shared" si="83"/>
        <v>9339.31</v>
      </c>
      <c r="AE41" s="4">
        <f t="shared" si="83"/>
        <v>7882.78</v>
      </c>
      <c r="AF41" s="4">
        <f t="shared" si="83"/>
        <v>6527.5</v>
      </c>
      <c r="AG41" s="4">
        <f t="shared" si="83"/>
        <v>4554.9400000000005</v>
      </c>
      <c r="AH41" s="4">
        <f t="shared" si="83"/>
        <v>3509.1400000000003</v>
      </c>
      <c r="AI41" s="4">
        <f t="shared" si="83"/>
        <v>2503.6099999999997</v>
      </c>
      <c r="AJ41" s="4">
        <f t="shared" si="83"/>
        <v>2020.4</v>
      </c>
      <c r="AK41" s="4">
        <f t="shared" si="83"/>
        <v>1672.95</v>
      </c>
      <c r="AL41" s="4">
        <f t="shared" si="83"/>
        <v>1387.18</v>
      </c>
      <c r="AM41" s="4">
        <f t="shared" si="83"/>
        <v>1102.54</v>
      </c>
      <c r="AN41" s="4">
        <f t="shared" si="83"/>
        <v>838.98</v>
      </c>
      <c r="AO41" s="4">
        <f t="shared" si="83"/>
        <v>590.63</v>
      </c>
      <c r="AP41" s="4">
        <f t="shared" si="83"/>
        <v>480.28999999999996</v>
      </c>
      <c r="AQ41" s="4">
        <f t="shared" si="83"/>
        <v>409.17999999999984</v>
      </c>
      <c r="AR41" s="4">
        <f t="shared" si="83"/>
        <v>393.80000000000018</v>
      </c>
      <c r="AS41" s="4">
        <f t="shared" si="83"/>
        <v>381.31000000000017</v>
      </c>
      <c r="AT41" s="4">
        <f t="shared" si="83"/>
        <v>359.31999999999994</v>
      </c>
      <c r="AU41" s="4">
        <f t="shared" si="83"/>
        <v>308.7800000000002</v>
      </c>
      <c r="AV41" s="4">
        <f t="shared" si="83"/>
        <v>317.94000000000005</v>
      </c>
    </row>
    <row r="42" spans="4:48" x14ac:dyDescent="0.35">
      <c r="D42" t="str">
        <f t="shared" si="76"/>
        <v>300Mt-wam</v>
      </c>
      <c r="E42" s="4">
        <f t="shared" si="77"/>
        <v>180671.23</v>
      </c>
      <c r="F42" s="4">
        <f t="shared" si="78"/>
        <v>144147.38</v>
      </c>
      <c r="G42" s="4">
        <f t="shared" si="79"/>
        <v>36184.949999999997</v>
      </c>
      <c r="H42" s="4">
        <f t="shared" si="80"/>
        <v>5185.57</v>
      </c>
      <c r="I42" s="4">
        <f t="shared" si="81"/>
        <v>1036.17</v>
      </c>
      <c r="J42" s="4">
        <f t="shared" si="82"/>
        <v>803.19000000000074</v>
      </c>
      <c r="O42" t="s">
        <v>124</v>
      </c>
      <c r="S42" s="4">
        <f t="shared" si="84"/>
        <v>38483.810000000005</v>
      </c>
      <c r="T42" s="4">
        <f t="shared" si="83"/>
        <v>37861.4</v>
      </c>
      <c r="U42" s="4">
        <f t="shared" si="83"/>
        <v>33232.160000000003</v>
      </c>
      <c r="V42" s="4">
        <f t="shared" si="83"/>
        <v>37179.29</v>
      </c>
      <c r="W42" s="4">
        <f t="shared" si="83"/>
        <v>33914.57</v>
      </c>
      <c r="X42" s="4">
        <f t="shared" si="83"/>
        <v>32837.11</v>
      </c>
      <c r="Y42" s="4">
        <f t="shared" si="83"/>
        <v>30829.16</v>
      </c>
      <c r="Z42" s="4">
        <f t="shared" si="83"/>
        <v>28848.14</v>
      </c>
      <c r="AA42" s="4">
        <f t="shared" si="83"/>
        <v>27016.23</v>
      </c>
      <c r="AB42" s="4">
        <f t="shared" si="83"/>
        <v>24616.739999999998</v>
      </c>
      <c r="AC42" s="4">
        <f t="shared" si="83"/>
        <v>11626.06</v>
      </c>
      <c r="AD42" s="4">
        <f t="shared" si="83"/>
        <v>8834.44</v>
      </c>
      <c r="AE42" s="4">
        <f t="shared" si="83"/>
        <v>7156.11</v>
      </c>
      <c r="AF42" s="4">
        <f t="shared" si="83"/>
        <v>5954.5</v>
      </c>
      <c r="AG42" s="4">
        <f t="shared" si="83"/>
        <v>2613.84</v>
      </c>
      <c r="AH42" s="4">
        <f t="shared" si="83"/>
        <v>1756.38</v>
      </c>
      <c r="AI42" s="4">
        <f t="shared" si="83"/>
        <v>1163.95</v>
      </c>
      <c r="AJ42" s="4">
        <f t="shared" si="83"/>
        <v>842.39999999999986</v>
      </c>
      <c r="AK42" s="4">
        <f t="shared" si="83"/>
        <v>781.49</v>
      </c>
      <c r="AL42" s="4">
        <f t="shared" si="83"/>
        <v>641.35000000000014</v>
      </c>
      <c r="AM42" s="4">
        <f t="shared" si="83"/>
        <v>425.54000000000008</v>
      </c>
      <c r="AN42" s="4">
        <f t="shared" si="83"/>
        <v>278.87000000000012</v>
      </c>
      <c r="AO42" s="4">
        <f t="shared" si="83"/>
        <v>137</v>
      </c>
      <c r="AP42" s="4">
        <f t="shared" si="83"/>
        <v>138.71000000000004</v>
      </c>
      <c r="AQ42" s="4">
        <f t="shared" si="83"/>
        <v>56.049999999999955</v>
      </c>
      <c r="AR42" s="4">
        <f t="shared" si="83"/>
        <v>136.01000000000022</v>
      </c>
      <c r="AS42" s="4">
        <f t="shared" si="83"/>
        <v>142.29000000000019</v>
      </c>
      <c r="AT42" s="4">
        <f t="shared" si="83"/>
        <v>138.19000000000005</v>
      </c>
      <c r="AU42" s="4">
        <f t="shared" si="83"/>
        <v>174.90000000000009</v>
      </c>
      <c r="AV42" s="4">
        <f t="shared" si="83"/>
        <v>211.80000000000018</v>
      </c>
    </row>
    <row r="43" spans="4:48" x14ac:dyDescent="0.35">
      <c r="D43" t="str">
        <f t="shared" si="76"/>
        <v>300Mt-wem</v>
      </c>
      <c r="E43" s="4">
        <f t="shared" si="77"/>
        <v>179009.55000000002</v>
      </c>
      <c r="F43" s="4">
        <f t="shared" si="78"/>
        <v>157740.72</v>
      </c>
      <c r="G43" s="4">
        <f t="shared" si="79"/>
        <v>36674.879999999997</v>
      </c>
      <c r="H43" s="4">
        <f t="shared" si="80"/>
        <v>5633.42</v>
      </c>
      <c r="I43" s="4">
        <f t="shared" si="81"/>
        <v>1478.62</v>
      </c>
      <c r="J43" s="4">
        <f t="shared" si="82"/>
        <v>1223.6400000000006</v>
      </c>
      <c r="O43" t="s">
        <v>125</v>
      </c>
      <c r="S43" s="4">
        <f t="shared" si="84"/>
        <v>38483.810000000005</v>
      </c>
      <c r="T43" s="4">
        <f t="shared" si="83"/>
        <v>37861.4</v>
      </c>
      <c r="U43" s="4">
        <f t="shared" si="83"/>
        <v>33232.160000000003</v>
      </c>
      <c r="V43" s="4">
        <f t="shared" si="83"/>
        <v>35418.729999999996</v>
      </c>
      <c r="W43" s="4">
        <f t="shared" si="83"/>
        <v>34013.450000000004</v>
      </c>
      <c r="X43" s="4">
        <f t="shared" si="83"/>
        <v>33662.04</v>
      </c>
      <c r="Y43" s="4">
        <f t="shared" si="83"/>
        <v>32333.94</v>
      </c>
      <c r="Z43" s="4">
        <f t="shared" si="83"/>
        <v>31253.53</v>
      </c>
      <c r="AA43" s="4">
        <f t="shared" si="83"/>
        <v>30813.5</v>
      </c>
      <c r="AB43" s="4">
        <f t="shared" si="83"/>
        <v>29677.71</v>
      </c>
      <c r="AC43" s="4">
        <f t="shared" ref="T43:AV52" si="85">AC$63+AC78</f>
        <v>11710.25</v>
      </c>
      <c r="AD43" s="4">
        <f t="shared" si="85"/>
        <v>8853.2800000000007</v>
      </c>
      <c r="AE43" s="4">
        <f t="shared" si="85"/>
        <v>7290.83</v>
      </c>
      <c r="AF43" s="4">
        <f t="shared" si="85"/>
        <v>6082.32</v>
      </c>
      <c r="AG43" s="4">
        <f t="shared" si="85"/>
        <v>2738.2</v>
      </c>
      <c r="AH43" s="4">
        <f t="shared" si="85"/>
        <v>1841.18</v>
      </c>
      <c r="AI43" s="4">
        <f t="shared" si="85"/>
        <v>1251.72</v>
      </c>
      <c r="AJ43" s="4">
        <f t="shared" si="85"/>
        <v>934.01</v>
      </c>
      <c r="AK43" s="4">
        <f t="shared" si="85"/>
        <v>874.62</v>
      </c>
      <c r="AL43" s="4">
        <f t="shared" si="85"/>
        <v>731.8900000000001</v>
      </c>
      <c r="AM43" s="4">
        <f t="shared" si="85"/>
        <v>529.31000000000006</v>
      </c>
      <c r="AN43" s="4">
        <f t="shared" si="85"/>
        <v>364.30999999999995</v>
      </c>
      <c r="AO43" s="4">
        <f t="shared" si="85"/>
        <v>221.48000000000002</v>
      </c>
      <c r="AP43" s="4">
        <f t="shared" si="85"/>
        <v>222.21000000000004</v>
      </c>
      <c r="AQ43" s="4">
        <f t="shared" si="85"/>
        <v>141.30999999999995</v>
      </c>
      <c r="AR43" s="4">
        <f t="shared" si="85"/>
        <v>220.66000000000008</v>
      </c>
      <c r="AS43" s="4">
        <f t="shared" si="85"/>
        <v>226.49000000000024</v>
      </c>
      <c r="AT43" s="4">
        <f t="shared" si="85"/>
        <v>222.06999999999994</v>
      </c>
      <c r="AU43" s="4">
        <f t="shared" si="85"/>
        <v>258.76000000000022</v>
      </c>
      <c r="AV43" s="4">
        <f t="shared" si="85"/>
        <v>295.66000000000008</v>
      </c>
    </row>
    <row r="44" spans="4:48" x14ac:dyDescent="0.35">
      <c r="D44" t="str">
        <f t="shared" si="76"/>
        <v>350Mt</v>
      </c>
      <c r="E44" s="4">
        <f t="shared" si="77"/>
        <v>173004.49</v>
      </c>
      <c r="F44" s="4">
        <f t="shared" si="78"/>
        <v>115768.42000000001</v>
      </c>
      <c r="G44" s="4">
        <f t="shared" si="79"/>
        <v>52792.070000000007</v>
      </c>
      <c r="H44" s="4">
        <f t="shared" si="80"/>
        <v>25828.120000000003</v>
      </c>
      <c r="I44" s="4">
        <f t="shared" si="81"/>
        <v>16969.05</v>
      </c>
      <c r="J44" s="4">
        <f t="shared" si="82"/>
        <v>8873.6500000000015</v>
      </c>
      <c r="O44" t="s">
        <v>77</v>
      </c>
      <c r="S44" s="4">
        <f t="shared" si="84"/>
        <v>38483.810000000005</v>
      </c>
      <c r="T44" s="4">
        <f t="shared" si="85"/>
        <v>37861.4</v>
      </c>
      <c r="U44" s="4">
        <f t="shared" si="85"/>
        <v>33232.160000000003</v>
      </c>
      <c r="V44" s="4">
        <f t="shared" si="85"/>
        <v>32363.73</v>
      </c>
      <c r="W44" s="4">
        <f t="shared" si="85"/>
        <v>31063.39</v>
      </c>
      <c r="X44" s="4">
        <f t="shared" si="85"/>
        <v>28536.22</v>
      </c>
      <c r="Y44" s="4">
        <f t="shared" si="85"/>
        <v>26783.760000000002</v>
      </c>
      <c r="Z44" s="4">
        <f t="shared" si="85"/>
        <v>24436.25</v>
      </c>
      <c r="AA44" s="4">
        <f t="shared" si="85"/>
        <v>20154.12</v>
      </c>
      <c r="AB44" s="4">
        <f t="shared" si="85"/>
        <v>15858.07</v>
      </c>
      <c r="AC44" s="4">
        <f t="shared" si="85"/>
        <v>13057.81</v>
      </c>
      <c r="AD44" s="4">
        <f t="shared" si="85"/>
        <v>11921.08</v>
      </c>
      <c r="AE44" s="4">
        <f t="shared" si="85"/>
        <v>10928.130000000001</v>
      </c>
      <c r="AF44" s="4">
        <f t="shared" si="85"/>
        <v>9111.64</v>
      </c>
      <c r="AG44" s="4">
        <f t="shared" si="85"/>
        <v>7773.41</v>
      </c>
      <c r="AH44" s="4">
        <f t="shared" si="85"/>
        <v>6613.72</v>
      </c>
      <c r="AI44" s="4">
        <f t="shared" si="85"/>
        <v>5660.05</v>
      </c>
      <c r="AJ44" s="4">
        <f t="shared" si="85"/>
        <v>4912.93</v>
      </c>
      <c r="AK44" s="4">
        <f t="shared" si="85"/>
        <v>4439.05</v>
      </c>
      <c r="AL44" s="4">
        <f t="shared" si="85"/>
        <v>4202.3700000000008</v>
      </c>
      <c r="AM44" s="4">
        <f t="shared" si="85"/>
        <v>3872.37</v>
      </c>
      <c r="AN44" s="4">
        <f t="shared" si="85"/>
        <v>3563.2400000000002</v>
      </c>
      <c r="AO44" s="4">
        <f t="shared" si="85"/>
        <v>3298.3999999999996</v>
      </c>
      <c r="AP44" s="4">
        <f t="shared" si="85"/>
        <v>3139.75</v>
      </c>
      <c r="AQ44" s="4">
        <f t="shared" si="85"/>
        <v>3095.29</v>
      </c>
      <c r="AR44" s="4">
        <f t="shared" si="85"/>
        <v>2701.01</v>
      </c>
      <c r="AS44" s="4">
        <f t="shared" si="85"/>
        <v>2431.46</v>
      </c>
      <c r="AT44" s="4">
        <f t="shared" si="85"/>
        <v>1288.83</v>
      </c>
      <c r="AU44" s="4">
        <f t="shared" si="85"/>
        <v>1222.6500000000001</v>
      </c>
      <c r="AV44" s="4">
        <f t="shared" si="85"/>
        <v>1229.7</v>
      </c>
    </row>
    <row r="45" spans="4:48" x14ac:dyDescent="0.35">
      <c r="D45" t="str">
        <f t="shared" si="76"/>
        <v>350Mt-led</v>
      </c>
      <c r="E45" s="4">
        <f t="shared" si="77"/>
        <v>169987.26</v>
      </c>
      <c r="F45" s="4">
        <f t="shared" si="78"/>
        <v>115768.67000000001</v>
      </c>
      <c r="G45" s="4">
        <f t="shared" si="79"/>
        <v>61026.770000000004</v>
      </c>
      <c r="H45" s="4">
        <f t="shared" si="80"/>
        <v>27301.949999999997</v>
      </c>
      <c r="I45" s="4">
        <f t="shared" si="81"/>
        <v>15239.22</v>
      </c>
      <c r="J45" s="4">
        <f t="shared" si="82"/>
        <v>3573.7000000000007</v>
      </c>
      <c r="O45" t="s">
        <v>126</v>
      </c>
      <c r="S45" s="4">
        <f t="shared" si="84"/>
        <v>38483.810000000005</v>
      </c>
      <c r="T45" s="4">
        <f t="shared" si="85"/>
        <v>37861.4</v>
      </c>
      <c r="U45" s="4">
        <f t="shared" si="85"/>
        <v>33232.160000000003</v>
      </c>
      <c r="V45" s="4">
        <f t="shared" si="85"/>
        <v>30869.1</v>
      </c>
      <c r="W45" s="4">
        <f t="shared" si="85"/>
        <v>29540.79</v>
      </c>
      <c r="X45" s="4">
        <f t="shared" si="85"/>
        <v>27860.68</v>
      </c>
      <c r="Y45" s="4">
        <f t="shared" si="85"/>
        <v>26480.32</v>
      </c>
      <c r="Z45" s="4">
        <f t="shared" si="85"/>
        <v>24323.879999999997</v>
      </c>
      <c r="AA45" s="4">
        <f t="shared" si="85"/>
        <v>20015.36</v>
      </c>
      <c r="AB45" s="4">
        <f t="shared" si="85"/>
        <v>17088.43</v>
      </c>
      <c r="AC45" s="4">
        <f t="shared" si="85"/>
        <v>15370.77</v>
      </c>
      <c r="AD45" s="4">
        <f t="shared" si="85"/>
        <v>14220.199999999999</v>
      </c>
      <c r="AE45" s="4">
        <f t="shared" si="85"/>
        <v>12469.05</v>
      </c>
      <c r="AF45" s="4">
        <f t="shared" si="85"/>
        <v>10613.980000000001</v>
      </c>
      <c r="AG45" s="4">
        <f t="shared" si="85"/>
        <v>8352.77</v>
      </c>
      <c r="AH45" s="4">
        <f t="shared" si="85"/>
        <v>6945.9400000000005</v>
      </c>
      <c r="AI45" s="4">
        <f t="shared" si="85"/>
        <v>5965.49</v>
      </c>
      <c r="AJ45" s="4">
        <f t="shared" si="85"/>
        <v>5312.24</v>
      </c>
      <c r="AK45" s="4">
        <f t="shared" si="85"/>
        <v>4755.49</v>
      </c>
      <c r="AL45" s="4">
        <f t="shared" si="85"/>
        <v>4322.79</v>
      </c>
      <c r="AM45" s="4">
        <f t="shared" si="85"/>
        <v>3947.4300000000003</v>
      </c>
      <c r="AN45" s="4">
        <f t="shared" si="85"/>
        <v>3615.7000000000003</v>
      </c>
      <c r="AO45" s="4">
        <f t="shared" si="85"/>
        <v>3246.5699999999997</v>
      </c>
      <c r="AP45" s="4">
        <f t="shared" si="85"/>
        <v>2973.05</v>
      </c>
      <c r="AQ45" s="4">
        <f t="shared" si="85"/>
        <v>1456.4699999999998</v>
      </c>
      <c r="AR45" s="4">
        <f t="shared" si="85"/>
        <v>779.35000000000014</v>
      </c>
      <c r="AS45" s="4">
        <f t="shared" si="85"/>
        <v>710.08000000000015</v>
      </c>
      <c r="AT45" s="4">
        <f t="shared" si="85"/>
        <v>689.89</v>
      </c>
      <c r="AU45" s="4">
        <f t="shared" si="85"/>
        <v>700.47000000000014</v>
      </c>
      <c r="AV45" s="4">
        <f t="shared" si="85"/>
        <v>693.91000000000008</v>
      </c>
    </row>
    <row r="46" spans="4:48" x14ac:dyDescent="0.35">
      <c r="D46" t="str">
        <f t="shared" si="76"/>
        <v>350Mt-lowbio</v>
      </c>
      <c r="E46" s="4">
        <f t="shared" si="77"/>
        <v>173064.55000000002</v>
      </c>
      <c r="F46" s="4">
        <f t="shared" si="78"/>
        <v>118364.64</v>
      </c>
      <c r="G46" s="4">
        <f t="shared" si="79"/>
        <v>52999.490000000005</v>
      </c>
      <c r="H46" s="4">
        <f t="shared" si="80"/>
        <v>25434.57</v>
      </c>
      <c r="I46" s="4">
        <f t="shared" si="81"/>
        <v>16336.630000000001</v>
      </c>
      <c r="J46" s="4">
        <f t="shared" si="82"/>
        <v>9687.2400000000016</v>
      </c>
      <c r="O46" t="s">
        <v>127</v>
      </c>
      <c r="S46" s="4">
        <f t="shared" si="84"/>
        <v>38483.810000000005</v>
      </c>
      <c r="T46" s="4">
        <f t="shared" si="85"/>
        <v>37861.4</v>
      </c>
      <c r="U46" s="4">
        <f t="shared" si="85"/>
        <v>33232.160000000003</v>
      </c>
      <c r="V46" s="4">
        <f t="shared" si="85"/>
        <v>32318.579999999998</v>
      </c>
      <c r="W46" s="4">
        <f t="shared" si="85"/>
        <v>31168.6</v>
      </c>
      <c r="X46" s="4">
        <f t="shared" si="85"/>
        <v>28751.61</v>
      </c>
      <c r="Y46" s="4">
        <f t="shared" si="85"/>
        <v>27276.510000000002</v>
      </c>
      <c r="Z46" s="4">
        <f t="shared" si="85"/>
        <v>25070.51</v>
      </c>
      <c r="AA46" s="4">
        <f t="shared" si="85"/>
        <v>20791.539999999997</v>
      </c>
      <c r="AB46" s="4">
        <f t="shared" si="85"/>
        <v>16474.47</v>
      </c>
      <c r="AC46" s="4">
        <f t="shared" si="85"/>
        <v>13454.98</v>
      </c>
      <c r="AD46" s="4">
        <f t="shared" si="85"/>
        <v>12087.32</v>
      </c>
      <c r="AE46" s="4">
        <f t="shared" si="85"/>
        <v>10597.220000000001</v>
      </c>
      <c r="AF46" s="4">
        <f t="shared" si="85"/>
        <v>9121.77</v>
      </c>
      <c r="AG46" s="4">
        <f t="shared" si="85"/>
        <v>7738.2000000000007</v>
      </c>
      <c r="AH46" s="4">
        <f t="shared" si="85"/>
        <v>6515.82</v>
      </c>
      <c r="AI46" s="4">
        <f t="shared" si="85"/>
        <v>5567.19</v>
      </c>
      <c r="AJ46" s="4">
        <f t="shared" si="85"/>
        <v>4864.5599999999995</v>
      </c>
      <c r="AK46" s="4">
        <f t="shared" si="85"/>
        <v>4355.5300000000007</v>
      </c>
      <c r="AL46" s="4">
        <f t="shared" si="85"/>
        <v>4131.47</v>
      </c>
      <c r="AM46" s="4">
        <f t="shared" si="85"/>
        <v>3774.84</v>
      </c>
      <c r="AN46" s="4">
        <f t="shared" si="85"/>
        <v>3485.73</v>
      </c>
      <c r="AO46" s="4">
        <f t="shared" si="85"/>
        <v>3229.41</v>
      </c>
      <c r="AP46" s="4">
        <f t="shared" si="85"/>
        <v>2968.77</v>
      </c>
      <c r="AQ46" s="4">
        <f t="shared" si="85"/>
        <v>2877.88</v>
      </c>
      <c r="AR46" s="4">
        <f t="shared" si="85"/>
        <v>2536.5500000000002</v>
      </c>
      <c r="AS46" s="4">
        <f t="shared" si="85"/>
        <v>2035.9500000000003</v>
      </c>
      <c r="AT46" s="4">
        <f t="shared" si="85"/>
        <v>1749.05</v>
      </c>
      <c r="AU46" s="4">
        <f t="shared" si="85"/>
        <v>1685.1000000000001</v>
      </c>
      <c r="AV46" s="4">
        <f t="shared" si="85"/>
        <v>1680.5900000000001</v>
      </c>
    </row>
    <row r="47" spans="4:48" x14ac:dyDescent="0.35">
      <c r="D47" t="str">
        <f t="shared" si="76"/>
        <v>350Mt-wam</v>
      </c>
      <c r="E47" s="4">
        <f t="shared" si="77"/>
        <v>181465.1</v>
      </c>
      <c r="F47" s="4">
        <f t="shared" si="78"/>
        <v>144273.16</v>
      </c>
      <c r="G47" s="4">
        <f t="shared" si="79"/>
        <v>41300.04</v>
      </c>
      <c r="H47" s="4">
        <f t="shared" si="80"/>
        <v>10503.400000000001</v>
      </c>
      <c r="I47" s="4">
        <f t="shared" si="81"/>
        <v>5976.75</v>
      </c>
      <c r="J47" s="4">
        <f t="shared" si="82"/>
        <v>4402.88</v>
      </c>
      <c r="O47" t="s">
        <v>128</v>
      </c>
      <c r="S47" s="4">
        <f t="shared" si="84"/>
        <v>38483.810000000005</v>
      </c>
      <c r="T47" s="4">
        <f t="shared" si="85"/>
        <v>37861.4</v>
      </c>
      <c r="U47" s="4">
        <f t="shared" si="85"/>
        <v>33232.160000000003</v>
      </c>
      <c r="V47" s="4">
        <f t="shared" si="85"/>
        <v>37833.25</v>
      </c>
      <c r="W47" s="4">
        <f t="shared" si="85"/>
        <v>34054.480000000003</v>
      </c>
      <c r="X47" s="4">
        <f t="shared" si="85"/>
        <v>32926.06</v>
      </c>
      <c r="Y47" s="4">
        <f t="shared" si="85"/>
        <v>30829.15</v>
      </c>
      <c r="Z47" s="4">
        <f t="shared" si="85"/>
        <v>28884.98</v>
      </c>
      <c r="AA47" s="4">
        <f t="shared" si="85"/>
        <v>27016.23</v>
      </c>
      <c r="AB47" s="4">
        <f t="shared" si="85"/>
        <v>24616.739999999998</v>
      </c>
      <c r="AC47" s="4">
        <f t="shared" si="85"/>
        <v>12374.95</v>
      </c>
      <c r="AD47" s="4">
        <f t="shared" si="85"/>
        <v>9943.34</v>
      </c>
      <c r="AE47" s="4">
        <f t="shared" si="85"/>
        <v>8228.39</v>
      </c>
      <c r="AF47" s="4">
        <f t="shared" si="85"/>
        <v>6882.74</v>
      </c>
      <c r="AG47" s="4">
        <f t="shared" si="85"/>
        <v>3870.6200000000003</v>
      </c>
      <c r="AH47" s="4">
        <f t="shared" si="85"/>
        <v>2572.08</v>
      </c>
      <c r="AI47" s="4">
        <f t="shared" si="85"/>
        <v>1948.46</v>
      </c>
      <c r="AJ47" s="4">
        <f t="shared" si="85"/>
        <v>1509.9499999999998</v>
      </c>
      <c r="AK47" s="4">
        <f t="shared" si="85"/>
        <v>2487.5299999999997</v>
      </c>
      <c r="AL47" s="4">
        <f t="shared" si="85"/>
        <v>1985.38</v>
      </c>
      <c r="AM47" s="4">
        <f t="shared" si="85"/>
        <v>1636.3200000000002</v>
      </c>
      <c r="AN47" s="4">
        <f t="shared" si="85"/>
        <v>1352.8200000000002</v>
      </c>
      <c r="AO47" s="4">
        <f t="shared" si="85"/>
        <v>1163.49</v>
      </c>
      <c r="AP47" s="4">
        <f t="shared" si="85"/>
        <v>933.66</v>
      </c>
      <c r="AQ47" s="4">
        <f t="shared" si="85"/>
        <v>890.45999999999992</v>
      </c>
      <c r="AR47" s="4">
        <f t="shared" si="85"/>
        <v>867.2600000000001</v>
      </c>
      <c r="AS47" s="4">
        <f t="shared" si="85"/>
        <v>866.44000000000017</v>
      </c>
      <c r="AT47" s="4">
        <f t="shared" si="85"/>
        <v>871.43</v>
      </c>
      <c r="AU47" s="4">
        <f t="shared" si="85"/>
        <v>871.75000000000023</v>
      </c>
      <c r="AV47" s="4">
        <f t="shared" si="85"/>
        <v>926.00000000000011</v>
      </c>
    </row>
    <row r="48" spans="4:48" x14ac:dyDescent="0.35">
      <c r="D48" t="str">
        <f t="shared" si="76"/>
        <v>350Mt-wem</v>
      </c>
      <c r="E48" s="4">
        <f t="shared" si="77"/>
        <v>181476.14</v>
      </c>
      <c r="F48" s="4">
        <f t="shared" si="78"/>
        <v>157740.72</v>
      </c>
      <c r="G48" s="4">
        <f t="shared" si="79"/>
        <v>36758.550000000003</v>
      </c>
      <c r="H48" s="4">
        <f t="shared" si="80"/>
        <v>6936.5599999999995</v>
      </c>
      <c r="I48" s="4">
        <f t="shared" si="81"/>
        <v>3250.63</v>
      </c>
      <c r="J48" s="4">
        <f t="shared" si="82"/>
        <v>1758.5900000000006</v>
      </c>
      <c r="O48" t="s">
        <v>129</v>
      </c>
      <c r="S48" s="4">
        <f t="shared" si="84"/>
        <v>38483.810000000005</v>
      </c>
      <c r="T48" s="4">
        <f t="shared" si="85"/>
        <v>37861.4</v>
      </c>
      <c r="U48" s="4">
        <f t="shared" si="85"/>
        <v>33232.160000000003</v>
      </c>
      <c r="V48" s="4">
        <f t="shared" si="85"/>
        <v>37811.629999999997</v>
      </c>
      <c r="W48" s="4">
        <f t="shared" si="85"/>
        <v>34087.14</v>
      </c>
      <c r="X48" s="4">
        <f t="shared" si="85"/>
        <v>33662.04</v>
      </c>
      <c r="Y48" s="4">
        <f t="shared" si="85"/>
        <v>32333.94</v>
      </c>
      <c r="Z48" s="4">
        <f t="shared" si="85"/>
        <v>31253.53</v>
      </c>
      <c r="AA48" s="4">
        <f t="shared" si="85"/>
        <v>30813.5</v>
      </c>
      <c r="AB48" s="4">
        <f t="shared" si="85"/>
        <v>29677.71</v>
      </c>
      <c r="AC48" s="4">
        <f t="shared" si="85"/>
        <v>11721.37</v>
      </c>
      <c r="AD48" s="4">
        <f t="shared" si="85"/>
        <v>8867.2199999999993</v>
      </c>
      <c r="AE48" s="4">
        <f t="shared" si="85"/>
        <v>7311.76</v>
      </c>
      <c r="AF48" s="4">
        <f t="shared" si="85"/>
        <v>6103.1799999999994</v>
      </c>
      <c r="AG48" s="4">
        <f t="shared" si="85"/>
        <v>2755.0200000000004</v>
      </c>
      <c r="AH48" s="4">
        <f t="shared" si="85"/>
        <v>1843.4700000000003</v>
      </c>
      <c r="AI48" s="4">
        <f t="shared" si="85"/>
        <v>1254.71</v>
      </c>
      <c r="AJ48" s="4">
        <f t="shared" si="85"/>
        <v>936.89999999999986</v>
      </c>
      <c r="AK48" s="4">
        <f t="shared" si="85"/>
        <v>1484.29</v>
      </c>
      <c r="AL48" s="4">
        <f t="shared" si="85"/>
        <v>1417.19</v>
      </c>
      <c r="AM48" s="4">
        <f t="shared" si="85"/>
        <v>1181.0300000000002</v>
      </c>
      <c r="AN48" s="4">
        <f t="shared" si="85"/>
        <v>797.2700000000001</v>
      </c>
      <c r="AO48" s="4">
        <f t="shared" si="85"/>
        <v>516.01</v>
      </c>
      <c r="AP48" s="4">
        <f t="shared" si="85"/>
        <v>382.83999999999992</v>
      </c>
      <c r="AQ48" s="4">
        <f t="shared" si="85"/>
        <v>373.47999999999979</v>
      </c>
      <c r="AR48" s="4">
        <f t="shared" si="85"/>
        <v>391.76000000000022</v>
      </c>
      <c r="AS48" s="4">
        <f t="shared" si="85"/>
        <v>349.04000000000019</v>
      </c>
      <c r="AT48" s="4">
        <f t="shared" si="85"/>
        <v>337.28</v>
      </c>
      <c r="AU48" s="4">
        <f t="shared" si="85"/>
        <v>324.62000000000012</v>
      </c>
      <c r="AV48" s="4">
        <f t="shared" si="85"/>
        <v>355.8900000000001</v>
      </c>
    </row>
    <row r="49" spans="4:48" x14ac:dyDescent="0.35">
      <c r="D49" t="str">
        <f t="shared" si="76"/>
        <v>400Mt</v>
      </c>
      <c r="E49" s="4">
        <f t="shared" si="77"/>
        <v>173022.13</v>
      </c>
      <c r="F49" s="4">
        <f t="shared" si="78"/>
        <v>115961.31</v>
      </c>
      <c r="G49" s="4">
        <f t="shared" si="79"/>
        <v>69937.41</v>
      </c>
      <c r="H49" s="4">
        <f t="shared" si="80"/>
        <v>39893.46</v>
      </c>
      <c r="I49" s="4">
        <f t="shared" si="81"/>
        <v>26063.62</v>
      </c>
      <c r="J49" s="4">
        <f t="shared" si="82"/>
        <v>18567.18</v>
      </c>
      <c r="O49" t="s">
        <v>130</v>
      </c>
      <c r="S49" s="4">
        <f t="shared" si="84"/>
        <v>38483.810000000005</v>
      </c>
      <c r="T49" s="4">
        <f t="shared" si="85"/>
        <v>37861.4</v>
      </c>
      <c r="U49" s="4">
        <f t="shared" si="85"/>
        <v>33232.160000000003</v>
      </c>
      <c r="V49" s="4">
        <f t="shared" si="85"/>
        <v>32370.35</v>
      </c>
      <c r="W49" s="4">
        <f t="shared" si="85"/>
        <v>31074.41</v>
      </c>
      <c r="X49" s="4">
        <f t="shared" si="85"/>
        <v>28440.240000000002</v>
      </c>
      <c r="Y49" s="4">
        <f t="shared" si="85"/>
        <v>26789.05</v>
      </c>
      <c r="Z49" s="4">
        <f t="shared" si="85"/>
        <v>24439.859999999997</v>
      </c>
      <c r="AA49" s="4">
        <f t="shared" si="85"/>
        <v>20166.64</v>
      </c>
      <c r="AB49" s="4">
        <f t="shared" si="85"/>
        <v>16125.52</v>
      </c>
      <c r="AC49" s="4">
        <f t="shared" si="85"/>
        <v>16731.04</v>
      </c>
      <c r="AD49" s="4">
        <f t="shared" si="85"/>
        <v>15472.769999999999</v>
      </c>
      <c r="AE49" s="4">
        <f t="shared" si="85"/>
        <v>14089.84</v>
      </c>
      <c r="AF49" s="4">
        <f t="shared" si="85"/>
        <v>12577.900000000001</v>
      </c>
      <c r="AG49" s="4">
        <f t="shared" si="85"/>
        <v>11065.86</v>
      </c>
      <c r="AH49" s="4">
        <f t="shared" si="85"/>
        <v>9512.4399999999987</v>
      </c>
      <c r="AI49" s="4">
        <f t="shared" si="85"/>
        <v>8383.69</v>
      </c>
      <c r="AJ49" s="4">
        <f t="shared" si="85"/>
        <v>7805.07</v>
      </c>
      <c r="AK49" s="4">
        <f t="shared" si="85"/>
        <v>7361</v>
      </c>
      <c r="AL49" s="4">
        <f t="shared" si="85"/>
        <v>6831.26</v>
      </c>
      <c r="AM49" s="4">
        <f t="shared" si="85"/>
        <v>6425.6200000000008</v>
      </c>
      <c r="AN49" s="4">
        <f t="shared" si="85"/>
        <v>5923.0499999999993</v>
      </c>
      <c r="AO49" s="4">
        <f t="shared" si="85"/>
        <v>5641.04</v>
      </c>
      <c r="AP49" s="4">
        <f t="shared" si="85"/>
        <v>4084.2200000000003</v>
      </c>
      <c r="AQ49" s="4">
        <f t="shared" si="85"/>
        <v>3989.6899999999996</v>
      </c>
      <c r="AR49" s="4">
        <f t="shared" si="85"/>
        <v>3898.3900000000003</v>
      </c>
      <c r="AS49" s="4">
        <f t="shared" si="85"/>
        <v>3746.28</v>
      </c>
      <c r="AT49" s="4">
        <f t="shared" si="85"/>
        <v>3724.3900000000003</v>
      </c>
      <c r="AU49" s="4">
        <f t="shared" si="85"/>
        <v>3637.25</v>
      </c>
      <c r="AV49" s="4">
        <f t="shared" si="85"/>
        <v>3560.87</v>
      </c>
    </row>
    <row r="50" spans="4:48" x14ac:dyDescent="0.35">
      <c r="D50" t="str">
        <f t="shared" si="76"/>
        <v>400Mt-led</v>
      </c>
      <c r="E50" s="4">
        <f t="shared" si="77"/>
        <v>172871.96000000002</v>
      </c>
      <c r="F50" s="4">
        <f t="shared" si="78"/>
        <v>115768.68999999999</v>
      </c>
      <c r="G50" s="4">
        <f t="shared" si="79"/>
        <v>70747.819999999992</v>
      </c>
      <c r="H50" s="4">
        <f t="shared" si="80"/>
        <v>39131.71</v>
      </c>
      <c r="I50" s="4">
        <f t="shared" si="81"/>
        <v>27152.04</v>
      </c>
      <c r="J50" s="4">
        <f t="shared" si="82"/>
        <v>17419.990000000002</v>
      </c>
      <c r="O50" t="s">
        <v>131</v>
      </c>
      <c r="S50" s="4">
        <f t="shared" si="84"/>
        <v>38483.810000000005</v>
      </c>
      <c r="T50" s="4">
        <f t="shared" si="85"/>
        <v>37861.4</v>
      </c>
      <c r="U50" s="4">
        <f t="shared" si="85"/>
        <v>33232.160000000003</v>
      </c>
      <c r="V50" s="4">
        <f t="shared" si="85"/>
        <v>32325.579999999998</v>
      </c>
      <c r="W50" s="4">
        <f t="shared" si="85"/>
        <v>30969.01</v>
      </c>
      <c r="X50" s="4">
        <f t="shared" si="85"/>
        <v>28508.3</v>
      </c>
      <c r="Y50" s="4">
        <f t="shared" si="85"/>
        <v>26722.71</v>
      </c>
      <c r="Z50" s="4">
        <f t="shared" si="85"/>
        <v>24296.14</v>
      </c>
      <c r="AA50" s="4">
        <f t="shared" si="85"/>
        <v>20013.59</v>
      </c>
      <c r="AB50" s="4">
        <f t="shared" si="85"/>
        <v>16227.95</v>
      </c>
      <c r="AC50" s="4">
        <f t="shared" si="85"/>
        <v>17102.63</v>
      </c>
      <c r="AD50" s="4">
        <f t="shared" si="85"/>
        <v>15845.34</v>
      </c>
      <c r="AE50" s="4">
        <f t="shared" si="85"/>
        <v>14226.23</v>
      </c>
      <c r="AF50" s="4">
        <f t="shared" si="85"/>
        <v>12604.79</v>
      </c>
      <c r="AG50" s="4">
        <f t="shared" si="85"/>
        <v>10968.83</v>
      </c>
      <c r="AH50" s="4">
        <f t="shared" si="85"/>
        <v>9387.18</v>
      </c>
      <c r="AI50" s="4">
        <f t="shared" si="85"/>
        <v>8700.41</v>
      </c>
      <c r="AJ50" s="4">
        <f t="shared" si="85"/>
        <v>7498.2899999999991</v>
      </c>
      <c r="AK50" s="4">
        <f t="shared" si="85"/>
        <v>7041.43</v>
      </c>
      <c r="AL50" s="4">
        <f t="shared" si="85"/>
        <v>6504.4</v>
      </c>
      <c r="AM50" s="4">
        <f t="shared" si="85"/>
        <v>6087.66</v>
      </c>
      <c r="AN50" s="4">
        <f t="shared" si="85"/>
        <v>5676.0599999999995</v>
      </c>
      <c r="AO50" s="4">
        <f t="shared" si="85"/>
        <v>5235.93</v>
      </c>
      <c r="AP50" s="4">
        <f t="shared" si="85"/>
        <v>5096.82</v>
      </c>
      <c r="AQ50" s="4">
        <f t="shared" si="85"/>
        <v>5055.57</v>
      </c>
      <c r="AR50" s="4">
        <f t="shared" si="85"/>
        <v>3590.57</v>
      </c>
      <c r="AS50" s="4">
        <f t="shared" si="85"/>
        <v>3550.62</v>
      </c>
      <c r="AT50" s="4">
        <f t="shared" si="85"/>
        <v>3513.8900000000003</v>
      </c>
      <c r="AU50" s="4">
        <f t="shared" si="85"/>
        <v>3421.6000000000004</v>
      </c>
      <c r="AV50" s="4">
        <f t="shared" si="85"/>
        <v>3343.3100000000004</v>
      </c>
    </row>
    <row r="51" spans="4:48" x14ac:dyDescent="0.35">
      <c r="D51" t="str">
        <f t="shared" si="76"/>
        <v>400Mt-lowbio</v>
      </c>
      <c r="E51" s="4">
        <f t="shared" si="77"/>
        <v>173069.39</v>
      </c>
      <c r="F51" s="4">
        <f t="shared" si="78"/>
        <v>118792.15000000001</v>
      </c>
      <c r="G51" s="4">
        <f t="shared" si="79"/>
        <v>71327.600000000006</v>
      </c>
      <c r="H51" s="4">
        <f t="shared" si="80"/>
        <v>38509.9</v>
      </c>
      <c r="I51" s="4">
        <f t="shared" si="81"/>
        <v>26773.02</v>
      </c>
      <c r="J51" s="4">
        <f t="shared" si="82"/>
        <v>17847.420000000002</v>
      </c>
      <c r="O51" t="s">
        <v>132</v>
      </c>
      <c r="S51" s="4">
        <f t="shared" si="84"/>
        <v>38483.810000000005</v>
      </c>
      <c r="T51" s="4">
        <f t="shared" si="85"/>
        <v>37861.4</v>
      </c>
      <c r="U51" s="4">
        <f t="shared" si="85"/>
        <v>33232.160000000003</v>
      </c>
      <c r="V51" s="4">
        <f t="shared" si="85"/>
        <v>32322.91</v>
      </c>
      <c r="W51" s="4">
        <f t="shared" si="85"/>
        <v>31169.11</v>
      </c>
      <c r="X51" s="4">
        <f t="shared" si="85"/>
        <v>28852.38</v>
      </c>
      <c r="Y51" s="4">
        <f t="shared" si="85"/>
        <v>27281.77</v>
      </c>
      <c r="Z51" s="4">
        <f t="shared" si="85"/>
        <v>25133.199999999997</v>
      </c>
      <c r="AA51" s="4">
        <f t="shared" si="85"/>
        <v>20930.919999999998</v>
      </c>
      <c r="AB51" s="4">
        <f t="shared" si="85"/>
        <v>16593.88</v>
      </c>
      <c r="AC51" s="4">
        <f t="shared" si="85"/>
        <v>17467.62</v>
      </c>
      <c r="AD51" s="4">
        <f t="shared" si="85"/>
        <v>16044.14</v>
      </c>
      <c r="AE51" s="4">
        <f t="shared" si="85"/>
        <v>14353.43</v>
      </c>
      <c r="AF51" s="4">
        <f t="shared" si="85"/>
        <v>12608.01</v>
      </c>
      <c r="AG51" s="4">
        <f t="shared" si="85"/>
        <v>10854.400000000001</v>
      </c>
      <c r="AH51" s="4">
        <f t="shared" si="85"/>
        <v>9247.76</v>
      </c>
      <c r="AI51" s="4">
        <f t="shared" si="85"/>
        <v>8250.0500000000011</v>
      </c>
      <c r="AJ51" s="4">
        <f t="shared" si="85"/>
        <v>7450.25</v>
      </c>
      <c r="AK51" s="4">
        <f t="shared" si="85"/>
        <v>7037.77</v>
      </c>
      <c r="AL51" s="4">
        <f t="shared" si="85"/>
        <v>6524.07</v>
      </c>
      <c r="AM51" s="4">
        <f t="shared" si="85"/>
        <v>6129.1299999999992</v>
      </c>
      <c r="AN51" s="4">
        <f t="shared" si="85"/>
        <v>5809.7000000000007</v>
      </c>
      <c r="AO51" s="4">
        <f t="shared" si="85"/>
        <v>5398.94</v>
      </c>
      <c r="AP51" s="4">
        <f t="shared" si="85"/>
        <v>5300.62</v>
      </c>
      <c r="AQ51" s="4">
        <f t="shared" si="85"/>
        <v>4134.63</v>
      </c>
      <c r="AR51" s="4">
        <f t="shared" si="85"/>
        <v>3783.67</v>
      </c>
      <c r="AS51" s="4">
        <f t="shared" si="85"/>
        <v>3634.4500000000003</v>
      </c>
      <c r="AT51" s="4">
        <f t="shared" si="85"/>
        <v>3586.66</v>
      </c>
      <c r="AU51" s="4">
        <f t="shared" si="85"/>
        <v>3488.33</v>
      </c>
      <c r="AV51" s="4">
        <f t="shared" si="85"/>
        <v>3354.3100000000004</v>
      </c>
    </row>
    <row r="52" spans="4:48" x14ac:dyDescent="0.35">
      <c r="D52" t="str">
        <f t="shared" si="76"/>
        <v>400Mt-wam</v>
      </c>
      <c r="E52" s="4">
        <f t="shared" si="77"/>
        <v>182101.82</v>
      </c>
      <c r="F52" s="4">
        <f t="shared" si="78"/>
        <v>149699.54</v>
      </c>
      <c r="G52" s="4">
        <f t="shared" si="79"/>
        <v>67697.13</v>
      </c>
      <c r="H52" s="4">
        <f t="shared" si="80"/>
        <v>23556.11</v>
      </c>
      <c r="I52" s="4">
        <f t="shared" si="81"/>
        <v>9591.93</v>
      </c>
      <c r="J52" s="4">
        <f t="shared" si="82"/>
        <v>5279.9000000000005</v>
      </c>
      <c r="O52" t="s">
        <v>133</v>
      </c>
      <c r="S52" s="4">
        <f t="shared" si="84"/>
        <v>38483.810000000005</v>
      </c>
      <c r="T52" s="4">
        <f t="shared" si="85"/>
        <v>37861.4</v>
      </c>
      <c r="U52" s="4">
        <f t="shared" si="85"/>
        <v>33232.160000000003</v>
      </c>
      <c r="V52" s="4">
        <f t="shared" si="85"/>
        <v>37833.25</v>
      </c>
      <c r="W52" s="4">
        <f t="shared" ref="T52:AV56" si="86">W$63+W87</f>
        <v>34691.199999999997</v>
      </c>
      <c r="X52" s="4">
        <f t="shared" si="86"/>
        <v>33628.25</v>
      </c>
      <c r="Y52" s="4">
        <f t="shared" si="86"/>
        <v>32218.2</v>
      </c>
      <c r="Z52" s="4">
        <f t="shared" si="86"/>
        <v>30615.66</v>
      </c>
      <c r="AA52" s="4">
        <f t="shared" si="86"/>
        <v>28081.48</v>
      </c>
      <c r="AB52" s="4">
        <f t="shared" si="86"/>
        <v>25155.95</v>
      </c>
      <c r="AC52" s="4">
        <f t="shared" si="86"/>
        <v>19473.12</v>
      </c>
      <c r="AD52" s="4">
        <f t="shared" si="86"/>
        <v>15080.289999999999</v>
      </c>
      <c r="AE52" s="4">
        <f t="shared" si="86"/>
        <v>12802.130000000001</v>
      </c>
      <c r="AF52" s="4">
        <f t="shared" si="86"/>
        <v>10964.480000000001</v>
      </c>
      <c r="AG52" s="4">
        <f t="shared" si="86"/>
        <v>9377.11</v>
      </c>
      <c r="AH52" s="4">
        <f t="shared" si="86"/>
        <v>8064.31</v>
      </c>
      <c r="AI52" s="4">
        <f t="shared" si="86"/>
        <v>4740.1400000000003</v>
      </c>
      <c r="AJ52" s="4">
        <f t="shared" si="86"/>
        <v>3905.85</v>
      </c>
      <c r="AK52" s="4">
        <f t="shared" si="86"/>
        <v>3759.4</v>
      </c>
      <c r="AL52" s="4">
        <f t="shared" si="86"/>
        <v>3086.41</v>
      </c>
      <c r="AM52" s="4">
        <f t="shared" si="86"/>
        <v>2588.65</v>
      </c>
      <c r="AN52" s="4">
        <f t="shared" si="86"/>
        <v>2243.3000000000002</v>
      </c>
      <c r="AO52" s="4">
        <f t="shared" si="86"/>
        <v>1805.54</v>
      </c>
      <c r="AP52" s="4">
        <f t="shared" si="86"/>
        <v>1566.46</v>
      </c>
      <c r="AQ52" s="4">
        <f t="shared" si="86"/>
        <v>1387.98</v>
      </c>
      <c r="AR52" s="4">
        <f t="shared" si="86"/>
        <v>1217.96</v>
      </c>
      <c r="AS52" s="4">
        <f t="shared" si="86"/>
        <v>1101.3300000000002</v>
      </c>
      <c r="AT52" s="4">
        <f t="shared" si="86"/>
        <v>1018.4</v>
      </c>
      <c r="AU52" s="4">
        <f t="shared" si="86"/>
        <v>957.34000000000015</v>
      </c>
      <c r="AV52" s="4">
        <f t="shared" si="86"/>
        <v>984.87000000000012</v>
      </c>
    </row>
    <row r="53" spans="4:48" x14ac:dyDescent="0.35">
      <c r="D53" t="str">
        <f t="shared" si="76"/>
        <v>400Mt-wem</v>
      </c>
      <c r="E53" s="4">
        <f t="shared" si="77"/>
        <v>182164.63999999998</v>
      </c>
      <c r="F53" s="4">
        <f t="shared" si="78"/>
        <v>158244.74</v>
      </c>
      <c r="G53" s="4">
        <f t="shared" si="79"/>
        <v>64075.560000000012</v>
      </c>
      <c r="H53" s="4">
        <f t="shared" si="80"/>
        <v>19620.02</v>
      </c>
      <c r="I53" s="4">
        <f t="shared" si="81"/>
        <v>9098.5400000000009</v>
      </c>
      <c r="J53" s="4">
        <f t="shared" si="82"/>
        <v>4717.6500000000005</v>
      </c>
      <c r="O53" t="s">
        <v>134</v>
      </c>
      <c r="S53" s="4">
        <f t="shared" si="84"/>
        <v>38483.82</v>
      </c>
      <c r="T53" s="4">
        <f t="shared" si="86"/>
        <v>37861.4</v>
      </c>
      <c r="U53" s="4">
        <f t="shared" si="86"/>
        <v>33232.160000000003</v>
      </c>
      <c r="V53" s="4">
        <f t="shared" si="86"/>
        <v>37811.549999999996</v>
      </c>
      <c r="W53" s="4">
        <f t="shared" si="86"/>
        <v>34775.71</v>
      </c>
      <c r="X53" s="4">
        <f t="shared" si="86"/>
        <v>34013.71</v>
      </c>
      <c r="Y53" s="4">
        <f t="shared" si="86"/>
        <v>32486.29</v>
      </c>
      <c r="Z53" s="4">
        <f t="shared" si="86"/>
        <v>31253.53</v>
      </c>
      <c r="AA53" s="4">
        <f t="shared" si="86"/>
        <v>30813.5</v>
      </c>
      <c r="AB53" s="4">
        <f t="shared" si="86"/>
        <v>29677.71</v>
      </c>
      <c r="AC53" s="4">
        <f t="shared" si="86"/>
        <v>18383.34</v>
      </c>
      <c r="AD53" s="4">
        <f t="shared" si="86"/>
        <v>14983.24</v>
      </c>
      <c r="AE53" s="4">
        <f t="shared" si="86"/>
        <v>12278.02</v>
      </c>
      <c r="AF53" s="4">
        <f t="shared" si="86"/>
        <v>10064.52</v>
      </c>
      <c r="AG53" s="4">
        <f t="shared" si="86"/>
        <v>8366.44</v>
      </c>
      <c r="AH53" s="4">
        <f t="shared" si="86"/>
        <v>6940.64</v>
      </c>
      <c r="AI53" s="4">
        <f t="shared" si="86"/>
        <v>3693.2700000000004</v>
      </c>
      <c r="AJ53" s="4">
        <f t="shared" si="86"/>
        <v>3022.63</v>
      </c>
      <c r="AK53" s="4">
        <f t="shared" si="86"/>
        <v>3199.48</v>
      </c>
      <c r="AL53" s="4">
        <f t="shared" si="86"/>
        <v>2764</v>
      </c>
      <c r="AM53" s="4">
        <f t="shared" si="86"/>
        <v>2407.58</v>
      </c>
      <c r="AN53" s="4">
        <f t="shared" si="86"/>
        <v>2066.17</v>
      </c>
      <c r="AO53" s="4">
        <f t="shared" si="86"/>
        <v>1722.59</v>
      </c>
      <c r="AP53" s="4">
        <f t="shared" si="86"/>
        <v>1523.52</v>
      </c>
      <c r="AQ53" s="4">
        <f t="shared" si="86"/>
        <v>1378.6799999999998</v>
      </c>
      <c r="AR53" s="4">
        <f t="shared" si="86"/>
        <v>1246.5100000000002</v>
      </c>
      <c r="AS53" s="4">
        <f t="shared" si="86"/>
        <v>1157.7400000000002</v>
      </c>
      <c r="AT53" s="4">
        <f t="shared" si="86"/>
        <v>1068.1399999999999</v>
      </c>
      <c r="AU53" s="4">
        <f t="shared" si="86"/>
        <v>660.58000000000015</v>
      </c>
      <c r="AV53" s="4">
        <f t="shared" si="86"/>
        <v>584.68000000000006</v>
      </c>
    </row>
    <row r="54" spans="4:48" x14ac:dyDescent="0.35">
      <c r="D54" t="str">
        <f t="shared" si="76"/>
        <v>450Mt</v>
      </c>
      <c r="E54" s="4">
        <f t="shared" si="77"/>
        <v>173012.28000000003</v>
      </c>
      <c r="F54" s="4">
        <f t="shared" si="78"/>
        <v>116043.15000000001</v>
      </c>
      <c r="G54" s="4">
        <f t="shared" si="79"/>
        <v>80728.63</v>
      </c>
      <c r="H54" s="4">
        <f t="shared" si="80"/>
        <v>52998.51999999999</v>
      </c>
      <c r="I54" s="4">
        <f t="shared" si="81"/>
        <v>39128.93</v>
      </c>
      <c r="J54" s="4">
        <f t="shared" si="82"/>
        <v>31596.18</v>
      </c>
      <c r="O54" t="s">
        <v>135</v>
      </c>
      <c r="S54" s="4">
        <f t="shared" si="84"/>
        <v>38483.810000000005</v>
      </c>
      <c r="T54" s="4">
        <f t="shared" si="86"/>
        <v>37861.4</v>
      </c>
      <c r="U54" s="4">
        <f t="shared" si="86"/>
        <v>33232.160000000003</v>
      </c>
      <c r="V54" s="4">
        <f t="shared" si="86"/>
        <v>32372.93</v>
      </c>
      <c r="W54" s="4">
        <f t="shared" si="86"/>
        <v>31061.98</v>
      </c>
      <c r="X54" s="4">
        <f t="shared" si="86"/>
        <v>28431.22</v>
      </c>
      <c r="Y54" s="4">
        <f t="shared" si="86"/>
        <v>26781.83</v>
      </c>
      <c r="Z54" s="4">
        <f t="shared" si="86"/>
        <v>24448.28</v>
      </c>
      <c r="AA54" s="4">
        <f t="shared" si="86"/>
        <v>20201.329999999998</v>
      </c>
      <c r="AB54" s="4">
        <f t="shared" si="86"/>
        <v>16180.490000000002</v>
      </c>
      <c r="AC54" s="4">
        <f t="shared" si="86"/>
        <v>18127.490000000002</v>
      </c>
      <c r="AD54" s="4">
        <f t="shared" si="86"/>
        <v>17124.420000000002</v>
      </c>
      <c r="AE54" s="4">
        <f t="shared" si="86"/>
        <v>16419.34</v>
      </c>
      <c r="AF54" s="4">
        <f t="shared" si="86"/>
        <v>15207.230000000001</v>
      </c>
      <c r="AG54" s="4">
        <f t="shared" si="86"/>
        <v>13850.150000000001</v>
      </c>
      <c r="AH54" s="4">
        <f t="shared" si="86"/>
        <v>12451.380000000001</v>
      </c>
      <c r="AI54" s="4">
        <f t="shared" si="86"/>
        <v>11502.01</v>
      </c>
      <c r="AJ54" s="4">
        <f t="shared" si="86"/>
        <v>10357.09</v>
      </c>
      <c r="AK54" s="4">
        <f t="shared" si="86"/>
        <v>9596.74</v>
      </c>
      <c r="AL54" s="4">
        <f t="shared" si="86"/>
        <v>9091.2999999999993</v>
      </c>
      <c r="AM54" s="4">
        <f t="shared" si="86"/>
        <v>8696.85</v>
      </c>
      <c r="AN54" s="4">
        <f t="shared" si="86"/>
        <v>8338.5499999999993</v>
      </c>
      <c r="AO54" s="4">
        <f t="shared" si="86"/>
        <v>7691.2300000000005</v>
      </c>
      <c r="AP54" s="4">
        <f t="shared" si="86"/>
        <v>7357.4800000000005</v>
      </c>
      <c r="AQ54" s="4">
        <f t="shared" si="86"/>
        <v>7044.82</v>
      </c>
      <c r="AR54" s="4">
        <f t="shared" si="86"/>
        <v>6746.33</v>
      </c>
      <c r="AS54" s="4">
        <f t="shared" si="86"/>
        <v>6405.84</v>
      </c>
      <c r="AT54" s="4">
        <f t="shared" si="86"/>
        <v>6399.9000000000005</v>
      </c>
      <c r="AU54" s="4">
        <f t="shared" si="86"/>
        <v>6151.43</v>
      </c>
      <c r="AV54" s="4">
        <f t="shared" si="86"/>
        <v>5892.68</v>
      </c>
    </row>
    <row r="55" spans="4:48" x14ac:dyDescent="0.35">
      <c r="D55" t="str">
        <f t="shared" si="76"/>
        <v>450Mt-wam</v>
      </c>
      <c r="E55" s="4">
        <f t="shared" si="77"/>
        <v>182274.84999999998</v>
      </c>
      <c r="F55" s="4">
        <f t="shared" si="78"/>
        <v>159427.66</v>
      </c>
      <c r="G55" s="4">
        <f t="shared" si="79"/>
        <v>85259.38</v>
      </c>
      <c r="H55" s="4">
        <f t="shared" si="80"/>
        <v>40555.089999999997</v>
      </c>
      <c r="I55" s="4">
        <f t="shared" si="81"/>
        <v>14946.689999999999</v>
      </c>
      <c r="J55" s="4">
        <f t="shared" si="82"/>
        <v>5459.4700000000012</v>
      </c>
      <c r="O55" t="s">
        <v>136</v>
      </c>
      <c r="S55" s="4">
        <f t="shared" si="84"/>
        <v>38483.810000000005</v>
      </c>
      <c r="T55" s="4">
        <f t="shared" si="86"/>
        <v>37861.4</v>
      </c>
      <c r="U55" s="4">
        <f t="shared" si="86"/>
        <v>33232.160000000003</v>
      </c>
      <c r="V55" s="4">
        <f t="shared" si="86"/>
        <v>37833.25</v>
      </c>
      <c r="W55" s="4">
        <f t="shared" si="86"/>
        <v>34864.229999999996</v>
      </c>
      <c r="X55" s="4">
        <f t="shared" si="86"/>
        <v>34307.619999999995</v>
      </c>
      <c r="Y55" s="4">
        <f t="shared" si="86"/>
        <v>33793.33</v>
      </c>
      <c r="Z55" s="4">
        <f t="shared" si="86"/>
        <v>33108.340000000004</v>
      </c>
      <c r="AA55" s="4">
        <f t="shared" si="86"/>
        <v>30441.309999999998</v>
      </c>
      <c r="AB55" s="4">
        <f t="shared" si="86"/>
        <v>27777.059999999998</v>
      </c>
      <c r="AC55" s="4">
        <f t="shared" si="86"/>
        <v>24305.06</v>
      </c>
      <c r="AD55" s="4">
        <f t="shared" si="86"/>
        <v>18484.95</v>
      </c>
      <c r="AE55" s="4">
        <f t="shared" si="86"/>
        <v>16193.349999999999</v>
      </c>
      <c r="AF55" s="4">
        <f t="shared" si="86"/>
        <v>14322.85</v>
      </c>
      <c r="AG55" s="4">
        <f t="shared" si="86"/>
        <v>11953.17</v>
      </c>
      <c r="AH55" s="4">
        <f t="shared" si="86"/>
        <v>10380.459999999999</v>
      </c>
      <c r="AI55" s="4">
        <f t="shared" si="86"/>
        <v>8942.74</v>
      </c>
      <c r="AJ55" s="4">
        <f t="shared" si="86"/>
        <v>7919.73</v>
      </c>
      <c r="AK55" s="4">
        <f t="shared" si="86"/>
        <v>7051.4400000000005</v>
      </c>
      <c r="AL55" s="4">
        <f t="shared" si="86"/>
        <v>6260.7199999999993</v>
      </c>
      <c r="AM55" s="4">
        <f t="shared" si="86"/>
        <v>5615.25</v>
      </c>
      <c r="AN55" s="4">
        <f t="shared" si="86"/>
        <v>3659.52</v>
      </c>
      <c r="AO55" s="4">
        <f t="shared" si="86"/>
        <v>2201.2399999999998</v>
      </c>
      <c r="AP55" s="4">
        <f t="shared" si="86"/>
        <v>1865.4499999999998</v>
      </c>
      <c r="AQ55" s="4">
        <f t="shared" si="86"/>
        <v>1605.23</v>
      </c>
      <c r="AR55" s="4">
        <f t="shared" si="86"/>
        <v>1415.9700000000003</v>
      </c>
      <c r="AS55" s="4">
        <f t="shared" si="86"/>
        <v>1264.8500000000001</v>
      </c>
      <c r="AT55" s="4">
        <f t="shared" si="86"/>
        <v>1131.95</v>
      </c>
      <c r="AU55" s="4">
        <f t="shared" si="86"/>
        <v>990.36000000000013</v>
      </c>
      <c r="AV55" s="4">
        <f t="shared" si="86"/>
        <v>656.34000000000015</v>
      </c>
    </row>
    <row r="56" spans="4:48" x14ac:dyDescent="0.35">
      <c r="D56" t="str">
        <f t="shared" si="76"/>
        <v>450Mt-wem</v>
      </c>
      <c r="E56" s="4">
        <f t="shared" si="77"/>
        <v>182276.81</v>
      </c>
      <c r="F56" s="4">
        <f t="shared" si="78"/>
        <v>163083.77999999997</v>
      </c>
      <c r="G56" s="4">
        <f t="shared" si="79"/>
        <v>85004.77</v>
      </c>
      <c r="H56" s="4">
        <f t="shared" si="80"/>
        <v>39965.39</v>
      </c>
      <c r="I56" s="4">
        <f t="shared" si="81"/>
        <v>12205.45</v>
      </c>
      <c r="J56" s="4">
        <f t="shared" si="82"/>
        <v>5385.7100000000009</v>
      </c>
      <c r="O56" t="s">
        <v>137</v>
      </c>
      <c r="S56" s="4">
        <f t="shared" si="84"/>
        <v>38483.82</v>
      </c>
      <c r="T56" s="4">
        <f t="shared" si="86"/>
        <v>37861.4</v>
      </c>
      <c r="U56" s="4">
        <f t="shared" si="86"/>
        <v>33232.160000000003</v>
      </c>
      <c r="V56" s="4">
        <f t="shared" si="86"/>
        <v>37811.549999999996</v>
      </c>
      <c r="W56" s="4">
        <f t="shared" si="86"/>
        <v>34887.879999999997</v>
      </c>
      <c r="X56" s="4">
        <f t="shared" si="86"/>
        <v>34508.369999999995</v>
      </c>
      <c r="Y56" s="4">
        <f t="shared" si="86"/>
        <v>34128.089999999997</v>
      </c>
      <c r="Z56" s="4">
        <f t="shared" si="86"/>
        <v>33392.090000000004</v>
      </c>
      <c r="AA56" s="4">
        <f t="shared" si="86"/>
        <v>31047.989999999998</v>
      </c>
      <c r="AB56" s="4">
        <f t="shared" si="86"/>
        <v>30007.239999999998</v>
      </c>
      <c r="AC56" s="4">
        <f t="shared" si="86"/>
        <v>24347.01</v>
      </c>
      <c r="AD56" s="4">
        <f t="shared" si="86"/>
        <v>18562.600000000002</v>
      </c>
      <c r="AE56" s="4">
        <f t="shared" si="86"/>
        <v>16172.91</v>
      </c>
      <c r="AF56" s="4">
        <f t="shared" si="86"/>
        <v>14175.62</v>
      </c>
      <c r="AG56" s="4">
        <f t="shared" si="86"/>
        <v>11746.630000000001</v>
      </c>
      <c r="AH56" s="4">
        <f t="shared" si="86"/>
        <v>10278.400000000001</v>
      </c>
      <c r="AI56" s="4">
        <f t="shared" si="86"/>
        <v>8900.7900000000009</v>
      </c>
      <c r="AJ56" s="4">
        <f t="shared" si="86"/>
        <v>7786.68</v>
      </c>
      <c r="AK56" s="4">
        <f t="shared" si="86"/>
        <v>6950.8099999999995</v>
      </c>
      <c r="AL56" s="4">
        <f t="shared" si="86"/>
        <v>6048.7100000000009</v>
      </c>
      <c r="AM56" s="4">
        <f t="shared" si="86"/>
        <v>3460.69</v>
      </c>
      <c r="AN56" s="4">
        <f t="shared" si="86"/>
        <v>2965.52</v>
      </c>
      <c r="AO56" s="4">
        <f t="shared" si="86"/>
        <v>2307.4899999999998</v>
      </c>
      <c r="AP56" s="4">
        <f t="shared" si="86"/>
        <v>1855.22</v>
      </c>
      <c r="AQ56" s="4">
        <f t="shared" si="86"/>
        <v>1616.53</v>
      </c>
      <c r="AR56" s="4">
        <f t="shared" si="86"/>
        <v>1433.7600000000002</v>
      </c>
      <c r="AS56" s="4">
        <f t="shared" si="86"/>
        <v>1281.1500000000001</v>
      </c>
      <c r="AT56" s="4">
        <f t="shared" si="86"/>
        <v>1164.0999999999999</v>
      </c>
      <c r="AU56" s="4">
        <f t="shared" si="86"/>
        <v>919.86000000000013</v>
      </c>
      <c r="AV56" s="4">
        <f t="shared" si="86"/>
        <v>586.84000000000015</v>
      </c>
    </row>
    <row r="59" spans="4:48" x14ac:dyDescent="0.35">
      <c r="N59" t="s">
        <v>138</v>
      </c>
    </row>
    <row r="60" spans="4:48" x14ac:dyDescent="0.35">
      <c r="O60" t="s">
        <v>139</v>
      </c>
      <c r="S60">
        <v>2021</v>
      </c>
      <c r="T60">
        <v>2022</v>
      </c>
      <c r="U60">
        <v>2023</v>
      </c>
      <c r="V60">
        <v>2024</v>
      </c>
      <c r="W60">
        <v>2025</v>
      </c>
      <c r="X60">
        <v>2026</v>
      </c>
      <c r="Y60">
        <v>2027</v>
      </c>
      <c r="Z60">
        <v>2028</v>
      </c>
      <c r="AA60">
        <v>2029</v>
      </c>
      <c r="AB60">
        <v>2030</v>
      </c>
      <c r="AC60">
        <v>2031</v>
      </c>
      <c r="AD60">
        <v>2032</v>
      </c>
      <c r="AE60">
        <v>2033</v>
      </c>
      <c r="AF60">
        <v>2034</v>
      </c>
      <c r="AG60">
        <v>2035</v>
      </c>
      <c r="AH60">
        <v>2036</v>
      </c>
      <c r="AI60">
        <v>2037</v>
      </c>
      <c r="AJ60">
        <v>2038</v>
      </c>
      <c r="AK60">
        <v>2039</v>
      </c>
      <c r="AL60">
        <v>2040</v>
      </c>
      <c r="AM60">
        <v>2041</v>
      </c>
      <c r="AN60">
        <v>2042</v>
      </c>
      <c r="AO60">
        <v>2043</v>
      </c>
      <c r="AP60">
        <v>2044</v>
      </c>
      <c r="AQ60">
        <v>2045</v>
      </c>
      <c r="AR60">
        <v>2046</v>
      </c>
      <c r="AS60">
        <v>2047</v>
      </c>
      <c r="AT60">
        <v>2048</v>
      </c>
      <c r="AU60">
        <v>2049</v>
      </c>
      <c r="AV60">
        <v>2050</v>
      </c>
    </row>
    <row r="61" spans="4:48" x14ac:dyDescent="0.35">
      <c r="N61" t="s">
        <v>140</v>
      </c>
      <c r="O61" t="s">
        <v>141</v>
      </c>
      <c r="S61" s="4">
        <v>744.76</v>
      </c>
      <c r="T61" s="4">
        <v>741.27</v>
      </c>
      <c r="U61" s="4">
        <v>727.56</v>
      </c>
      <c r="V61" s="4">
        <v>726.73</v>
      </c>
      <c r="W61" s="4">
        <v>679.45</v>
      </c>
      <c r="X61" s="4">
        <v>651.02</v>
      </c>
      <c r="Y61" s="4">
        <v>642.13</v>
      </c>
      <c r="Z61" s="4">
        <v>621.67999999999995</v>
      </c>
      <c r="AA61" s="4">
        <v>615.41</v>
      </c>
      <c r="AB61" s="4">
        <v>622.55999999999995</v>
      </c>
      <c r="AC61" s="4">
        <v>636.79</v>
      </c>
      <c r="AD61" s="4">
        <v>639.98</v>
      </c>
      <c r="AE61" s="4">
        <v>655.87</v>
      </c>
      <c r="AF61" s="4">
        <v>676.97</v>
      </c>
      <c r="AG61" s="4">
        <v>703.35</v>
      </c>
      <c r="AH61" s="4">
        <v>730.14</v>
      </c>
      <c r="AI61" s="4">
        <v>755.17</v>
      </c>
      <c r="AJ61" s="4">
        <v>786.14</v>
      </c>
      <c r="AK61" s="4">
        <v>815.51</v>
      </c>
      <c r="AL61" s="4">
        <v>856.46</v>
      </c>
      <c r="AM61" s="4">
        <v>895.51</v>
      </c>
      <c r="AN61" s="4">
        <v>934.94</v>
      </c>
      <c r="AO61" s="4">
        <v>974.74</v>
      </c>
      <c r="AP61" s="4">
        <v>1017.28</v>
      </c>
      <c r="AQ61" s="4">
        <v>1057.03</v>
      </c>
      <c r="AR61" s="4">
        <v>1097.6400000000001</v>
      </c>
      <c r="AS61" s="4">
        <v>1138.21</v>
      </c>
      <c r="AT61" s="4">
        <v>1179.24</v>
      </c>
      <c r="AU61" s="4">
        <v>1220.42</v>
      </c>
      <c r="AV61" s="4">
        <v>1261.45</v>
      </c>
    </row>
    <row r="62" spans="4:48" x14ac:dyDescent="0.35">
      <c r="N62" t="s">
        <v>142</v>
      </c>
      <c r="O62" t="s">
        <v>143</v>
      </c>
      <c r="S62" s="4">
        <v>823.43</v>
      </c>
      <c r="T62" s="4">
        <v>877.87</v>
      </c>
      <c r="U62" s="4">
        <v>848.74</v>
      </c>
      <c r="V62" s="4">
        <v>820.23</v>
      </c>
      <c r="W62" s="4">
        <v>794.01</v>
      </c>
      <c r="X62" s="4">
        <v>769.36</v>
      </c>
      <c r="Y62" s="4">
        <v>745.8</v>
      </c>
      <c r="Z62" s="4">
        <v>722.67</v>
      </c>
      <c r="AA62" s="4">
        <v>699.87</v>
      </c>
      <c r="AB62" s="4">
        <v>677.31</v>
      </c>
      <c r="AC62" s="4">
        <v>655.8</v>
      </c>
      <c r="AD62" s="4">
        <v>635.99</v>
      </c>
      <c r="AE62" s="4">
        <v>617.76</v>
      </c>
      <c r="AF62" s="4">
        <v>600.98</v>
      </c>
      <c r="AG62" s="4">
        <v>585.51</v>
      </c>
      <c r="AH62" s="4">
        <v>571.24</v>
      </c>
      <c r="AI62" s="4">
        <v>557.82000000000005</v>
      </c>
      <c r="AJ62" s="4">
        <v>545.41999999999996</v>
      </c>
      <c r="AK62" s="4">
        <v>533.97</v>
      </c>
      <c r="AL62" s="4">
        <v>523.4</v>
      </c>
      <c r="AM62" s="4">
        <v>513.64</v>
      </c>
      <c r="AN62" s="4">
        <v>504.5</v>
      </c>
      <c r="AO62" s="4">
        <v>496.06</v>
      </c>
      <c r="AP62" s="4">
        <v>488.27</v>
      </c>
      <c r="AQ62" s="4">
        <v>481.08</v>
      </c>
      <c r="AR62" s="4">
        <v>474.45</v>
      </c>
      <c r="AS62" s="4">
        <v>468.11</v>
      </c>
      <c r="AT62" s="4">
        <v>462.27</v>
      </c>
      <c r="AU62" s="4">
        <v>456.88</v>
      </c>
      <c r="AV62" s="4">
        <v>451.92</v>
      </c>
    </row>
    <row r="63" spans="4:48" x14ac:dyDescent="0.35">
      <c r="O63" t="s">
        <v>144</v>
      </c>
      <c r="S63" s="4">
        <f>SUM(S61:S62)</f>
        <v>1568.19</v>
      </c>
      <c r="T63" s="4">
        <f t="shared" ref="T63:AV63" si="87">SUM(T61:T62)</f>
        <v>1619.1399999999999</v>
      </c>
      <c r="U63" s="4">
        <f t="shared" si="87"/>
        <v>1576.3</v>
      </c>
      <c r="V63" s="4">
        <f t="shared" si="87"/>
        <v>1546.96</v>
      </c>
      <c r="W63" s="4">
        <f t="shared" si="87"/>
        <v>1473.46</v>
      </c>
      <c r="X63" s="4">
        <f t="shared" si="87"/>
        <v>1420.38</v>
      </c>
      <c r="Y63" s="4">
        <f t="shared" si="87"/>
        <v>1387.9299999999998</v>
      </c>
      <c r="Z63" s="4">
        <f t="shared" si="87"/>
        <v>1344.35</v>
      </c>
      <c r="AA63" s="4">
        <f t="shared" si="87"/>
        <v>1315.28</v>
      </c>
      <c r="AB63" s="4">
        <f t="shared" si="87"/>
        <v>1299.8699999999999</v>
      </c>
      <c r="AC63" s="4">
        <f t="shared" si="87"/>
        <v>1292.5899999999999</v>
      </c>
      <c r="AD63" s="4">
        <f t="shared" si="87"/>
        <v>1275.97</v>
      </c>
      <c r="AE63" s="4">
        <f t="shared" si="87"/>
        <v>1273.6300000000001</v>
      </c>
      <c r="AF63" s="4">
        <f t="shared" si="87"/>
        <v>1277.95</v>
      </c>
      <c r="AG63" s="4">
        <f t="shared" si="87"/>
        <v>1288.8600000000001</v>
      </c>
      <c r="AH63" s="4">
        <f t="shared" si="87"/>
        <v>1301.3800000000001</v>
      </c>
      <c r="AI63" s="4">
        <f t="shared" si="87"/>
        <v>1312.99</v>
      </c>
      <c r="AJ63" s="4">
        <f t="shared" si="87"/>
        <v>1331.56</v>
      </c>
      <c r="AK63" s="4">
        <f t="shared" si="87"/>
        <v>1349.48</v>
      </c>
      <c r="AL63" s="4">
        <f t="shared" si="87"/>
        <v>1379.8600000000001</v>
      </c>
      <c r="AM63" s="4">
        <f t="shared" si="87"/>
        <v>1409.15</v>
      </c>
      <c r="AN63" s="4">
        <f t="shared" si="87"/>
        <v>1439.44</v>
      </c>
      <c r="AO63" s="4">
        <f t="shared" si="87"/>
        <v>1470.8</v>
      </c>
      <c r="AP63" s="4">
        <f t="shared" si="87"/>
        <v>1505.55</v>
      </c>
      <c r="AQ63" s="4">
        <f t="shared" si="87"/>
        <v>1538.11</v>
      </c>
      <c r="AR63" s="4">
        <f t="shared" si="87"/>
        <v>1572.0900000000001</v>
      </c>
      <c r="AS63" s="4">
        <f t="shared" si="87"/>
        <v>1606.3200000000002</v>
      </c>
      <c r="AT63" s="4">
        <f t="shared" si="87"/>
        <v>1641.51</v>
      </c>
      <c r="AU63" s="4">
        <f t="shared" si="87"/>
        <v>1677.3000000000002</v>
      </c>
      <c r="AV63" s="4">
        <f t="shared" si="87"/>
        <v>1713.3700000000001</v>
      </c>
    </row>
    <row r="67" spans="14:48" x14ac:dyDescent="0.35">
      <c r="N67" t="s">
        <v>76</v>
      </c>
    </row>
    <row r="68" spans="14:48" x14ac:dyDescent="0.35">
      <c r="O68" t="s">
        <v>115</v>
      </c>
      <c r="P68">
        <f t="shared" ref="P68:Q68" si="88">Q68-1</f>
        <v>2018</v>
      </c>
      <c r="Q68">
        <f t="shared" si="88"/>
        <v>2019</v>
      </c>
      <c r="R68">
        <f>S68-1</f>
        <v>2020</v>
      </c>
      <c r="S68">
        <v>2021</v>
      </c>
      <c r="T68">
        <v>2022</v>
      </c>
      <c r="U68">
        <v>2023</v>
      </c>
      <c r="V68">
        <v>2024</v>
      </c>
      <c r="W68">
        <v>2025</v>
      </c>
      <c r="X68">
        <v>2026</v>
      </c>
      <c r="Y68">
        <v>2027</v>
      </c>
      <c r="Z68">
        <v>2028</v>
      </c>
      <c r="AA68">
        <v>2029</v>
      </c>
      <c r="AB68">
        <v>2030</v>
      </c>
      <c r="AC68">
        <v>2031</v>
      </c>
      <c r="AD68">
        <v>2032</v>
      </c>
      <c r="AE68">
        <v>2033</v>
      </c>
      <c r="AF68">
        <v>2034</v>
      </c>
      <c r="AG68">
        <v>2035</v>
      </c>
      <c r="AH68">
        <v>2036</v>
      </c>
      <c r="AI68">
        <v>2037</v>
      </c>
      <c r="AJ68">
        <v>2038</v>
      </c>
      <c r="AK68">
        <v>2039</v>
      </c>
      <c r="AL68">
        <v>2040</v>
      </c>
      <c r="AM68">
        <v>2041</v>
      </c>
      <c r="AN68">
        <v>2042</v>
      </c>
      <c r="AO68">
        <v>2043</v>
      </c>
      <c r="AP68">
        <v>2044</v>
      </c>
      <c r="AQ68">
        <v>2045</v>
      </c>
      <c r="AR68">
        <v>2046</v>
      </c>
      <c r="AS68">
        <v>2047</v>
      </c>
      <c r="AT68">
        <v>2048</v>
      </c>
      <c r="AU68">
        <v>2049</v>
      </c>
      <c r="AV68">
        <v>2050</v>
      </c>
    </row>
    <row r="69" spans="14:48" x14ac:dyDescent="0.35">
      <c r="O69" t="s">
        <v>116</v>
      </c>
      <c r="S69">
        <v>36915.620000000003</v>
      </c>
      <c r="T69">
        <v>36242.26</v>
      </c>
      <c r="U69">
        <v>31655.86</v>
      </c>
      <c r="V69">
        <v>29805.05</v>
      </c>
      <c r="W69">
        <v>28769.93</v>
      </c>
      <c r="X69">
        <v>27145.29</v>
      </c>
      <c r="Y69">
        <v>25503.98</v>
      </c>
      <c r="Z69">
        <v>23103.9</v>
      </c>
      <c r="AA69">
        <v>18812.310000000001</v>
      </c>
      <c r="AB69">
        <v>14466.53</v>
      </c>
      <c r="AC69">
        <v>9617.39</v>
      </c>
      <c r="AD69">
        <v>6830.72</v>
      </c>
      <c r="AE69">
        <v>5532.72</v>
      </c>
      <c r="AF69">
        <v>4512.17</v>
      </c>
      <c r="AG69">
        <v>1298.31</v>
      </c>
      <c r="AH69">
        <v>588.89</v>
      </c>
      <c r="AI69">
        <v>-3.89</v>
      </c>
      <c r="AJ69">
        <v>-173.46</v>
      </c>
      <c r="AK69">
        <v>-558.33000000000004</v>
      </c>
      <c r="AL69">
        <v>-767.18</v>
      </c>
      <c r="AM69">
        <v>-968.09</v>
      </c>
      <c r="AN69">
        <v>-1189.49</v>
      </c>
      <c r="AO69">
        <v>-1362.05</v>
      </c>
      <c r="AP69">
        <v>-1396.44</v>
      </c>
      <c r="AQ69">
        <v>-1512.6</v>
      </c>
      <c r="AR69">
        <v>-1467.41</v>
      </c>
      <c r="AS69">
        <v>-1494.45</v>
      </c>
      <c r="AT69">
        <v>-1533.61</v>
      </c>
      <c r="AU69">
        <v>-1532.9</v>
      </c>
      <c r="AV69">
        <v>-1533.16</v>
      </c>
    </row>
    <row r="70" spans="14:48" x14ac:dyDescent="0.35">
      <c r="O70" t="s">
        <v>117</v>
      </c>
      <c r="S70">
        <v>36915.620000000003</v>
      </c>
      <c r="T70">
        <v>36242.26</v>
      </c>
      <c r="U70">
        <v>31655.86</v>
      </c>
      <c r="V70">
        <v>26823.24</v>
      </c>
      <c r="W70">
        <v>25022.7</v>
      </c>
      <c r="X70">
        <v>23067.83</v>
      </c>
      <c r="Y70">
        <v>21348.06</v>
      </c>
      <c r="Z70">
        <v>18987.02</v>
      </c>
      <c r="AA70">
        <v>14860.71</v>
      </c>
      <c r="AB70">
        <v>10968.72</v>
      </c>
      <c r="AC70">
        <v>7707.64</v>
      </c>
      <c r="AD70">
        <v>6839.3</v>
      </c>
      <c r="AE70">
        <v>5773.52</v>
      </c>
      <c r="AF70">
        <v>4699.3900000000003</v>
      </c>
      <c r="AG70">
        <v>1236.98</v>
      </c>
      <c r="AH70">
        <v>416.67</v>
      </c>
      <c r="AI70">
        <v>65.650000000000006</v>
      </c>
      <c r="AJ70">
        <v>-244.47</v>
      </c>
      <c r="AK70">
        <v>-552.95000000000005</v>
      </c>
      <c r="AL70">
        <v>-812.49</v>
      </c>
      <c r="AM70">
        <v>-1148.29</v>
      </c>
      <c r="AN70">
        <v>-1378.75</v>
      </c>
      <c r="AO70">
        <v>-1570.56</v>
      </c>
      <c r="AP70">
        <v>-1593.53</v>
      </c>
      <c r="AQ70">
        <v>-1614.35</v>
      </c>
      <c r="AR70">
        <v>-1629.8</v>
      </c>
      <c r="AS70">
        <v>-1639.2</v>
      </c>
      <c r="AT70">
        <v>-1641.91</v>
      </c>
      <c r="AU70">
        <v>-1643.26</v>
      </c>
      <c r="AV70">
        <v>-1644.32</v>
      </c>
    </row>
    <row r="71" spans="14:48" x14ac:dyDescent="0.35">
      <c r="O71" t="s">
        <v>118</v>
      </c>
      <c r="S71">
        <v>36915.620000000003</v>
      </c>
      <c r="T71">
        <v>36242.26</v>
      </c>
      <c r="U71">
        <v>31655.86</v>
      </c>
      <c r="V71">
        <v>29714.25</v>
      </c>
      <c r="W71">
        <v>28678.33</v>
      </c>
      <c r="X71">
        <v>27279.5</v>
      </c>
      <c r="Y71">
        <v>25899.75</v>
      </c>
      <c r="Z71">
        <v>23709.09</v>
      </c>
      <c r="AA71">
        <v>19475.560000000001</v>
      </c>
      <c r="AB71">
        <v>15139.46</v>
      </c>
      <c r="AC71">
        <v>9981.02</v>
      </c>
      <c r="AD71">
        <v>6987.64</v>
      </c>
      <c r="AE71">
        <v>5689.34</v>
      </c>
      <c r="AF71">
        <v>4631.6400000000003</v>
      </c>
      <c r="AG71">
        <v>2470.0500000000002</v>
      </c>
      <c r="AH71">
        <v>1450.85</v>
      </c>
      <c r="AI71">
        <v>749.44</v>
      </c>
      <c r="AJ71">
        <v>537.94000000000005</v>
      </c>
      <c r="AK71">
        <v>110.84</v>
      </c>
      <c r="AL71">
        <v>-216.61</v>
      </c>
      <c r="AM71">
        <v>-479.14</v>
      </c>
      <c r="AN71">
        <v>-731.87</v>
      </c>
      <c r="AO71">
        <v>-977.64</v>
      </c>
      <c r="AP71">
        <v>-1082.79</v>
      </c>
      <c r="AQ71">
        <v>-1264.5899999999999</v>
      </c>
      <c r="AR71">
        <v>-1230.22</v>
      </c>
      <c r="AS71">
        <v>-1277.5999999999999</v>
      </c>
      <c r="AT71">
        <v>-1349.1</v>
      </c>
      <c r="AU71">
        <v>-1374.56</v>
      </c>
      <c r="AV71">
        <v>-1400.03</v>
      </c>
    </row>
    <row r="72" spans="14:48" x14ac:dyDescent="0.35">
      <c r="O72" t="s">
        <v>119</v>
      </c>
      <c r="S72">
        <v>36915.620000000003</v>
      </c>
      <c r="T72">
        <v>36242.26</v>
      </c>
      <c r="U72">
        <v>31655.86</v>
      </c>
      <c r="V72">
        <v>33183.980000000003</v>
      </c>
      <c r="W72">
        <v>32441.11</v>
      </c>
      <c r="X72">
        <v>31416.73</v>
      </c>
      <c r="Y72">
        <v>29441.23</v>
      </c>
      <c r="Z72">
        <v>27503.79</v>
      </c>
      <c r="AA72">
        <v>25700.95</v>
      </c>
      <c r="AB72">
        <v>23316.87</v>
      </c>
      <c r="AC72">
        <v>10314.67</v>
      </c>
      <c r="AD72">
        <v>7531.74</v>
      </c>
      <c r="AE72">
        <v>5867.93</v>
      </c>
      <c r="AF72">
        <v>4661.3900000000003</v>
      </c>
      <c r="AG72">
        <v>1305.82</v>
      </c>
      <c r="AH72">
        <v>450.77</v>
      </c>
      <c r="AI72">
        <v>-153.18</v>
      </c>
      <c r="AJ72">
        <v>-491.54</v>
      </c>
      <c r="AK72">
        <v>-567.99</v>
      </c>
      <c r="AL72">
        <v>-738.51</v>
      </c>
      <c r="AM72">
        <v>-983.61</v>
      </c>
      <c r="AN72">
        <v>-1160.57</v>
      </c>
      <c r="AO72">
        <v>-1333.8</v>
      </c>
      <c r="AP72">
        <v>-1366.84</v>
      </c>
      <c r="AQ72">
        <v>-1482.06</v>
      </c>
      <c r="AR72">
        <v>-1436.07</v>
      </c>
      <c r="AS72">
        <v>-1464.02</v>
      </c>
      <c r="AT72">
        <v>-1503.31</v>
      </c>
      <c r="AU72">
        <v>-1502.39</v>
      </c>
      <c r="AV72">
        <v>-1501.57</v>
      </c>
    </row>
    <row r="73" spans="14:48" x14ac:dyDescent="0.35">
      <c r="O73" t="s">
        <v>120</v>
      </c>
      <c r="S73">
        <v>36915.620000000003</v>
      </c>
      <c r="T73">
        <v>36242.26</v>
      </c>
      <c r="U73">
        <v>31655.86</v>
      </c>
      <c r="V73">
        <v>33230.449999999997</v>
      </c>
      <c r="W73">
        <v>32539.99</v>
      </c>
      <c r="X73">
        <v>32241.66</v>
      </c>
      <c r="Y73">
        <v>30946.01</v>
      </c>
      <c r="Z73">
        <v>29909.18</v>
      </c>
      <c r="AA73">
        <v>29498.22</v>
      </c>
      <c r="AB73">
        <v>28377.84</v>
      </c>
      <c r="AC73">
        <v>10389.34</v>
      </c>
      <c r="AD73">
        <v>7532.18</v>
      </c>
      <c r="AE73">
        <v>5996.66</v>
      </c>
      <c r="AF73">
        <v>4795.59</v>
      </c>
      <c r="AG73">
        <v>1441.42</v>
      </c>
      <c r="AH73">
        <v>533.38</v>
      </c>
      <c r="AI73">
        <v>-69.900000000000006</v>
      </c>
      <c r="AJ73">
        <v>-405.96</v>
      </c>
      <c r="AK73">
        <v>-484.06</v>
      </c>
      <c r="AL73">
        <v>-654.98</v>
      </c>
      <c r="AM73">
        <v>-872.51</v>
      </c>
      <c r="AN73">
        <v>-1080.32</v>
      </c>
      <c r="AO73">
        <v>-1253.55</v>
      </c>
      <c r="AP73">
        <v>-1286.58</v>
      </c>
      <c r="AQ73">
        <v>-1399.19</v>
      </c>
      <c r="AR73">
        <v>-1353.25</v>
      </c>
      <c r="AS73">
        <v>-1381.18</v>
      </c>
      <c r="AT73">
        <v>-1420.49</v>
      </c>
      <c r="AU73">
        <v>-1419.55</v>
      </c>
      <c r="AV73">
        <v>-1418.74</v>
      </c>
    </row>
    <row r="74" spans="14:48" x14ac:dyDescent="0.35">
      <c r="O74" t="s">
        <v>121</v>
      </c>
      <c r="S74">
        <v>36915.620000000003</v>
      </c>
      <c r="T74">
        <v>36242.26</v>
      </c>
      <c r="U74">
        <v>31655.86</v>
      </c>
      <c r="V74">
        <v>30807.599999999999</v>
      </c>
      <c r="W74">
        <v>29580.28</v>
      </c>
      <c r="X74">
        <v>27150.37</v>
      </c>
      <c r="Y74">
        <v>25425.42</v>
      </c>
      <c r="Z74">
        <v>23058.44</v>
      </c>
      <c r="AA74">
        <v>18813.740000000002</v>
      </c>
      <c r="AB74">
        <v>14545.36</v>
      </c>
      <c r="AC74">
        <v>10797.56</v>
      </c>
      <c r="AD74">
        <v>9038.4</v>
      </c>
      <c r="AE74">
        <v>7344</v>
      </c>
      <c r="AF74">
        <v>6081.42</v>
      </c>
      <c r="AG74">
        <v>2621.78</v>
      </c>
      <c r="AH74">
        <v>1483.77</v>
      </c>
      <c r="AI74">
        <v>822.48</v>
      </c>
      <c r="AJ74">
        <v>309.8</v>
      </c>
      <c r="AK74">
        <v>-37.61</v>
      </c>
      <c r="AL74">
        <v>-300.35000000000002</v>
      </c>
      <c r="AM74">
        <v>-596.48</v>
      </c>
      <c r="AN74">
        <v>-872.34</v>
      </c>
      <c r="AO74">
        <v>-1142.8900000000001</v>
      </c>
      <c r="AP74">
        <v>-1218.8399999999999</v>
      </c>
      <c r="AQ74">
        <v>-1320.63</v>
      </c>
      <c r="AR74">
        <v>-1373.28</v>
      </c>
      <c r="AS74">
        <v>-1411.15</v>
      </c>
      <c r="AT74">
        <v>-1416.75</v>
      </c>
      <c r="AU74">
        <v>-1476.1</v>
      </c>
      <c r="AV74">
        <v>-1498.82</v>
      </c>
    </row>
    <row r="75" spans="14:48" x14ac:dyDescent="0.35">
      <c r="O75" t="s">
        <v>122</v>
      </c>
      <c r="S75">
        <v>36915.620000000003</v>
      </c>
      <c r="T75">
        <v>36242.26</v>
      </c>
      <c r="U75">
        <v>31655.86</v>
      </c>
      <c r="V75">
        <v>28731.51</v>
      </c>
      <c r="W75">
        <v>27306.65</v>
      </c>
      <c r="X75">
        <v>25784.47</v>
      </c>
      <c r="Y75">
        <v>24331.68</v>
      </c>
      <c r="Z75">
        <v>22251.09</v>
      </c>
      <c r="AA75">
        <v>18074.099999999999</v>
      </c>
      <c r="AB75">
        <v>14849.04</v>
      </c>
      <c r="AC75">
        <v>12087.2</v>
      </c>
      <c r="AD75">
        <v>9989.57</v>
      </c>
      <c r="AE75">
        <v>8477.65</v>
      </c>
      <c r="AF75">
        <v>7072.5</v>
      </c>
      <c r="AG75">
        <v>3548.43</v>
      </c>
      <c r="AH75">
        <v>2498.7800000000002</v>
      </c>
      <c r="AI75">
        <v>1597.09</v>
      </c>
      <c r="AJ75">
        <v>1027.53</v>
      </c>
      <c r="AK75">
        <v>342.57</v>
      </c>
      <c r="AL75">
        <v>26.81</v>
      </c>
      <c r="AM75">
        <v>-325.7</v>
      </c>
      <c r="AN75">
        <v>-588.17999999999995</v>
      </c>
      <c r="AO75">
        <v>-1125.1300000000001</v>
      </c>
      <c r="AP75">
        <v>-1299.3399999999999</v>
      </c>
      <c r="AQ75">
        <v>-1443.49</v>
      </c>
      <c r="AR75">
        <v>-1496.8</v>
      </c>
      <c r="AS75">
        <v>-1478.16</v>
      </c>
      <c r="AT75">
        <v>-1556.94</v>
      </c>
      <c r="AU75">
        <v>-1598.62</v>
      </c>
      <c r="AV75">
        <v>-1603.22</v>
      </c>
    </row>
    <row r="76" spans="14:48" x14ac:dyDescent="0.35">
      <c r="O76" t="s">
        <v>123</v>
      </c>
      <c r="S76">
        <v>36915.620000000003</v>
      </c>
      <c r="T76">
        <v>36242.26</v>
      </c>
      <c r="U76">
        <v>31655.86</v>
      </c>
      <c r="V76">
        <v>30157.48</v>
      </c>
      <c r="W76">
        <v>28946.99</v>
      </c>
      <c r="X76">
        <v>27315.06</v>
      </c>
      <c r="Y76">
        <v>25886.9</v>
      </c>
      <c r="Z76">
        <v>23704.27</v>
      </c>
      <c r="AA76">
        <v>19465.55</v>
      </c>
      <c r="AB76">
        <v>15151.48</v>
      </c>
      <c r="AC76">
        <v>10440.84</v>
      </c>
      <c r="AD76">
        <v>8063.34</v>
      </c>
      <c r="AE76">
        <v>6609.15</v>
      </c>
      <c r="AF76">
        <v>5249.55</v>
      </c>
      <c r="AG76">
        <v>3266.08</v>
      </c>
      <c r="AH76">
        <v>2207.7600000000002</v>
      </c>
      <c r="AI76">
        <v>1190.6199999999999</v>
      </c>
      <c r="AJ76">
        <v>688.84</v>
      </c>
      <c r="AK76">
        <v>323.47000000000003</v>
      </c>
      <c r="AL76">
        <v>7.32</v>
      </c>
      <c r="AM76">
        <v>-306.61</v>
      </c>
      <c r="AN76">
        <v>-600.46</v>
      </c>
      <c r="AO76">
        <v>-880.17</v>
      </c>
      <c r="AP76">
        <v>-1025.26</v>
      </c>
      <c r="AQ76">
        <v>-1128.93</v>
      </c>
      <c r="AR76">
        <v>-1178.29</v>
      </c>
      <c r="AS76">
        <v>-1225.01</v>
      </c>
      <c r="AT76">
        <v>-1282.19</v>
      </c>
      <c r="AU76">
        <v>-1368.52</v>
      </c>
      <c r="AV76">
        <v>-1395.43</v>
      </c>
    </row>
    <row r="77" spans="14:48" x14ac:dyDescent="0.35">
      <c r="O77" t="s">
        <v>124</v>
      </c>
      <c r="S77">
        <v>36915.620000000003</v>
      </c>
      <c r="T77">
        <v>36242.26</v>
      </c>
      <c r="U77">
        <v>31655.86</v>
      </c>
      <c r="V77">
        <v>35632.33</v>
      </c>
      <c r="W77">
        <v>32441.11</v>
      </c>
      <c r="X77">
        <v>31416.73</v>
      </c>
      <c r="Y77">
        <v>29441.23</v>
      </c>
      <c r="Z77">
        <v>27503.79</v>
      </c>
      <c r="AA77">
        <v>25700.95</v>
      </c>
      <c r="AB77">
        <v>23316.87</v>
      </c>
      <c r="AC77">
        <v>10333.469999999999</v>
      </c>
      <c r="AD77">
        <v>7558.47</v>
      </c>
      <c r="AE77">
        <v>5882.48</v>
      </c>
      <c r="AF77">
        <v>4676.55</v>
      </c>
      <c r="AG77">
        <v>1324.98</v>
      </c>
      <c r="AH77">
        <v>455</v>
      </c>
      <c r="AI77">
        <v>-149.04</v>
      </c>
      <c r="AJ77">
        <v>-489.16</v>
      </c>
      <c r="AK77">
        <v>-567.99</v>
      </c>
      <c r="AL77">
        <v>-738.51</v>
      </c>
      <c r="AM77">
        <v>-983.61</v>
      </c>
      <c r="AN77">
        <v>-1160.57</v>
      </c>
      <c r="AO77">
        <v>-1333.8</v>
      </c>
      <c r="AP77">
        <v>-1366.84</v>
      </c>
      <c r="AQ77">
        <v>-1482.06</v>
      </c>
      <c r="AR77">
        <v>-1436.08</v>
      </c>
      <c r="AS77">
        <v>-1464.03</v>
      </c>
      <c r="AT77">
        <v>-1503.32</v>
      </c>
      <c r="AU77">
        <v>-1502.4</v>
      </c>
      <c r="AV77">
        <v>-1501.57</v>
      </c>
    </row>
    <row r="78" spans="14:48" x14ac:dyDescent="0.35">
      <c r="O78" t="s">
        <v>125</v>
      </c>
      <c r="S78">
        <v>36915.620000000003</v>
      </c>
      <c r="T78">
        <v>36242.26</v>
      </c>
      <c r="U78">
        <v>31655.86</v>
      </c>
      <c r="V78">
        <v>33871.769999999997</v>
      </c>
      <c r="W78">
        <v>32539.99</v>
      </c>
      <c r="X78">
        <v>32241.66</v>
      </c>
      <c r="Y78">
        <v>30946.01</v>
      </c>
      <c r="Z78">
        <v>29909.18</v>
      </c>
      <c r="AA78">
        <v>29498.22</v>
      </c>
      <c r="AB78">
        <v>28377.84</v>
      </c>
      <c r="AC78">
        <v>10417.66</v>
      </c>
      <c r="AD78">
        <v>7577.31</v>
      </c>
      <c r="AE78">
        <v>6017.2</v>
      </c>
      <c r="AF78">
        <v>4804.37</v>
      </c>
      <c r="AG78">
        <v>1449.34</v>
      </c>
      <c r="AH78">
        <v>539.79999999999995</v>
      </c>
      <c r="AI78">
        <v>-61.27</v>
      </c>
      <c r="AJ78">
        <v>-397.55</v>
      </c>
      <c r="AK78">
        <v>-474.86</v>
      </c>
      <c r="AL78">
        <v>-647.97</v>
      </c>
      <c r="AM78">
        <v>-879.84</v>
      </c>
      <c r="AN78">
        <v>-1075.1300000000001</v>
      </c>
      <c r="AO78">
        <v>-1249.32</v>
      </c>
      <c r="AP78">
        <v>-1283.3399999999999</v>
      </c>
      <c r="AQ78">
        <v>-1396.8</v>
      </c>
      <c r="AR78">
        <v>-1351.43</v>
      </c>
      <c r="AS78">
        <v>-1379.83</v>
      </c>
      <c r="AT78">
        <v>-1419.44</v>
      </c>
      <c r="AU78">
        <v>-1418.54</v>
      </c>
      <c r="AV78">
        <v>-1417.71</v>
      </c>
    </row>
    <row r="79" spans="14:48" x14ac:dyDescent="0.35">
      <c r="O79" t="s">
        <v>77</v>
      </c>
      <c r="S79">
        <v>36915.620000000003</v>
      </c>
      <c r="T79">
        <v>36242.26</v>
      </c>
      <c r="U79">
        <v>31655.86</v>
      </c>
      <c r="V79">
        <v>30816.77</v>
      </c>
      <c r="W79">
        <v>29589.93</v>
      </c>
      <c r="X79">
        <v>27115.84</v>
      </c>
      <c r="Y79">
        <v>25395.83</v>
      </c>
      <c r="Z79">
        <v>23091.9</v>
      </c>
      <c r="AA79">
        <v>18838.84</v>
      </c>
      <c r="AB79">
        <v>14558.2</v>
      </c>
      <c r="AC79">
        <v>11765.22</v>
      </c>
      <c r="AD79">
        <v>10645.11</v>
      </c>
      <c r="AE79">
        <v>9654.5</v>
      </c>
      <c r="AF79">
        <v>7833.69</v>
      </c>
      <c r="AG79">
        <v>6484.55</v>
      </c>
      <c r="AH79">
        <v>5312.34</v>
      </c>
      <c r="AI79">
        <v>4347.0600000000004</v>
      </c>
      <c r="AJ79">
        <v>3581.37</v>
      </c>
      <c r="AK79">
        <v>3089.57</v>
      </c>
      <c r="AL79">
        <v>2822.51</v>
      </c>
      <c r="AM79">
        <v>2463.2199999999998</v>
      </c>
      <c r="AN79">
        <v>2123.8000000000002</v>
      </c>
      <c r="AO79">
        <v>1827.6</v>
      </c>
      <c r="AP79">
        <v>1634.2</v>
      </c>
      <c r="AQ79">
        <v>1557.18</v>
      </c>
      <c r="AR79">
        <v>1128.92</v>
      </c>
      <c r="AS79">
        <v>825.14</v>
      </c>
      <c r="AT79">
        <v>-352.68</v>
      </c>
      <c r="AU79">
        <v>-454.65</v>
      </c>
      <c r="AV79">
        <v>-483.67</v>
      </c>
    </row>
    <row r="80" spans="14:48" x14ac:dyDescent="0.35">
      <c r="O80" t="s">
        <v>126</v>
      </c>
      <c r="S80">
        <v>36915.620000000003</v>
      </c>
      <c r="T80">
        <v>36242.26</v>
      </c>
      <c r="U80">
        <v>31655.86</v>
      </c>
      <c r="V80">
        <v>29322.14</v>
      </c>
      <c r="W80">
        <v>28067.33</v>
      </c>
      <c r="X80">
        <v>26440.3</v>
      </c>
      <c r="Y80">
        <v>25092.39</v>
      </c>
      <c r="Z80">
        <v>22979.53</v>
      </c>
      <c r="AA80">
        <v>18700.080000000002</v>
      </c>
      <c r="AB80">
        <v>15788.56</v>
      </c>
      <c r="AC80">
        <v>14078.18</v>
      </c>
      <c r="AD80">
        <v>12944.23</v>
      </c>
      <c r="AE80">
        <v>11195.42</v>
      </c>
      <c r="AF80">
        <v>9336.0300000000007</v>
      </c>
      <c r="AG80">
        <v>7063.91</v>
      </c>
      <c r="AH80">
        <v>5644.56</v>
      </c>
      <c r="AI80">
        <v>4652.5</v>
      </c>
      <c r="AJ80">
        <v>3980.68</v>
      </c>
      <c r="AK80">
        <v>3406.01</v>
      </c>
      <c r="AL80">
        <v>2942.93</v>
      </c>
      <c r="AM80">
        <v>2538.2800000000002</v>
      </c>
      <c r="AN80">
        <v>2176.2600000000002</v>
      </c>
      <c r="AO80">
        <v>1775.77</v>
      </c>
      <c r="AP80">
        <v>1467.5</v>
      </c>
      <c r="AQ80">
        <v>-81.64</v>
      </c>
      <c r="AR80">
        <v>-792.74</v>
      </c>
      <c r="AS80">
        <v>-896.24</v>
      </c>
      <c r="AT80">
        <v>-951.62</v>
      </c>
      <c r="AU80">
        <v>-976.83</v>
      </c>
      <c r="AV80">
        <v>-1019.46</v>
      </c>
    </row>
    <row r="81" spans="15:48" x14ac:dyDescent="0.35">
      <c r="O81" t="s">
        <v>127</v>
      </c>
      <c r="S81">
        <v>36915.620000000003</v>
      </c>
      <c r="T81">
        <v>36242.26</v>
      </c>
      <c r="U81">
        <v>31655.86</v>
      </c>
      <c r="V81">
        <v>30771.62</v>
      </c>
      <c r="W81">
        <v>29695.14</v>
      </c>
      <c r="X81">
        <v>27331.23</v>
      </c>
      <c r="Y81">
        <v>25888.58</v>
      </c>
      <c r="Z81">
        <v>23726.16</v>
      </c>
      <c r="AA81">
        <v>19476.259999999998</v>
      </c>
      <c r="AB81">
        <v>15174.6</v>
      </c>
      <c r="AC81">
        <v>12162.39</v>
      </c>
      <c r="AD81">
        <v>10811.35</v>
      </c>
      <c r="AE81">
        <v>9323.59</v>
      </c>
      <c r="AF81">
        <v>7843.82</v>
      </c>
      <c r="AG81">
        <v>6449.34</v>
      </c>
      <c r="AH81">
        <v>5214.4399999999996</v>
      </c>
      <c r="AI81">
        <v>4254.2</v>
      </c>
      <c r="AJ81">
        <v>3533</v>
      </c>
      <c r="AK81">
        <v>3006.05</v>
      </c>
      <c r="AL81">
        <v>2751.61</v>
      </c>
      <c r="AM81">
        <v>2365.69</v>
      </c>
      <c r="AN81">
        <v>2046.29</v>
      </c>
      <c r="AO81">
        <v>1758.61</v>
      </c>
      <c r="AP81">
        <v>1463.22</v>
      </c>
      <c r="AQ81">
        <v>1339.77</v>
      </c>
      <c r="AR81">
        <v>964.46</v>
      </c>
      <c r="AS81">
        <v>429.63</v>
      </c>
      <c r="AT81">
        <v>107.54</v>
      </c>
      <c r="AU81">
        <v>7.8</v>
      </c>
      <c r="AV81">
        <v>-32.78</v>
      </c>
    </row>
    <row r="82" spans="15:48" x14ac:dyDescent="0.35">
      <c r="O82" t="s">
        <v>128</v>
      </c>
      <c r="S82">
        <v>36915.620000000003</v>
      </c>
      <c r="T82">
        <v>36242.26</v>
      </c>
      <c r="U82">
        <v>31655.86</v>
      </c>
      <c r="V82">
        <v>36286.29</v>
      </c>
      <c r="W82">
        <v>32581.02</v>
      </c>
      <c r="X82">
        <v>31505.68</v>
      </c>
      <c r="Y82">
        <v>29441.22</v>
      </c>
      <c r="Z82">
        <v>27540.63</v>
      </c>
      <c r="AA82">
        <v>25700.95</v>
      </c>
      <c r="AB82">
        <v>23316.87</v>
      </c>
      <c r="AC82">
        <v>11082.36</v>
      </c>
      <c r="AD82">
        <v>8667.3700000000008</v>
      </c>
      <c r="AE82">
        <v>6954.76</v>
      </c>
      <c r="AF82">
        <v>5604.79</v>
      </c>
      <c r="AG82">
        <v>2581.7600000000002</v>
      </c>
      <c r="AH82">
        <v>1270.7</v>
      </c>
      <c r="AI82">
        <v>635.47</v>
      </c>
      <c r="AJ82">
        <v>178.39</v>
      </c>
      <c r="AK82">
        <v>1138.05</v>
      </c>
      <c r="AL82">
        <v>605.52</v>
      </c>
      <c r="AM82">
        <v>227.17</v>
      </c>
      <c r="AN82">
        <v>-86.62</v>
      </c>
      <c r="AO82">
        <v>-307.31</v>
      </c>
      <c r="AP82">
        <v>-571.89</v>
      </c>
      <c r="AQ82">
        <v>-647.65</v>
      </c>
      <c r="AR82">
        <v>-704.83</v>
      </c>
      <c r="AS82">
        <v>-739.88</v>
      </c>
      <c r="AT82">
        <v>-770.08</v>
      </c>
      <c r="AU82">
        <v>-805.55</v>
      </c>
      <c r="AV82">
        <v>-787.37</v>
      </c>
    </row>
    <row r="83" spans="15:48" x14ac:dyDescent="0.35">
      <c r="O83" t="s">
        <v>129</v>
      </c>
      <c r="S83">
        <v>36915.620000000003</v>
      </c>
      <c r="T83">
        <v>36242.26</v>
      </c>
      <c r="U83">
        <v>31655.86</v>
      </c>
      <c r="V83">
        <v>36264.67</v>
      </c>
      <c r="W83">
        <v>32613.68</v>
      </c>
      <c r="X83">
        <v>32241.66</v>
      </c>
      <c r="Y83">
        <v>30946.01</v>
      </c>
      <c r="Z83">
        <v>29909.18</v>
      </c>
      <c r="AA83">
        <v>29498.22</v>
      </c>
      <c r="AB83">
        <v>28377.84</v>
      </c>
      <c r="AC83">
        <v>10428.780000000001</v>
      </c>
      <c r="AD83">
        <v>7591.25</v>
      </c>
      <c r="AE83">
        <v>6038.13</v>
      </c>
      <c r="AF83">
        <v>4825.2299999999996</v>
      </c>
      <c r="AG83">
        <v>1466.16</v>
      </c>
      <c r="AH83">
        <v>542.09</v>
      </c>
      <c r="AI83">
        <v>-58.28</v>
      </c>
      <c r="AJ83">
        <v>-394.66</v>
      </c>
      <c r="AK83">
        <v>134.81</v>
      </c>
      <c r="AL83">
        <v>37.33</v>
      </c>
      <c r="AM83">
        <v>-228.12</v>
      </c>
      <c r="AN83">
        <v>-642.16999999999996</v>
      </c>
      <c r="AO83">
        <v>-954.79</v>
      </c>
      <c r="AP83">
        <v>-1122.71</v>
      </c>
      <c r="AQ83">
        <v>-1164.6300000000001</v>
      </c>
      <c r="AR83">
        <v>-1180.33</v>
      </c>
      <c r="AS83">
        <v>-1257.28</v>
      </c>
      <c r="AT83">
        <v>-1304.23</v>
      </c>
      <c r="AU83">
        <v>-1352.68</v>
      </c>
      <c r="AV83">
        <v>-1357.48</v>
      </c>
    </row>
    <row r="84" spans="15:48" x14ac:dyDescent="0.35">
      <c r="O84" t="s">
        <v>130</v>
      </c>
      <c r="S84">
        <v>36915.620000000003</v>
      </c>
      <c r="T84">
        <v>36242.26</v>
      </c>
      <c r="U84">
        <v>31655.86</v>
      </c>
      <c r="V84">
        <v>30823.39</v>
      </c>
      <c r="W84">
        <v>29600.95</v>
      </c>
      <c r="X84">
        <v>27019.86</v>
      </c>
      <c r="Y84">
        <v>25401.119999999999</v>
      </c>
      <c r="Z84">
        <v>23095.51</v>
      </c>
      <c r="AA84">
        <v>18851.36</v>
      </c>
      <c r="AB84">
        <v>14825.65</v>
      </c>
      <c r="AC84">
        <v>15438.45</v>
      </c>
      <c r="AD84">
        <v>14196.8</v>
      </c>
      <c r="AE84">
        <v>12816.21</v>
      </c>
      <c r="AF84">
        <v>11299.95</v>
      </c>
      <c r="AG84">
        <v>9777</v>
      </c>
      <c r="AH84">
        <v>8211.06</v>
      </c>
      <c r="AI84">
        <v>7070.7</v>
      </c>
      <c r="AJ84">
        <v>6473.51</v>
      </c>
      <c r="AK84">
        <v>6011.52</v>
      </c>
      <c r="AL84">
        <v>5451.4</v>
      </c>
      <c r="AM84">
        <v>5016.47</v>
      </c>
      <c r="AN84">
        <v>4483.6099999999997</v>
      </c>
      <c r="AO84">
        <v>4170.24</v>
      </c>
      <c r="AP84">
        <v>2578.67</v>
      </c>
      <c r="AQ84">
        <v>2451.58</v>
      </c>
      <c r="AR84">
        <v>2326.3000000000002</v>
      </c>
      <c r="AS84">
        <v>2139.96</v>
      </c>
      <c r="AT84">
        <v>2082.88</v>
      </c>
      <c r="AU84">
        <v>1959.95</v>
      </c>
      <c r="AV84">
        <v>1847.5</v>
      </c>
    </row>
    <row r="85" spans="15:48" x14ac:dyDescent="0.35">
      <c r="O85" t="s">
        <v>131</v>
      </c>
      <c r="S85">
        <v>36915.620000000003</v>
      </c>
      <c r="T85">
        <v>36242.26</v>
      </c>
      <c r="U85">
        <v>31655.86</v>
      </c>
      <c r="V85">
        <v>30778.62</v>
      </c>
      <c r="W85">
        <v>29495.55</v>
      </c>
      <c r="X85">
        <v>27087.919999999998</v>
      </c>
      <c r="Y85">
        <v>25334.78</v>
      </c>
      <c r="Z85">
        <v>22951.79</v>
      </c>
      <c r="AA85">
        <v>18698.310000000001</v>
      </c>
      <c r="AB85">
        <v>14928.08</v>
      </c>
      <c r="AC85">
        <v>15810.04</v>
      </c>
      <c r="AD85">
        <v>14569.37</v>
      </c>
      <c r="AE85">
        <v>12952.6</v>
      </c>
      <c r="AF85">
        <v>11326.84</v>
      </c>
      <c r="AG85">
        <v>9679.9699999999993</v>
      </c>
      <c r="AH85">
        <v>8085.8</v>
      </c>
      <c r="AI85">
        <v>7387.42</v>
      </c>
      <c r="AJ85">
        <v>6166.73</v>
      </c>
      <c r="AK85">
        <v>5691.95</v>
      </c>
      <c r="AL85">
        <v>5124.54</v>
      </c>
      <c r="AM85">
        <v>4678.51</v>
      </c>
      <c r="AN85">
        <v>4236.62</v>
      </c>
      <c r="AO85">
        <v>3765.13</v>
      </c>
      <c r="AP85">
        <v>3591.27</v>
      </c>
      <c r="AQ85">
        <v>3517.46</v>
      </c>
      <c r="AR85">
        <v>2018.48</v>
      </c>
      <c r="AS85">
        <v>1944.3</v>
      </c>
      <c r="AT85">
        <v>1872.38</v>
      </c>
      <c r="AU85">
        <v>1744.3</v>
      </c>
      <c r="AV85">
        <v>1629.94</v>
      </c>
    </row>
    <row r="86" spans="15:48" x14ac:dyDescent="0.35">
      <c r="O86" t="s">
        <v>132</v>
      </c>
      <c r="S86">
        <v>36915.620000000003</v>
      </c>
      <c r="T86">
        <v>36242.26</v>
      </c>
      <c r="U86">
        <v>31655.86</v>
      </c>
      <c r="V86">
        <v>30775.95</v>
      </c>
      <c r="W86">
        <v>29695.65</v>
      </c>
      <c r="X86">
        <v>27432</v>
      </c>
      <c r="Y86">
        <v>25893.84</v>
      </c>
      <c r="Z86">
        <v>23788.85</v>
      </c>
      <c r="AA86">
        <v>19615.64</v>
      </c>
      <c r="AB86">
        <v>15294.01</v>
      </c>
      <c r="AC86">
        <v>16175.03</v>
      </c>
      <c r="AD86">
        <v>14768.17</v>
      </c>
      <c r="AE86">
        <v>13079.8</v>
      </c>
      <c r="AF86">
        <v>11330.06</v>
      </c>
      <c r="AG86">
        <v>9565.5400000000009</v>
      </c>
      <c r="AH86">
        <v>7946.38</v>
      </c>
      <c r="AI86">
        <v>6937.06</v>
      </c>
      <c r="AJ86">
        <v>6118.69</v>
      </c>
      <c r="AK86">
        <v>5688.29</v>
      </c>
      <c r="AL86">
        <v>5144.21</v>
      </c>
      <c r="AM86">
        <v>4719.9799999999996</v>
      </c>
      <c r="AN86">
        <v>4370.26</v>
      </c>
      <c r="AO86">
        <v>3928.14</v>
      </c>
      <c r="AP86">
        <v>3795.07</v>
      </c>
      <c r="AQ86">
        <v>2596.52</v>
      </c>
      <c r="AR86">
        <v>2211.58</v>
      </c>
      <c r="AS86">
        <v>2028.13</v>
      </c>
      <c r="AT86">
        <v>1945.15</v>
      </c>
      <c r="AU86">
        <v>1811.03</v>
      </c>
      <c r="AV86">
        <v>1640.94</v>
      </c>
    </row>
    <row r="87" spans="15:48" x14ac:dyDescent="0.35">
      <c r="O87" t="s">
        <v>133</v>
      </c>
      <c r="S87">
        <v>36915.620000000003</v>
      </c>
      <c r="T87">
        <v>36242.26</v>
      </c>
      <c r="U87">
        <v>31655.86</v>
      </c>
      <c r="V87">
        <v>36286.29</v>
      </c>
      <c r="W87">
        <v>33217.74</v>
      </c>
      <c r="X87">
        <v>32207.87</v>
      </c>
      <c r="Y87">
        <v>30830.27</v>
      </c>
      <c r="Z87">
        <v>29271.31</v>
      </c>
      <c r="AA87">
        <v>26766.2</v>
      </c>
      <c r="AB87">
        <v>23856.080000000002</v>
      </c>
      <c r="AC87">
        <v>18180.53</v>
      </c>
      <c r="AD87">
        <v>13804.32</v>
      </c>
      <c r="AE87">
        <v>11528.5</v>
      </c>
      <c r="AF87">
        <v>9686.5300000000007</v>
      </c>
      <c r="AG87">
        <v>8088.25</v>
      </c>
      <c r="AH87">
        <v>6762.93</v>
      </c>
      <c r="AI87">
        <v>3427.15</v>
      </c>
      <c r="AJ87">
        <v>2574.29</v>
      </c>
      <c r="AK87">
        <v>2409.92</v>
      </c>
      <c r="AL87">
        <v>1706.55</v>
      </c>
      <c r="AM87">
        <v>1179.5</v>
      </c>
      <c r="AN87">
        <v>803.86</v>
      </c>
      <c r="AO87">
        <v>334.74</v>
      </c>
      <c r="AP87">
        <v>60.91</v>
      </c>
      <c r="AQ87">
        <v>-150.13</v>
      </c>
      <c r="AR87">
        <v>-354.13</v>
      </c>
      <c r="AS87">
        <v>-504.99</v>
      </c>
      <c r="AT87">
        <v>-623.11</v>
      </c>
      <c r="AU87">
        <v>-719.96</v>
      </c>
      <c r="AV87">
        <v>-728.5</v>
      </c>
    </row>
    <row r="88" spans="15:48" x14ac:dyDescent="0.35">
      <c r="O88" t="s">
        <v>134</v>
      </c>
      <c r="S88">
        <v>36915.629999999997</v>
      </c>
      <c r="T88">
        <v>36242.26</v>
      </c>
      <c r="U88">
        <v>31655.86</v>
      </c>
      <c r="V88">
        <v>36264.589999999997</v>
      </c>
      <c r="W88">
        <v>33302.25</v>
      </c>
      <c r="X88">
        <v>32593.33</v>
      </c>
      <c r="Y88">
        <v>31098.36</v>
      </c>
      <c r="Z88">
        <v>29909.18</v>
      </c>
      <c r="AA88">
        <v>29498.22</v>
      </c>
      <c r="AB88">
        <v>28377.84</v>
      </c>
      <c r="AC88">
        <v>17090.75</v>
      </c>
      <c r="AD88">
        <v>13707.27</v>
      </c>
      <c r="AE88">
        <v>11004.39</v>
      </c>
      <c r="AF88">
        <v>8786.57</v>
      </c>
      <c r="AG88">
        <v>7077.58</v>
      </c>
      <c r="AH88">
        <v>5639.26</v>
      </c>
      <c r="AI88">
        <v>2380.2800000000002</v>
      </c>
      <c r="AJ88">
        <v>1691.07</v>
      </c>
      <c r="AK88">
        <v>1850</v>
      </c>
      <c r="AL88">
        <v>1384.14</v>
      </c>
      <c r="AM88">
        <v>998.43</v>
      </c>
      <c r="AN88">
        <v>626.73</v>
      </c>
      <c r="AO88">
        <v>251.79</v>
      </c>
      <c r="AP88">
        <v>17.97</v>
      </c>
      <c r="AQ88">
        <v>-159.43</v>
      </c>
      <c r="AR88">
        <v>-325.58</v>
      </c>
      <c r="AS88">
        <v>-448.58</v>
      </c>
      <c r="AT88">
        <v>-573.37</v>
      </c>
      <c r="AU88">
        <v>-1016.72</v>
      </c>
      <c r="AV88">
        <v>-1128.69</v>
      </c>
    </row>
    <row r="89" spans="15:48" x14ac:dyDescent="0.35">
      <c r="O89" t="s">
        <v>135</v>
      </c>
      <c r="S89">
        <v>36915.620000000003</v>
      </c>
      <c r="T89">
        <v>36242.26</v>
      </c>
      <c r="U89">
        <v>31655.86</v>
      </c>
      <c r="V89">
        <v>30825.97</v>
      </c>
      <c r="W89">
        <v>29588.52</v>
      </c>
      <c r="X89">
        <v>27010.84</v>
      </c>
      <c r="Y89">
        <v>25393.9</v>
      </c>
      <c r="Z89">
        <v>23103.93</v>
      </c>
      <c r="AA89">
        <v>18886.05</v>
      </c>
      <c r="AB89">
        <v>14880.62</v>
      </c>
      <c r="AC89">
        <v>16834.900000000001</v>
      </c>
      <c r="AD89">
        <v>15848.45</v>
      </c>
      <c r="AE89">
        <v>15145.71</v>
      </c>
      <c r="AF89">
        <v>13929.28</v>
      </c>
      <c r="AG89">
        <v>12561.29</v>
      </c>
      <c r="AH89">
        <v>11150</v>
      </c>
      <c r="AI89">
        <v>10189.02</v>
      </c>
      <c r="AJ89">
        <v>9025.5300000000007</v>
      </c>
      <c r="AK89">
        <v>8247.26</v>
      </c>
      <c r="AL89">
        <v>7711.44</v>
      </c>
      <c r="AM89">
        <v>7287.7</v>
      </c>
      <c r="AN89">
        <v>6899.11</v>
      </c>
      <c r="AO89">
        <v>6220.43</v>
      </c>
      <c r="AP89">
        <v>5851.93</v>
      </c>
      <c r="AQ89">
        <v>5506.71</v>
      </c>
      <c r="AR89">
        <v>5174.24</v>
      </c>
      <c r="AS89">
        <v>4799.5200000000004</v>
      </c>
      <c r="AT89">
        <v>4758.3900000000003</v>
      </c>
      <c r="AU89">
        <v>4474.13</v>
      </c>
      <c r="AV89">
        <v>4179.3100000000004</v>
      </c>
    </row>
    <row r="90" spans="15:48" x14ac:dyDescent="0.35">
      <c r="O90" t="s">
        <v>136</v>
      </c>
      <c r="S90">
        <v>36915.620000000003</v>
      </c>
      <c r="T90">
        <v>36242.26</v>
      </c>
      <c r="U90">
        <v>31655.86</v>
      </c>
      <c r="V90">
        <v>36286.29</v>
      </c>
      <c r="W90">
        <v>33390.769999999997</v>
      </c>
      <c r="X90">
        <v>32887.24</v>
      </c>
      <c r="Y90">
        <v>32405.4</v>
      </c>
      <c r="Z90">
        <v>31763.99</v>
      </c>
      <c r="AA90">
        <v>29126.03</v>
      </c>
      <c r="AB90">
        <v>26477.19</v>
      </c>
      <c r="AC90">
        <v>23012.47</v>
      </c>
      <c r="AD90">
        <v>17208.98</v>
      </c>
      <c r="AE90">
        <v>14919.72</v>
      </c>
      <c r="AF90">
        <v>13044.9</v>
      </c>
      <c r="AG90">
        <v>10664.31</v>
      </c>
      <c r="AH90">
        <v>9079.08</v>
      </c>
      <c r="AI90">
        <v>7629.75</v>
      </c>
      <c r="AJ90">
        <v>6588.17</v>
      </c>
      <c r="AK90">
        <v>5701.96</v>
      </c>
      <c r="AL90">
        <v>4880.8599999999997</v>
      </c>
      <c r="AM90">
        <v>4206.1000000000004</v>
      </c>
      <c r="AN90">
        <v>2220.08</v>
      </c>
      <c r="AO90">
        <v>730.44</v>
      </c>
      <c r="AP90">
        <v>359.9</v>
      </c>
      <c r="AQ90">
        <v>67.12</v>
      </c>
      <c r="AR90">
        <v>-156.12</v>
      </c>
      <c r="AS90">
        <v>-341.47</v>
      </c>
      <c r="AT90">
        <v>-509.56</v>
      </c>
      <c r="AU90">
        <v>-686.94</v>
      </c>
      <c r="AV90">
        <v>-1057.03</v>
      </c>
    </row>
    <row r="91" spans="15:48" x14ac:dyDescent="0.35">
      <c r="O91" t="s">
        <v>137</v>
      </c>
      <c r="S91">
        <v>36915.629999999997</v>
      </c>
      <c r="T91">
        <v>36242.26</v>
      </c>
      <c r="U91">
        <v>31655.86</v>
      </c>
      <c r="V91">
        <v>36264.589999999997</v>
      </c>
      <c r="W91">
        <v>33414.42</v>
      </c>
      <c r="X91">
        <v>33087.99</v>
      </c>
      <c r="Y91">
        <v>32740.16</v>
      </c>
      <c r="Z91">
        <v>32047.74</v>
      </c>
      <c r="AA91">
        <v>29732.71</v>
      </c>
      <c r="AB91">
        <v>28707.37</v>
      </c>
      <c r="AC91">
        <v>23054.42</v>
      </c>
      <c r="AD91">
        <v>17286.63</v>
      </c>
      <c r="AE91">
        <v>14899.28</v>
      </c>
      <c r="AF91">
        <v>12897.67</v>
      </c>
      <c r="AG91">
        <v>10457.77</v>
      </c>
      <c r="AH91">
        <v>8977.02</v>
      </c>
      <c r="AI91">
        <v>7587.8</v>
      </c>
      <c r="AJ91">
        <v>6455.12</v>
      </c>
      <c r="AK91">
        <v>5601.33</v>
      </c>
      <c r="AL91">
        <v>4668.8500000000004</v>
      </c>
      <c r="AM91">
        <v>2051.54</v>
      </c>
      <c r="AN91">
        <v>1526.08</v>
      </c>
      <c r="AO91">
        <v>836.69</v>
      </c>
      <c r="AP91">
        <v>349.67</v>
      </c>
      <c r="AQ91">
        <v>78.42</v>
      </c>
      <c r="AR91">
        <v>-138.33000000000001</v>
      </c>
      <c r="AS91">
        <v>-325.17</v>
      </c>
      <c r="AT91">
        <v>-477.41</v>
      </c>
      <c r="AU91">
        <v>-757.44</v>
      </c>
      <c r="AV91">
        <v>-1126.53</v>
      </c>
    </row>
    <row r="97" spans="15:48" x14ac:dyDescent="0.35">
      <c r="O97" t="s">
        <v>145</v>
      </c>
      <c r="P97">
        <f>P68</f>
        <v>2018</v>
      </c>
      <c r="Q97">
        <f t="shared" ref="Q97:S97" si="89">Q68</f>
        <v>2019</v>
      </c>
      <c r="R97">
        <f t="shared" si="89"/>
        <v>2020</v>
      </c>
      <c r="S97">
        <f t="shared" si="89"/>
        <v>2021</v>
      </c>
      <c r="T97">
        <f t="shared" ref="T97:AV97" si="90">T68</f>
        <v>2022</v>
      </c>
      <c r="U97">
        <f t="shared" si="90"/>
        <v>2023</v>
      </c>
      <c r="V97">
        <f t="shared" si="90"/>
        <v>2024</v>
      </c>
      <c r="W97">
        <f t="shared" si="90"/>
        <v>2025</v>
      </c>
      <c r="X97">
        <f t="shared" si="90"/>
        <v>2026</v>
      </c>
      <c r="Y97">
        <f t="shared" si="90"/>
        <v>2027</v>
      </c>
      <c r="Z97">
        <f t="shared" si="90"/>
        <v>2028</v>
      </c>
      <c r="AA97">
        <f t="shared" si="90"/>
        <v>2029</v>
      </c>
      <c r="AB97">
        <f t="shared" si="90"/>
        <v>2030</v>
      </c>
      <c r="AC97">
        <f t="shared" si="90"/>
        <v>2031</v>
      </c>
      <c r="AD97">
        <f t="shared" si="90"/>
        <v>2032</v>
      </c>
      <c r="AE97">
        <f t="shared" si="90"/>
        <v>2033</v>
      </c>
      <c r="AF97">
        <f t="shared" si="90"/>
        <v>2034</v>
      </c>
      <c r="AG97">
        <f t="shared" si="90"/>
        <v>2035</v>
      </c>
      <c r="AH97">
        <f t="shared" si="90"/>
        <v>2036</v>
      </c>
      <c r="AI97">
        <f t="shared" si="90"/>
        <v>2037</v>
      </c>
      <c r="AJ97">
        <f t="shared" si="90"/>
        <v>2038</v>
      </c>
      <c r="AK97">
        <f t="shared" si="90"/>
        <v>2039</v>
      </c>
      <c r="AL97">
        <f t="shared" si="90"/>
        <v>2040</v>
      </c>
      <c r="AM97">
        <f t="shared" si="90"/>
        <v>2041</v>
      </c>
      <c r="AN97">
        <f t="shared" si="90"/>
        <v>2042</v>
      </c>
      <c r="AO97">
        <f t="shared" si="90"/>
        <v>2043</v>
      </c>
      <c r="AP97">
        <f t="shared" si="90"/>
        <v>2044</v>
      </c>
      <c r="AQ97">
        <f t="shared" si="90"/>
        <v>2045</v>
      </c>
      <c r="AR97">
        <f t="shared" si="90"/>
        <v>2046</v>
      </c>
      <c r="AS97">
        <f t="shared" si="90"/>
        <v>2047</v>
      </c>
      <c r="AT97">
        <f t="shared" si="90"/>
        <v>2048</v>
      </c>
      <c r="AU97">
        <f t="shared" si="90"/>
        <v>2049</v>
      </c>
      <c r="AV97">
        <f t="shared" si="90"/>
        <v>2050</v>
      </c>
    </row>
    <row r="98" spans="15:48" x14ac:dyDescent="0.35">
      <c r="O98" t="str">
        <f>O69</f>
        <v>250Mt</v>
      </c>
      <c r="S98" s="4">
        <f t="shared" ref="S98:AV98" si="91">S69+S$63+S$25+S$9</f>
        <v>65152.280797983505</v>
      </c>
      <c r="T98" s="4">
        <f t="shared" si="91"/>
        <v>62851.250184110853</v>
      </c>
      <c r="U98" s="4">
        <f t="shared" si="91"/>
        <v>59259.069532029825</v>
      </c>
      <c r="V98" s="4">
        <f t="shared" si="91"/>
        <v>55049.669487035862</v>
      </c>
      <c r="W98" s="4">
        <f t="shared" si="91"/>
        <v>54729.477872900097</v>
      </c>
      <c r="X98" s="4">
        <f t="shared" si="91"/>
        <v>52543.929691627462</v>
      </c>
      <c r="Y98" s="4">
        <f t="shared" si="91"/>
        <v>49835.915160728066</v>
      </c>
      <c r="Z98" s="4">
        <f t="shared" si="91"/>
        <v>46835.12124822483</v>
      </c>
      <c r="AA98" s="4">
        <f t="shared" si="91"/>
        <v>41300.571229541049</v>
      </c>
      <c r="AB98" s="4">
        <f t="shared" si="91"/>
        <v>36489.756517158006</v>
      </c>
      <c r="AC98" s="4">
        <f t="shared" si="91"/>
        <v>32495.984102718558</v>
      </c>
      <c r="AD98" s="4">
        <f t="shared" si="91"/>
        <v>30011.91996381573</v>
      </c>
      <c r="AE98" s="4">
        <f t="shared" si="91"/>
        <v>28267.943057356995</v>
      </c>
      <c r="AF98" s="4">
        <f t="shared" si="91"/>
        <v>28770.318364632214</v>
      </c>
      <c r="AG98" s="4">
        <f t="shared" si="91"/>
        <v>24931.234538642955</v>
      </c>
      <c r="AH98" s="4">
        <f t="shared" si="91"/>
        <v>24003.973599191064</v>
      </c>
      <c r="AI98" s="4">
        <f t="shared" si="91"/>
        <v>23518.892017174894</v>
      </c>
      <c r="AJ98" s="4">
        <f t="shared" si="91"/>
        <v>22901.679514133772</v>
      </c>
      <c r="AK98" s="4">
        <f t="shared" si="91"/>
        <v>21784.114844522424</v>
      </c>
      <c r="AL98" s="4">
        <f t="shared" si="91"/>
        <v>20054.127118498283</v>
      </c>
      <c r="AM98" s="4">
        <f t="shared" si="91"/>
        <v>19897.892366960958</v>
      </c>
      <c r="AN98" s="4">
        <f t="shared" si="91"/>
        <v>18844.160146203682</v>
      </c>
      <c r="AO98" s="4">
        <f t="shared" si="91"/>
        <v>18068.817327144316</v>
      </c>
      <c r="AP98" s="4">
        <f t="shared" si="91"/>
        <v>17905.834079762433</v>
      </c>
      <c r="AQ98" s="4">
        <f t="shared" si="91"/>
        <v>17528.963083846662</v>
      </c>
      <c r="AR98" s="4">
        <f t="shared" si="91"/>
        <v>17231.308745356484</v>
      </c>
      <c r="AS98" s="4">
        <f t="shared" si="91"/>
        <v>16515.950923137018</v>
      </c>
      <c r="AT98" s="4">
        <f t="shared" si="91"/>
        <v>16693.119210260931</v>
      </c>
      <c r="AU98" s="4">
        <f t="shared" si="91"/>
        <v>16136.566528628135</v>
      </c>
      <c r="AV98" s="4">
        <f t="shared" si="91"/>
        <v>16418.657975972637</v>
      </c>
    </row>
    <row r="99" spans="15:48" x14ac:dyDescent="0.35">
      <c r="O99" t="str">
        <f t="shared" ref="O99:O120" si="92">O70</f>
        <v>250Mt-led</v>
      </c>
      <c r="S99" s="4">
        <f t="shared" ref="S99:AV99" si="93">S70+S$63+S$25+S$9</f>
        <v>65152.280797983505</v>
      </c>
      <c r="T99" s="4">
        <f t="shared" si="93"/>
        <v>62851.250184110853</v>
      </c>
      <c r="U99" s="4">
        <f t="shared" si="93"/>
        <v>59259.069532029825</v>
      </c>
      <c r="V99" s="4">
        <f t="shared" si="93"/>
        <v>52067.859487035857</v>
      </c>
      <c r="W99" s="4">
        <f t="shared" si="93"/>
        <v>50982.247872900087</v>
      </c>
      <c r="X99" s="4">
        <f t="shared" si="93"/>
        <v>48466.46969162747</v>
      </c>
      <c r="Y99" s="4">
        <f t="shared" si="93"/>
        <v>45679.995160728067</v>
      </c>
      <c r="Z99" s="4">
        <f t="shared" si="93"/>
        <v>42718.241248224833</v>
      </c>
      <c r="AA99" s="4">
        <f t="shared" si="93"/>
        <v>37348.971229541043</v>
      </c>
      <c r="AB99" s="4">
        <f t="shared" si="93"/>
        <v>32991.946517158009</v>
      </c>
      <c r="AC99" s="4">
        <f t="shared" si="93"/>
        <v>30586.234102718558</v>
      </c>
      <c r="AD99" s="4">
        <f t="shared" si="93"/>
        <v>30020.499963815731</v>
      </c>
      <c r="AE99" s="4">
        <f t="shared" si="93"/>
        <v>28508.743057356995</v>
      </c>
      <c r="AF99" s="4">
        <f t="shared" si="93"/>
        <v>28957.538364632212</v>
      </c>
      <c r="AG99" s="4">
        <f t="shared" si="93"/>
        <v>24869.904538642957</v>
      </c>
      <c r="AH99" s="4">
        <f t="shared" si="93"/>
        <v>23831.753599191063</v>
      </c>
      <c r="AI99" s="4">
        <f t="shared" si="93"/>
        <v>23588.432017174895</v>
      </c>
      <c r="AJ99" s="4">
        <f t="shared" si="93"/>
        <v>22830.66951413377</v>
      </c>
      <c r="AK99" s="4">
        <f t="shared" si="93"/>
        <v>21789.494844522425</v>
      </c>
      <c r="AL99" s="4">
        <f t="shared" si="93"/>
        <v>20008.817118498282</v>
      </c>
      <c r="AM99" s="4">
        <f t="shared" si="93"/>
        <v>19717.692366960957</v>
      </c>
      <c r="AN99" s="4">
        <f t="shared" si="93"/>
        <v>18654.900146203683</v>
      </c>
      <c r="AO99" s="4">
        <f t="shared" si="93"/>
        <v>17860.307327144314</v>
      </c>
      <c r="AP99" s="4">
        <f t="shared" si="93"/>
        <v>17708.744079762437</v>
      </c>
      <c r="AQ99" s="4">
        <f t="shared" si="93"/>
        <v>17427.213083846662</v>
      </c>
      <c r="AR99" s="4">
        <f t="shared" si="93"/>
        <v>17068.918745356481</v>
      </c>
      <c r="AS99" s="4">
        <f t="shared" si="93"/>
        <v>16371.200923137019</v>
      </c>
      <c r="AT99" s="4">
        <f t="shared" si="93"/>
        <v>16584.819210260932</v>
      </c>
      <c r="AU99" s="4">
        <f t="shared" si="93"/>
        <v>16026.206528628134</v>
      </c>
      <c r="AV99" s="4">
        <f t="shared" si="93"/>
        <v>16307.497975972638</v>
      </c>
    </row>
    <row r="100" spans="15:48" x14ac:dyDescent="0.35">
      <c r="O100" t="str">
        <f t="shared" si="92"/>
        <v>250Mt-lowbio</v>
      </c>
      <c r="S100" s="4">
        <f t="shared" ref="S100:AV100" si="94">S71+S$63+S$25+S$9</f>
        <v>65152.280797983505</v>
      </c>
      <c r="T100" s="4">
        <f t="shared" si="94"/>
        <v>62851.250184110853</v>
      </c>
      <c r="U100" s="4">
        <f t="shared" si="94"/>
        <v>59259.069532029825</v>
      </c>
      <c r="V100" s="4">
        <f t="shared" si="94"/>
        <v>54958.869487035859</v>
      </c>
      <c r="W100" s="4">
        <f t="shared" si="94"/>
        <v>54637.877872900091</v>
      </c>
      <c r="X100" s="4">
        <f t="shared" si="94"/>
        <v>52678.139691627468</v>
      </c>
      <c r="Y100" s="4">
        <f t="shared" si="94"/>
        <v>50231.68516072807</v>
      </c>
      <c r="Z100" s="4">
        <f t="shared" si="94"/>
        <v>47440.311248224825</v>
      </c>
      <c r="AA100" s="4">
        <f t="shared" si="94"/>
        <v>41963.821229541049</v>
      </c>
      <c r="AB100" s="4">
        <f t="shared" si="94"/>
        <v>37162.686517157999</v>
      </c>
      <c r="AC100" s="4">
        <f t="shared" si="94"/>
        <v>32859.614102718559</v>
      </c>
      <c r="AD100" s="4">
        <f t="shared" si="94"/>
        <v>30168.839963815728</v>
      </c>
      <c r="AE100" s="4">
        <f t="shared" si="94"/>
        <v>28424.563057356994</v>
      </c>
      <c r="AF100" s="4">
        <f t="shared" si="94"/>
        <v>28889.788364632212</v>
      </c>
      <c r="AG100" s="4">
        <f t="shared" si="94"/>
        <v>26102.974538642957</v>
      </c>
      <c r="AH100" s="4">
        <f t="shared" si="94"/>
        <v>24865.933599191063</v>
      </c>
      <c r="AI100" s="4">
        <f t="shared" si="94"/>
        <v>24272.222017174896</v>
      </c>
      <c r="AJ100" s="4">
        <f t="shared" si="94"/>
        <v>23613.079514133773</v>
      </c>
      <c r="AK100" s="4">
        <f t="shared" si="94"/>
        <v>22453.284844522426</v>
      </c>
      <c r="AL100" s="4">
        <f t="shared" si="94"/>
        <v>20604.697118498283</v>
      </c>
      <c r="AM100" s="4">
        <f t="shared" si="94"/>
        <v>20386.842366960958</v>
      </c>
      <c r="AN100" s="4">
        <f t="shared" si="94"/>
        <v>19301.78014620368</v>
      </c>
      <c r="AO100" s="4">
        <f t="shared" si="94"/>
        <v>18453.227327144312</v>
      </c>
      <c r="AP100" s="4">
        <f t="shared" si="94"/>
        <v>18219.484079762435</v>
      </c>
      <c r="AQ100" s="4">
        <f t="shared" si="94"/>
        <v>17776.973083846664</v>
      </c>
      <c r="AR100" s="4">
        <f t="shared" si="94"/>
        <v>17468.498745356483</v>
      </c>
      <c r="AS100" s="4">
        <f t="shared" si="94"/>
        <v>16732.80092313702</v>
      </c>
      <c r="AT100" s="4">
        <f t="shared" si="94"/>
        <v>16877.62921026093</v>
      </c>
      <c r="AU100" s="4">
        <f t="shared" si="94"/>
        <v>16294.906528628135</v>
      </c>
      <c r="AV100" s="4">
        <f t="shared" si="94"/>
        <v>16551.787975972638</v>
      </c>
    </row>
    <row r="101" spans="15:48" x14ac:dyDescent="0.35">
      <c r="O101" t="str">
        <f t="shared" si="92"/>
        <v>250Mt-wam</v>
      </c>
      <c r="S101" s="4">
        <f t="shared" ref="S101:AV101" si="95">S72+S$63+S$25+S$9</f>
        <v>65152.280797983505</v>
      </c>
      <c r="T101" s="4">
        <f t="shared" si="95"/>
        <v>62851.250184110853</v>
      </c>
      <c r="U101" s="4">
        <f t="shared" si="95"/>
        <v>59259.069532029825</v>
      </c>
      <c r="V101" s="4">
        <f t="shared" si="95"/>
        <v>58428.599487035855</v>
      </c>
      <c r="W101" s="4">
        <f t="shared" si="95"/>
        <v>58400.65787290009</v>
      </c>
      <c r="X101" s="4">
        <f t="shared" si="95"/>
        <v>56815.369691627464</v>
      </c>
      <c r="Y101" s="4">
        <f t="shared" si="95"/>
        <v>53773.165160728066</v>
      </c>
      <c r="Z101" s="4">
        <f t="shared" si="95"/>
        <v>51235.01124822483</v>
      </c>
      <c r="AA101" s="4">
        <f t="shared" si="95"/>
        <v>48189.211229541048</v>
      </c>
      <c r="AB101" s="4">
        <f t="shared" si="95"/>
        <v>45340.096517158003</v>
      </c>
      <c r="AC101" s="4">
        <f t="shared" si="95"/>
        <v>33193.26410271856</v>
      </c>
      <c r="AD101" s="4">
        <f t="shared" si="95"/>
        <v>30712.939963815727</v>
      </c>
      <c r="AE101" s="4">
        <f t="shared" si="95"/>
        <v>28603.153057356994</v>
      </c>
      <c r="AF101" s="4">
        <f t="shared" si="95"/>
        <v>28919.538364632212</v>
      </c>
      <c r="AG101" s="4">
        <f t="shared" si="95"/>
        <v>24938.744538642954</v>
      </c>
      <c r="AH101" s="4">
        <f t="shared" si="95"/>
        <v>23865.853599191061</v>
      </c>
      <c r="AI101" s="4">
        <f t="shared" si="95"/>
        <v>23369.602017174897</v>
      </c>
      <c r="AJ101" s="4">
        <f t="shared" si="95"/>
        <v>22583.59951413377</v>
      </c>
      <c r="AK101" s="4">
        <f t="shared" si="95"/>
        <v>21774.454844522428</v>
      </c>
      <c r="AL101" s="4">
        <f t="shared" si="95"/>
        <v>20082.797118498282</v>
      </c>
      <c r="AM101" s="4">
        <f t="shared" si="95"/>
        <v>19882.372366960957</v>
      </c>
      <c r="AN101" s="4">
        <f t="shared" si="95"/>
        <v>18873.080146203683</v>
      </c>
      <c r="AO101" s="4">
        <f t="shared" si="95"/>
        <v>18097.067327144316</v>
      </c>
      <c r="AP101" s="4">
        <f t="shared" si="95"/>
        <v>17935.434079762435</v>
      </c>
      <c r="AQ101" s="4">
        <f t="shared" si="95"/>
        <v>17559.503083846663</v>
      </c>
      <c r="AR101" s="4">
        <f t="shared" si="95"/>
        <v>17262.648745356484</v>
      </c>
      <c r="AS101" s="4">
        <f t="shared" si="95"/>
        <v>16546.380923137018</v>
      </c>
      <c r="AT101" s="4">
        <f t="shared" si="95"/>
        <v>16723.41921026093</v>
      </c>
      <c r="AU101" s="4">
        <f t="shared" si="95"/>
        <v>16167.076528628135</v>
      </c>
      <c r="AV101" s="4">
        <f t="shared" si="95"/>
        <v>16450.247975972638</v>
      </c>
    </row>
    <row r="102" spans="15:48" x14ac:dyDescent="0.35">
      <c r="O102" t="str">
        <f t="shared" si="92"/>
        <v>250Mt-wem</v>
      </c>
      <c r="S102" s="4">
        <f t="shared" ref="S102:AV102" si="96">S73+S$63+S$25+S$9</f>
        <v>65152.280797983505</v>
      </c>
      <c r="T102" s="4">
        <f t="shared" si="96"/>
        <v>62851.250184110853</v>
      </c>
      <c r="U102" s="4">
        <f t="shared" si="96"/>
        <v>59259.069532029825</v>
      </c>
      <c r="V102" s="4">
        <f t="shared" si="96"/>
        <v>58475.069487035857</v>
      </c>
      <c r="W102" s="4">
        <f t="shared" si="96"/>
        <v>58499.537872900095</v>
      </c>
      <c r="X102" s="4">
        <f t="shared" si="96"/>
        <v>57640.299691627464</v>
      </c>
      <c r="Y102" s="4">
        <f t="shared" si="96"/>
        <v>55277.945160728064</v>
      </c>
      <c r="Z102" s="4">
        <f t="shared" si="96"/>
        <v>53640.401248224829</v>
      </c>
      <c r="AA102" s="4">
        <f t="shared" si="96"/>
        <v>51986.481229541052</v>
      </c>
      <c r="AB102" s="4">
        <f t="shared" si="96"/>
        <v>50401.066517158004</v>
      </c>
      <c r="AC102" s="4">
        <f t="shared" si="96"/>
        <v>33267.934102718558</v>
      </c>
      <c r="AD102" s="4">
        <f t="shared" si="96"/>
        <v>30713.379963815729</v>
      </c>
      <c r="AE102" s="4">
        <f t="shared" si="96"/>
        <v>28731.883057356994</v>
      </c>
      <c r="AF102" s="4">
        <f t="shared" si="96"/>
        <v>29053.738364632212</v>
      </c>
      <c r="AG102" s="4">
        <f t="shared" si="96"/>
        <v>25074.344538642956</v>
      </c>
      <c r="AH102" s="4">
        <f t="shared" si="96"/>
        <v>23948.463599191062</v>
      </c>
      <c r="AI102" s="4">
        <f t="shared" si="96"/>
        <v>23452.882017174896</v>
      </c>
      <c r="AJ102" s="4">
        <f t="shared" si="96"/>
        <v>22669.179514133772</v>
      </c>
      <c r="AK102" s="4">
        <f t="shared" si="96"/>
        <v>21858.384844522428</v>
      </c>
      <c r="AL102" s="4">
        <f t="shared" si="96"/>
        <v>20166.32711849828</v>
      </c>
      <c r="AM102" s="4">
        <f t="shared" si="96"/>
        <v>19993.472366960959</v>
      </c>
      <c r="AN102" s="4">
        <f t="shared" si="96"/>
        <v>18953.330146203683</v>
      </c>
      <c r="AO102" s="4">
        <f t="shared" si="96"/>
        <v>18177.317327144316</v>
      </c>
      <c r="AP102" s="4">
        <f t="shared" si="96"/>
        <v>18015.694079762434</v>
      </c>
      <c r="AQ102" s="4">
        <f t="shared" si="96"/>
        <v>17642.373083846662</v>
      </c>
      <c r="AR102" s="4">
        <f t="shared" si="96"/>
        <v>17345.468745356484</v>
      </c>
      <c r="AS102" s="4">
        <f t="shared" si="96"/>
        <v>16629.220923137018</v>
      </c>
      <c r="AT102" s="4">
        <f t="shared" si="96"/>
        <v>16806.23921026093</v>
      </c>
      <c r="AU102" s="4">
        <f t="shared" si="96"/>
        <v>16249.916528628135</v>
      </c>
      <c r="AV102" s="4">
        <f t="shared" si="96"/>
        <v>16533.077975972636</v>
      </c>
    </row>
    <row r="103" spans="15:48" x14ac:dyDescent="0.35">
      <c r="O103" t="str">
        <f t="shared" si="92"/>
        <v>300Mt</v>
      </c>
      <c r="S103" s="4">
        <f t="shared" ref="S103:AV103" si="97">S74+S$63+S$25+S$9</f>
        <v>65152.280797983505</v>
      </c>
      <c r="T103" s="4">
        <f t="shared" si="97"/>
        <v>62851.250184110853</v>
      </c>
      <c r="U103" s="4">
        <f t="shared" si="97"/>
        <v>59259.069532029825</v>
      </c>
      <c r="V103" s="4">
        <f t="shared" si="97"/>
        <v>56052.219487035851</v>
      </c>
      <c r="W103" s="4">
        <f t="shared" si="97"/>
        <v>55539.827872900089</v>
      </c>
      <c r="X103" s="4">
        <f t="shared" si="97"/>
        <v>52549.009691627463</v>
      </c>
      <c r="Y103" s="4">
        <f t="shared" si="97"/>
        <v>49757.355160728068</v>
      </c>
      <c r="Z103" s="4">
        <f t="shared" si="97"/>
        <v>46789.661248224831</v>
      </c>
      <c r="AA103" s="4">
        <f t="shared" si="97"/>
        <v>41302.001229541049</v>
      </c>
      <c r="AB103" s="4">
        <f t="shared" si="97"/>
        <v>36568.586517158008</v>
      </c>
      <c r="AC103" s="4">
        <f t="shared" si="97"/>
        <v>33676.154102718559</v>
      </c>
      <c r="AD103" s="4">
        <f t="shared" si="97"/>
        <v>32219.59996381573</v>
      </c>
      <c r="AE103" s="4">
        <f t="shared" si="97"/>
        <v>30079.223057356994</v>
      </c>
      <c r="AF103" s="4">
        <f t="shared" si="97"/>
        <v>30339.568364632214</v>
      </c>
      <c r="AG103" s="4">
        <f t="shared" si="97"/>
        <v>26254.704538642956</v>
      </c>
      <c r="AH103" s="4">
        <f t="shared" si="97"/>
        <v>24898.853599191061</v>
      </c>
      <c r="AI103" s="4">
        <f t="shared" si="97"/>
        <v>24345.262017174893</v>
      </c>
      <c r="AJ103" s="4">
        <f t="shared" si="97"/>
        <v>23384.939514133774</v>
      </c>
      <c r="AK103" s="4">
        <f t="shared" si="97"/>
        <v>22304.834844522426</v>
      </c>
      <c r="AL103" s="4">
        <f t="shared" si="97"/>
        <v>20520.957118498281</v>
      </c>
      <c r="AM103" s="4">
        <f t="shared" si="97"/>
        <v>20269.502366960958</v>
      </c>
      <c r="AN103" s="4">
        <f t="shared" si="97"/>
        <v>19161.310146203683</v>
      </c>
      <c r="AO103" s="4">
        <f t="shared" si="97"/>
        <v>18287.977327144312</v>
      </c>
      <c r="AP103" s="4">
        <f t="shared" si="97"/>
        <v>18083.434079762435</v>
      </c>
      <c r="AQ103" s="4">
        <f t="shared" si="97"/>
        <v>17720.933083846663</v>
      </c>
      <c r="AR103" s="4">
        <f t="shared" si="97"/>
        <v>17325.438745356485</v>
      </c>
      <c r="AS103" s="4">
        <f t="shared" si="97"/>
        <v>16599.25092313702</v>
      </c>
      <c r="AT103" s="4">
        <f t="shared" si="97"/>
        <v>16809.979210260932</v>
      </c>
      <c r="AU103" s="4">
        <f t="shared" si="97"/>
        <v>16193.366528628134</v>
      </c>
      <c r="AV103" s="4">
        <f t="shared" si="97"/>
        <v>16452.997975972638</v>
      </c>
    </row>
    <row r="104" spans="15:48" x14ac:dyDescent="0.35">
      <c r="O104" t="str">
        <f t="shared" si="92"/>
        <v>300Mt-led</v>
      </c>
      <c r="S104" s="4">
        <f t="shared" ref="S104:AV104" si="98">S75+S$63+S$25+S$9</f>
        <v>65152.280797983505</v>
      </c>
      <c r="T104" s="4">
        <f t="shared" si="98"/>
        <v>62851.250184110853</v>
      </c>
      <c r="U104" s="4">
        <f t="shared" si="98"/>
        <v>59259.069532029825</v>
      </c>
      <c r="V104" s="4">
        <f t="shared" si="98"/>
        <v>53976.129487035854</v>
      </c>
      <c r="W104" s="4">
        <f t="shared" si="98"/>
        <v>53266.197872900098</v>
      </c>
      <c r="X104" s="4">
        <f t="shared" si="98"/>
        <v>51183.109691627469</v>
      </c>
      <c r="Y104" s="4">
        <f t="shared" si="98"/>
        <v>48663.615160728063</v>
      </c>
      <c r="Z104" s="4">
        <f t="shared" si="98"/>
        <v>45982.311248224825</v>
      </c>
      <c r="AA104" s="4">
        <f t="shared" si="98"/>
        <v>40562.361229541042</v>
      </c>
      <c r="AB104" s="4">
        <f t="shared" si="98"/>
        <v>36872.266517158001</v>
      </c>
      <c r="AC104" s="4">
        <f t="shared" si="98"/>
        <v>34965.794102718559</v>
      </c>
      <c r="AD104" s="4">
        <f t="shared" si="98"/>
        <v>33170.769963815728</v>
      </c>
      <c r="AE104" s="4">
        <f t="shared" si="98"/>
        <v>31212.873057356992</v>
      </c>
      <c r="AF104" s="4">
        <f t="shared" si="98"/>
        <v>31330.648364632212</v>
      </c>
      <c r="AG104" s="4">
        <f t="shared" si="98"/>
        <v>27181.354538642954</v>
      </c>
      <c r="AH104" s="4">
        <f t="shared" si="98"/>
        <v>25913.863599191063</v>
      </c>
      <c r="AI104" s="4">
        <f t="shared" si="98"/>
        <v>25119.872017174894</v>
      </c>
      <c r="AJ104" s="4">
        <f t="shared" si="98"/>
        <v>24102.669514133773</v>
      </c>
      <c r="AK104" s="4">
        <f t="shared" si="98"/>
        <v>22685.014844522426</v>
      </c>
      <c r="AL104" s="4">
        <f t="shared" si="98"/>
        <v>20848.117118498281</v>
      </c>
      <c r="AM104" s="4">
        <f t="shared" si="98"/>
        <v>20540.282366960957</v>
      </c>
      <c r="AN104" s="4">
        <f t="shared" si="98"/>
        <v>19445.470146203683</v>
      </c>
      <c r="AO104" s="4">
        <f t="shared" si="98"/>
        <v>18305.737327144314</v>
      </c>
      <c r="AP104" s="4">
        <f t="shared" si="98"/>
        <v>18002.934079762435</v>
      </c>
      <c r="AQ104" s="4">
        <f t="shared" si="98"/>
        <v>17598.073083846662</v>
      </c>
      <c r="AR104" s="4">
        <f t="shared" si="98"/>
        <v>17201.918745356481</v>
      </c>
      <c r="AS104" s="4">
        <f t="shared" si="98"/>
        <v>16532.240923137018</v>
      </c>
      <c r="AT104" s="4">
        <f t="shared" si="98"/>
        <v>16669.789210260929</v>
      </c>
      <c r="AU104" s="4">
        <f t="shared" si="98"/>
        <v>16070.846528628135</v>
      </c>
      <c r="AV104" s="4">
        <f t="shared" si="98"/>
        <v>16348.597975972638</v>
      </c>
    </row>
    <row r="105" spans="15:48" x14ac:dyDescent="0.35">
      <c r="O105" t="str">
        <f t="shared" si="92"/>
        <v>300Mt-lowbio</v>
      </c>
      <c r="S105" s="4">
        <f t="shared" ref="S105:AV105" si="99">S76+S$63+S$25+S$9</f>
        <v>65152.280797983505</v>
      </c>
      <c r="T105" s="4">
        <f t="shared" si="99"/>
        <v>62851.250184110853</v>
      </c>
      <c r="U105" s="4">
        <f t="shared" si="99"/>
        <v>59259.069532029825</v>
      </c>
      <c r="V105" s="4">
        <f t="shared" si="99"/>
        <v>55402.099487035855</v>
      </c>
      <c r="W105" s="4">
        <f t="shared" si="99"/>
        <v>54906.537872900095</v>
      </c>
      <c r="X105" s="4">
        <f t="shared" si="99"/>
        <v>52713.699691627466</v>
      </c>
      <c r="Y105" s="4">
        <f t="shared" si="99"/>
        <v>50218.835160728064</v>
      </c>
      <c r="Z105" s="4">
        <f t="shared" si="99"/>
        <v>47435.491248224833</v>
      </c>
      <c r="AA105" s="4">
        <f t="shared" si="99"/>
        <v>41953.811229541046</v>
      </c>
      <c r="AB105" s="4">
        <f t="shared" si="99"/>
        <v>37174.706517158003</v>
      </c>
      <c r="AC105" s="4">
        <f t="shared" si="99"/>
        <v>33319.434102718558</v>
      </c>
      <c r="AD105" s="4">
        <f t="shared" si="99"/>
        <v>31244.539963815732</v>
      </c>
      <c r="AE105" s="4">
        <f t="shared" si="99"/>
        <v>29344.373057356992</v>
      </c>
      <c r="AF105" s="4">
        <f t="shared" si="99"/>
        <v>29507.698364632211</v>
      </c>
      <c r="AG105" s="4">
        <f t="shared" si="99"/>
        <v>26899.004538642956</v>
      </c>
      <c r="AH105" s="4">
        <f t="shared" si="99"/>
        <v>25622.843599191063</v>
      </c>
      <c r="AI105" s="4">
        <f t="shared" si="99"/>
        <v>24713.402017174893</v>
      </c>
      <c r="AJ105" s="4">
        <f t="shared" si="99"/>
        <v>23763.979514133775</v>
      </c>
      <c r="AK105" s="4">
        <f t="shared" si="99"/>
        <v>22665.914844522427</v>
      </c>
      <c r="AL105" s="4">
        <f t="shared" si="99"/>
        <v>20828.627118498283</v>
      </c>
      <c r="AM105" s="4">
        <f t="shared" si="99"/>
        <v>20559.372366960957</v>
      </c>
      <c r="AN105" s="4">
        <f t="shared" si="99"/>
        <v>19433.190146203684</v>
      </c>
      <c r="AO105" s="4">
        <f t="shared" si="99"/>
        <v>18550.697327144313</v>
      </c>
      <c r="AP105" s="4">
        <f t="shared" si="99"/>
        <v>18277.014079762434</v>
      </c>
      <c r="AQ105" s="4">
        <f t="shared" si="99"/>
        <v>17912.63308384666</v>
      </c>
      <c r="AR105" s="4">
        <f t="shared" si="99"/>
        <v>17520.428745356483</v>
      </c>
      <c r="AS105" s="4">
        <f t="shared" si="99"/>
        <v>16785.39092313702</v>
      </c>
      <c r="AT105" s="4">
        <f t="shared" si="99"/>
        <v>16944.539210260929</v>
      </c>
      <c r="AU105" s="4">
        <f t="shared" si="99"/>
        <v>16300.946528628134</v>
      </c>
      <c r="AV105" s="4">
        <f t="shared" si="99"/>
        <v>16556.387975972637</v>
      </c>
    </row>
    <row r="106" spans="15:48" x14ac:dyDescent="0.35">
      <c r="O106" t="str">
        <f t="shared" si="92"/>
        <v>300Mt-wam</v>
      </c>
      <c r="S106" s="4">
        <f t="shared" ref="S106:AV106" si="100">S77+S$63+S$25+S$9</f>
        <v>65152.280797983505</v>
      </c>
      <c r="T106" s="4">
        <f t="shared" si="100"/>
        <v>62851.250184110853</v>
      </c>
      <c r="U106" s="4">
        <f t="shared" si="100"/>
        <v>59259.069532029825</v>
      </c>
      <c r="V106" s="4">
        <f t="shared" si="100"/>
        <v>60876.949487035861</v>
      </c>
      <c r="W106" s="4">
        <f t="shared" si="100"/>
        <v>58400.65787290009</v>
      </c>
      <c r="X106" s="4">
        <f t="shared" si="100"/>
        <v>56815.369691627464</v>
      </c>
      <c r="Y106" s="4">
        <f t="shared" si="100"/>
        <v>53773.165160728066</v>
      </c>
      <c r="Z106" s="4">
        <f t="shared" si="100"/>
        <v>51235.01124822483</v>
      </c>
      <c r="AA106" s="4">
        <f t="shared" si="100"/>
        <v>48189.211229541048</v>
      </c>
      <c r="AB106" s="4">
        <f t="shared" si="100"/>
        <v>45340.096517158003</v>
      </c>
      <c r="AC106" s="4">
        <f t="shared" si="100"/>
        <v>33212.064102718556</v>
      </c>
      <c r="AD106" s="4">
        <f t="shared" si="100"/>
        <v>30739.66996381573</v>
      </c>
      <c r="AE106" s="4">
        <f t="shared" si="100"/>
        <v>28617.703057356994</v>
      </c>
      <c r="AF106" s="4">
        <f t="shared" si="100"/>
        <v>28934.698364632211</v>
      </c>
      <c r="AG106" s="4">
        <f t="shared" si="100"/>
        <v>24957.904538642957</v>
      </c>
      <c r="AH106" s="4">
        <f t="shared" si="100"/>
        <v>23870.083599191064</v>
      </c>
      <c r="AI106" s="4">
        <f t="shared" si="100"/>
        <v>23373.742017174896</v>
      </c>
      <c r="AJ106" s="4">
        <f t="shared" si="100"/>
        <v>22585.979514133771</v>
      </c>
      <c r="AK106" s="4">
        <f t="shared" si="100"/>
        <v>21774.454844522428</v>
      </c>
      <c r="AL106" s="4">
        <f t="shared" si="100"/>
        <v>20082.797118498282</v>
      </c>
      <c r="AM106" s="4">
        <f t="shared" si="100"/>
        <v>19882.372366960957</v>
      </c>
      <c r="AN106" s="4">
        <f t="shared" si="100"/>
        <v>18873.080146203683</v>
      </c>
      <c r="AO106" s="4">
        <f t="shared" si="100"/>
        <v>18097.067327144316</v>
      </c>
      <c r="AP106" s="4">
        <f t="shared" si="100"/>
        <v>17935.434079762435</v>
      </c>
      <c r="AQ106" s="4">
        <f t="shared" si="100"/>
        <v>17559.503083846663</v>
      </c>
      <c r="AR106" s="4">
        <f t="shared" si="100"/>
        <v>17262.638745356482</v>
      </c>
      <c r="AS106" s="4">
        <f t="shared" si="100"/>
        <v>16546.370923137019</v>
      </c>
      <c r="AT106" s="4">
        <f t="shared" si="100"/>
        <v>16723.409210260928</v>
      </c>
      <c r="AU106" s="4">
        <f t="shared" si="100"/>
        <v>16167.066528628135</v>
      </c>
      <c r="AV106" s="4">
        <f t="shared" si="100"/>
        <v>16450.247975972638</v>
      </c>
    </row>
    <row r="107" spans="15:48" x14ac:dyDescent="0.35">
      <c r="O107" t="str">
        <f t="shared" si="92"/>
        <v>300Mt-wem</v>
      </c>
      <c r="S107" s="4">
        <f t="shared" ref="S107:AV107" si="101">S78+S$63+S$25+S$9</f>
        <v>65152.280797983505</v>
      </c>
      <c r="T107" s="4">
        <f t="shared" si="101"/>
        <v>62851.250184110853</v>
      </c>
      <c r="U107" s="4">
        <f t="shared" si="101"/>
        <v>59259.069532029825</v>
      </c>
      <c r="V107" s="4">
        <f t="shared" si="101"/>
        <v>59116.389487035849</v>
      </c>
      <c r="W107" s="4">
        <f t="shared" si="101"/>
        <v>58499.537872900095</v>
      </c>
      <c r="X107" s="4">
        <f t="shared" si="101"/>
        <v>57640.299691627464</v>
      </c>
      <c r="Y107" s="4">
        <f t="shared" si="101"/>
        <v>55277.945160728064</v>
      </c>
      <c r="Z107" s="4">
        <f t="shared" si="101"/>
        <v>53640.401248224829</v>
      </c>
      <c r="AA107" s="4">
        <f t="shared" si="101"/>
        <v>51986.481229541052</v>
      </c>
      <c r="AB107" s="4">
        <f t="shared" si="101"/>
        <v>50401.066517158004</v>
      </c>
      <c r="AC107" s="4">
        <f t="shared" si="101"/>
        <v>33296.254102718558</v>
      </c>
      <c r="AD107" s="4">
        <f t="shared" si="101"/>
        <v>30758.509963815733</v>
      </c>
      <c r="AE107" s="4">
        <f t="shared" si="101"/>
        <v>28752.423057356995</v>
      </c>
      <c r="AF107" s="4">
        <f t="shared" si="101"/>
        <v>29062.518364632211</v>
      </c>
      <c r="AG107" s="4">
        <f t="shared" si="101"/>
        <v>25082.264538642954</v>
      </c>
      <c r="AH107" s="4">
        <f t="shared" si="101"/>
        <v>23954.88359919106</v>
      </c>
      <c r="AI107" s="4">
        <f t="shared" si="101"/>
        <v>23461.512017174893</v>
      </c>
      <c r="AJ107" s="4">
        <f t="shared" si="101"/>
        <v>22677.589514133771</v>
      </c>
      <c r="AK107" s="4">
        <f t="shared" si="101"/>
        <v>21867.584844522426</v>
      </c>
      <c r="AL107" s="4">
        <f t="shared" si="101"/>
        <v>20173.337118498283</v>
      </c>
      <c r="AM107" s="4">
        <f t="shared" si="101"/>
        <v>19986.142366960958</v>
      </c>
      <c r="AN107" s="4">
        <f t="shared" si="101"/>
        <v>18958.520146203682</v>
      </c>
      <c r="AO107" s="4">
        <f t="shared" si="101"/>
        <v>18181.547327144312</v>
      </c>
      <c r="AP107" s="4">
        <f t="shared" si="101"/>
        <v>18018.934079762435</v>
      </c>
      <c r="AQ107" s="4">
        <f t="shared" si="101"/>
        <v>17644.763083846661</v>
      </c>
      <c r="AR107" s="4">
        <f t="shared" si="101"/>
        <v>17347.288745356484</v>
      </c>
      <c r="AS107" s="4">
        <f t="shared" si="101"/>
        <v>16630.57092313702</v>
      </c>
      <c r="AT107" s="4">
        <f t="shared" si="101"/>
        <v>16807.289210260929</v>
      </c>
      <c r="AU107" s="4">
        <f t="shared" si="101"/>
        <v>16250.926528628133</v>
      </c>
      <c r="AV107" s="4">
        <f t="shared" si="101"/>
        <v>16534.107975972638</v>
      </c>
    </row>
    <row r="108" spans="15:48" x14ac:dyDescent="0.35">
      <c r="O108" t="str">
        <f t="shared" si="92"/>
        <v>350Mt</v>
      </c>
      <c r="S108" s="4">
        <f t="shared" ref="S108:AV108" si="102">S79+S$63+S$25+S$9</f>
        <v>65152.280797983505</v>
      </c>
      <c r="T108" s="4">
        <f t="shared" si="102"/>
        <v>62851.250184110853</v>
      </c>
      <c r="U108" s="4">
        <f t="shared" si="102"/>
        <v>59259.069532029825</v>
      </c>
      <c r="V108" s="4">
        <f t="shared" si="102"/>
        <v>56061.389487035864</v>
      </c>
      <c r="W108" s="4">
        <f t="shared" si="102"/>
        <v>55549.477872900097</v>
      </c>
      <c r="X108" s="4">
        <f t="shared" si="102"/>
        <v>52514.479691627464</v>
      </c>
      <c r="Y108" s="4">
        <f t="shared" si="102"/>
        <v>49727.765160728071</v>
      </c>
      <c r="Z108" s="4">
        <f t="shared" si="102"/>
        <v>46823.12124822483</v>
      </c>
      <c r="AA108" s="4">
        <f t="shared" si="102"/>
        <v>41327.101229541047</v>
      </c>
      <c r="AB108" s="4">
        <f t="shared" si="102"/>
        <v>36581.426517158005</v>
      </c>
      <c r="AC108" s="4">
        <f t="shared" si="102"/>
        <v>34643.814102718556</v>
      </c>
      <c r="AD108" s="4">
        <f t="shared" si="102"/>
        <v>33826.309963815729</v>
      </c>
      <c r="AE108" s="4">
        <f t="shared" si="102"/>
        <v>32389.723057356994</v>
      </c>
      <c r="AF108" s="4">
        <f t="shared" si="102"/>
        <v>32091.838364632211</v>
      </c>
      <c r="AG108" s="4">
        <f t="shared" si="102"/>
        <v>30117.474538642957</v>
      </c>
      <c r="AH108" s="4">
        <f t="shared" si="102"/>
        <v>28727.423599191061</v>
      </c>
      <c r="AI108" s="4">
        <f t="shared" si="102"/>
        <v>27869.842017174895</v>
      </c>
      <c r="AJ108" s="4">
        <f t="shared" si="102"/>
        <v>26656.509514133773</v>
      </c>
      <c r="AK108" s="4">
        <f t="shared" si="102"/>
        <v>25432.014844522426</v>
      </c>
      <c r="AL108" s="4">
        <f t="shared" si="102"/>
        <v>23643.817118498282</v>
      </c>
      <c r="AM108" s="4">
        <f t="shared" si="102"/>
        <v>23329.202366960955</v>
      </c>
      <c r="AN108" s="4">
        <f t="shared" si="102"/>
        <v>22157.450146203682</v>
      </c>
      <c r="AO108" s="4">
        <f t="shared" si="102"/>
        <v>21258.467327144313</v>
      </c>
      <c r="AP108" s="4">
        <f t="shared" si="102"/>
        <v>20936.474079762433</v>
      </c>
      <c r="AQ108" s="4">
        <f t="shared" si="102"/>
        <v>20598.743083846661</v>
      </c>
      <c r="AR108" s="4">
        <f t="shared" si="102"/>
        <v>19827.638745356482</v>
      </c>
      <c r="AS108" s="4">
        <f t="shared" si="102"/>
        <v>18835.540923137021</v>
      </c>
      <c r="AT108" s="4">
        <f t="shared" si="102"/>
        <v>17874.049210260931</v>
      </c>
      <c r="AU108" s="4">
        <f t="shared" si="102"/>
        <v>17214.816528628136</v>
      </c>
      <c r="AV108" s="4">
        <f t="shared" si="102"/>
        <v>17468.147975972635</v>
      </c>
    </row>
    <row r="109" spans="15:48" x14ac:dyDescent="0.35">
      <c r="O109" t="str">
        <f t="shared" si="92"/>
        <v>350Mt-led</v>
      </c>
      <c r="S109" s="4">
        <f t="shared" ref="S109:AV109" si="103">S80+S$63+S$25+S$9</f>
        <v>65152.280797983505</v>
      </c>
      <c r="T109" s="4">
        <f t="shared" si="103"/>
        <v>62851.250184110853</v>
      </c>
      <c r="U109" s="4">
        <f t="shared" si="103"/>
        <v>59259.069532029825</v>
      </c>
      <c r="V109" s="4">
        <f t="shared" si="103"/>
        <v>54566.759487035859</v>
      </c>
      <c r="W109" s="4">
        <f t="shared" si="103"/>
        <v>54026.877872900091</v>
      </c>
      <c r="X109" s="4">
        <f t="shared" si="103"/>
        <v>51838.939691627464</v>
      </c>
      <c r="Y109" s="4">
        <f t="shared" si="103"/>
        <v>49424.325160728069</v>
      </c>
      <c r="Z109" s="4">
        <f t="shared" si="103"/>
        <v>46710.751248224828</v>
      </c>
      <c r="AA109" s="4">
        <f t="shared" si="103"/>
        <v>41188.341229541053</v>
      </c>
      <c r="AB109" s="4">
        <f t="shared" si="103"/>
        <v>37811.786517158005</v>
      </c>
      <c r="AC109" s="4">
        <f t="shared" si="103"/>
        <v>36956.774102718555</v>
      </c>
      <c r="AD109" s="4">
        <f t="shared" si="103"/>
        <v>36125.429963815732</v>
      </c>
      <c r="AE109" s="4">
        <f t="shared" si="103"/>
        <v>33930.643057356996</v>
      </c>
      <c r="AF109" s="4">
        <f t="shared" si="103"/>
        <v>33594.178364632215</v>
      </c>
      <c r="AG109" s="4">
        <f t="shared" si="103"/>
        <v>30696.834538642957</v>
      </c>
      <c r="AH109" s="4">
        <f t="shared" si="103"/>
        <v>29059.643599191062</v>
      </c>
      <c r="AI109" s="4">
        <f t="shared" si="103"/>
        <v>28175.282017174894</v>
      </c>
      <c r="AJ109" s="4">
        <f t="shared" si="103"/>
        <v>27055.819514133771</v>
      </c>
      <c r="AK109" s="4">
        <f t="shared" si="103"/>
        <v>25748.454844522428</v>
      </c>
      <c r="AL109" s="4">
        <f t="shared" si="103"/>
        <v>23764.237118498284</v>
      </c>
      <c r="AM109" s="4">
        <f t="shared" si="103"/>
        <v>23404.262366960957</v>
      </c>
      <c r="AN109" s="4">
        <f t="shared" si="103"/>
        <v>22209.910146203685</v>
      </c>
      <c r="AO109" s="4">
        <f t="shared" si="103"/>
        <v>21206.637327144315</v>
      </c>
      <c r="AP109" s="4">
        <f t="shared" si="103"/>
        <v>20769.774079762436</v>
      </c>
      <c r="AQ109" s="4">
        <f t="shared" si="103"/>
        <v>18959.923083846661</v>
      </c>
      <c r="AR109" s="4">
        <f t="shared" si="103"/>
        <v>17905.978745356482</v>
      </c>
      <c r="AS109" s="4">
        <f t="shared" si="103"/>
        <v>17114.16092313702</v>
      </c>
      <c r="AT109" s="4">
        <f t="shared" si="103"/>
        <v>17275.109210260933</v>
      </c>
      <c r="AU109" s="4">
        <f t="shared" si="103"/>
        <v>16692.636528628136</v>
      </c>
      <c r="AV109" s="4">
        <f t="shared" si="103"/>
        <v>16932.357975972638</v>
      </c>
    </row>
    <row r="110" spans="15:48" x14ac:dyDescent="0.35">
      <c r="O110" t="str">
        <f t="shared" si="92"/>
        <v>350Mt-lowbio</v>
      </c>
      <c r="S110" s="4">
        <f t="shared" ref="S110:AV110" si="104">S81+S$63+S$25+S$9</f>
        <v>65152.280797983505</v>
      </c>
      <c r="T110" s="4">
        <f t="shared" si="104"/>
        <v>62851.250184110853</v>
      </c>
      <c r="U110" s="4">
        <f t="shared" si="104"/>
        <v>59259.069532029825</v>
      </c>
      <c r="V110" s="4">
        <f t="shared" si="104"/>
        <v>56016.239487035855</v>
      </c>
      <c r="W110" s="4">
        <f t="shared" si="104"/>
        <v>55654.687872900089</v>
      </c>
      <c r="X110" s="4">
        <f t="shared" si="104"/>
        <v>52729.869691627464</v>
      </c>
      <c r="Y110" s="4">
        <f t="shared" si="104"/>
        <v>50220.515160728071</v>
      </c>
      <c r="Z110" s="4">
        <f t="shared" si="104"/>
        <v>47457.381248224832</v>
      </c>
      <c r="AA110" s="4">
        <f t="shared" si="104"/>
        <v>41964.521229541046</v>
      </c>
      <c r="AB110" s="4">
        <f t="shared" si="104"/>
        <v>37197.826517158006</v>
      </c>
      <c r="AC110" s="4">
        <f t="shared" si="104"/>
        <v>35040.984102718554</v>
      </c>
      <c r="AD110" s="4">
        <f t="shared" si="104"/>
        <v>33992.549963815727</v>
      </c>
      <c r="AE110" s="4">
        <f t="shared" si="104"/>
        <v>32058.813057356994</v>
      </c>
      <c r="AF110" s="4">
        <f t="shared" si="104"/>
        <v>32101.968364632212</v>
      </c>
      <c r="AG110" s="4">
        <f t="shared" si="104"/>
        <v>30082.264538642958</v>
      </c>
      <c r="AH110" s="4">
        <f t="shared" si="104"/>
        <v>28629.523599191063</v>
      </c>
      <c r="AI110" s="4">
        <f t="shared" si="104"/>
        <v>27776.982017174894</v>
      </c>
      <c r="AJ110" s="4">
        <f t="shared" si="104"/>
        <v>26608.139514133771</v>
      </c>
      <c r="AK110" s="4">
        <f t="shared" si="104"/>
        <v>25348.494844522429</v>
      </c>
      <c r="AL110" s="4">
        <f t="shared" si="104"/>
        <v>23572.917118498284</v>
      </c>
      <c r="AM110" s="4">
        <f t="shared" si="104"/>
        <v>23231.672366960956</v>
      </c>
      <c r="AN110" s="4">
        <f t="shared" si="104"/>
        <v>22079.940146203684</v>
      </c>
      <c r="AO110" s="4">
        <f t="shared" si="104"/>
        <v>21189.477327144312</v>
      </c>
      <c r="AP110" s="4">
        <f t="shared" si="104"/>
        <v>20765.494079762437</v>
      </c>
      <c r="AQ110" s="4">
        <f t="shared" si="104"/>
        <v>20381.333083846661</v>
      </c>
      <c r="AR110" s="4">
        <f t="shared" si="104"/>
        <v>19663.178745356483</v>
      </c>
      <c r="AS110" s="4">
        <f t="shared" si="104"/>
        <v>18440.030923137019</v>
      </c>
      <c r="AT110" s="4">
        <f t="shared" si="104"/>
        <v>18334.269210260929</v>
      </c>
      <c r="AU110" s="4">
        <f t="shared" si="104"/>
        <v>17677.266528628134</v>
      </c>
      <c r="AV110" s="4">
        <f t="shared" si="104"/>
        <v>17919.037975972638</v>
      </c>
    </row>
    <row r="111" spans="15:48" x14ac:dyDescent="0.35">
      <c r="O111" t="str">
        <f t="shared" si="92"/>
        <v>350Mt-wam</v>
      </c>
      <c r="S111" s="4">
        <f t="shared" ref="S111:AV111" si="105">S82+S$63+S$25+S$9</f>
        <v>65152.280797983505</v>
      </c>
      <c r="T111" s="4">
        <f t="shared" si="105"/>
        <v>62851.250184110853</v>
      </c>
      <c r="U111" s="4">
        <f t="shared" si="105"/>
        <v>59259.069532029825</v>
      </c>
      <c r="V111" s="4">
        <f t="shared" si="105"/>
        <v>61530.909487035853</v>
      </c>
      <c r="W111" s="4">
        <f t="shared" si="105"/>
        <v>58540.567872900094</v>
      </c>
      <c r="X111" s="4">
        <f t="shared" si="105"/>
        <v>56904.319691627461</v>
      </c>
      <c r="Y111" s="4">
        <f t="shared" si="105"/>
        <v>53773.155160728063</v>
      </c>
      <c r="Z111" s="4">
        <f t="shared" si="105"/>
        <v>51271.851248224833</v>
      </c>
      <c r="AA111" s="4">
        <f t="shared" si="105"/>
        <v>48189.211229541048</v>
      </c>
      <c r="AB111" s="4">
        <f t="shared" si="105"/>
        <v>45340.096517158003</v>
      </c>
      <c r="AC111" s="4">
        <f t="shared" si="105"/>
        <v>33960.954102718555</v>
      </c>
      <c r="AD111" s="4">
        <f t="shared" si="105"/>
        <v>31848.569963815731</v>
      </c>
      <c r="AE111" s="4">
        <f t="shared" si="105"/>
        <v>29689.983057356993</v>
      </c>
      <c r="AF111" s="4">
        <f t="shared" si="105"/>
        <v>29862.938364632213</v>
      </c>
      <c r="AG111" s="4">
        <f t="shared" si="105"/>
        <v>26214.684538642956</v>
      </c>
      <c r="AH111" s="4">
        <f t="shared" si="105"/>
        <v>24685.783599191062</v>
      </c>
      <c r="AI111" s="4">
        <f t="shared" si="105"/>
        <v>24158.252017174895</v>
      </c>
      <c r="AJ111" s="4">
        <f t="shared" si="105"/>
        <v>23253.52951413377</v>
      </c>
      <c r="AK111" s="4">
        <f t="shared" si="105"/>
        <v>23480.494844522425</v>
      </c>
      <c r="AL111" s="4">
        <f t="shared" si="105"/>
        <v>21426.82711849828</v>
      </c>
      <c r="AM111" s="4">
        <f t="shared" si="105"/>
        <v>21093.15236696096</v>
      </c>
      <c r="AN111" s="4">
        <f t="shared" si="105"/>
        <v>19947.03014620368</v>
      </c>
      <c r="AO111" s="4">
        <f t="shared" si="105"/>
        <v>19123.557327144314</v>
      </c>
      <c r="AP111" s="4">
        <f t="shared" si="105"/>
        <v>18730.384079762436</v>
      </c>
      <c r="AQ111" s="4">
        <f t="shared" si="105"/>
        <v>18393.913083846663</v>
      </c>
      <c r="AR111" s="4">
        <f t="shared" si="105"/>
        <v>17993.888745356482</v>
      </c>
      <c r="AS111" s="4">
        <f t="shared" si="105"/>
        <v>17270.520923137017</v>
      </c>
      <c r="AT111" s="4">
        <f t="shared" si="105"/>
        <v>17456.64921026093</v>
      </c>
      <c r="AU111" s="4">
        <f t="shared" si="105"/>
        <v>16863.916528628135</v>
      </c>
      <c r="AV111" s="4">
        <f t="shared" si="105"/>
        <v>17164.447975972638</v>
      </c>
    </row>
    <row r="112" spans="15:48" x14ac:dyDescent="0.35">
      <c r="O112" t="str">
        <f t="shared" si="92"/>
        <v>350Mt-wem</v>
      </c>
      <c r="S112" s="4">
        <f t="shared" ref="S112:AV112" si="106">S83+S$63+S$25+S$9</f>
        <v>65152.280797983505</v>
      </c>
      <c r="T112" s="4">
        <f t="shared" si="106"/>
        <v>62851.250184110853</v>
      </c>
      <c r="U112" s="4">
        <f t="shared" si="106"/>
        <v>59259.069532029825</v>
      </c>
      <c r="V112" s="4">
        <f t="shared" si="106"/>
        <v>61509.289487035858</v>
      </c>
      <c r="W112" s="4">
        <f t="shared" si="106"/>
        <v>58573.227872900097</v>
      </c>
      <c r="X112" s="4">
        <f t="shared" si="106"/>
        <v>57640.299691627464</v>
      </c>
      <c r="Y112" s="4">
        <f t="shared" si="106"/>
        <v>55277.945160728064</v>
      </c>
      <c r="Z112" s="4">
        <f t="shared" si="106"/>
        <v>53640.401248224829</v>
      </c>
      <c r="AA112" s="4">
        <f t="shared" si="106"/>
        <v>51986.481229541052</v>
      </c>
      <c r="AB112" s="4">
        <f t="shared" si="106"/>
        <v>50401.066517158004</v>
      </c>
      <c r="AC112" s="4">
        <f t="shared" si="106"/>
        <v>33307.374102718561</v>
      </c>
      <c r="AD112" s="4">
        <f t="shared" si="106"/>
        <v>30772.449963815729</v>
      </c>
      <c r="AE112" s="4">
        <f t="shared" si="106"/>
        <v>28773.353057356995</v>
      </c>
      <c r="AF112" s="4">
        <f t="shared" si="106"/>
        <v>29083.378364632212</v>
      </c>
      <c r="AG112" s="4">
        <f t="shared" si="106"/>
        <v>25099.084538642957</v>
      </c>
      <c r="AH112" s="4">
        <f t="shared" si="106"/>
        <v>23957.173599191061</v>
      </c>
      <c r="AI112" s="4">
        <f t="shared" si="106"/>
        <v>23464.502017174895</v>
      </c>
      <c r="AJ112" s="4">
        <f t="shared" si="106"/>
        <v>22680.479514133771</v>
      </c>
      <c r="AK112" s="4">
        <f t="shared" si="106"/>
        <v>22477.254844522427</v>
      </c>
      <c r="AL112" s="4">
        <f t="shared" si="106"/>
        <v>20858.637118498282</v>
      </c>
      <c r="AM112" s="4">
        <f t="shared" si="106"/>
        <v>20637.862366960959</v>
      </c>
      <c r="AN112" s="4">
        <f t="shared" si="106"/>
        <v>19391.480146203685</v>
      </c>
      <c r="AO112" s="4">
        <f t="shared" si="106"/>
        <v>18476.077327144314</v>
      </c>
      <c r="AP112" s="4">
        <f t="shared" si="106"/>
        <v>18179.564079762436</v>
      </c>
      <c r="AQ112" s="4">
        <f t="shared" si="106"/>
        <v>17876.933083846663</v>
      </c>
      <c r="AR112" s="4">
        <f t="shared" si="106"/>
        <v>17518.388745356482</v>
      </c>
      <c r="AS112" s="4">
        <f t="shared" si="106"/>
        <v>16753.120923137019</v>
      </c>
      <c r="AT112" s="4">
        <f t="shared" si="106"/>
        <v>16922.499210260932</v>
      </c>
      <c r="AU112" s="4">
        <f t="shared" si="106"/>
        <v>16316.786528628134</v>
      </c>
      <c r="AV112" s="4">
        <f t="shared" si="106"/>
        <v>16594.337975972638</v>
      </c>
    </row>
    <row r="113" spans="4:48" x14ac:dyDescent="0.35">
      <c r="O113" t="str">
        <f t="shared" si="92"/>
        <v>400Mt</v>
      </c>
      <c r="S113" s="4">
        <f t="shared" ref="S113:AV113" si="107">S84+S$63+S$25+S$9</f>
        <v>65152.280797983505</v>
      </c>
      <c r="T113" s="4">
        <f t="shared" si="107"/>
        <v>62851.250184110853</v>
      </c>
      <c r="U113" s="4">
        <f t="shared" si="107"/>
        <v>59259.069532029825</v>
      </c>
      <c r="V113" s="4">
        <f t="shared" si="107"/>
        <v>56068.009487035859</v>
      </c>
      <c r="W113" s="4">
        <f t="shared" si="107"/>
        <v>55560.497872900087</v>
      </c>
      <c r="X113" s="4">
        <f t="shared" si="107"/>
        <v>52418.499691627469</v>
      </c>
      <c r="Y113" s="4">
        <f t="shared" si="107"/>
        <v>49733.055160728065</v>
      </c>
      <c r="Z113" s="4">
        <f t="shared" si="107"/>
        <v>46826.731248224824</v>
      </c>
      <c r="AA113" s="4">
        <f t="shared" si="107"/>
        <v>41339.621229541051</v>
      </c>
      <c r="AB113" s="4">
        <f t="shared" si="107"/>
        <v>36848.876517158002</v>
      </c>
      <c r="AC113" s="4">
        <f t="shared" si="107"/>
        <v>38317.044102718559</v>
      </c>
      <c r="AD113" s="4">
        <f t="shared" si="107"/>
        <v>37377.999963815731</v>
      </c>
      <c r="AE113" s="4">
        <f t="shared" si="107"/>
        <v>35551.43305735699</v>
      </c>
      <c r="AF113" s="4">
        <f t="shared" si="107"/>
        <v>35558.098364632213</v>
      </c>
      <c r="AG113" s="4">
        <f t="shared" si="107"/>
        <v>33409.924538642954</v>
      </c>
      <c r="AH113" s="4">
        <f t="shared" si="107"/>
        <v>31626.143599191062</v>
      </c>
      <c r="AI113" s="4">
        <f t="shared" si="107"/>
        <v>30593.482017174894</v>
      </c>
      <c r="AJ113" s="4">
        <f t="shared" si="107"/>
        <v>29548.649514133773</v>
      </c>
      <c r="AK113" s="4">
        <f t="shared" si="107"/>
        <v>28353.964844522427</v>
      </c>
      <c r="AL113" s="4">
        <f t="shared" si="107"/>
        <v>26272.707118498281</v>
      </c>
      <c r="AM113" s="4">
        <f t="shared" si="107"/>
        <v>25882.452366960959</v>
      </c>
      <c r="AN113" s="4">
        <f t="shared" si="107"/>
        <v>24517.260146203684</v>
      </c>
      <c r="AO113" s="4">
        <f t="shared" si="107"/>
        <v>23601.107327144313</v>
      </c>
      <c r="AP113" s="4">
        <f t="shared" si="107"/>
        <v>21880.944079762434</v>
      </c>
      <c r="AQ113" s="4">
        <f t="shared" si="107"/>
        <v>21493.143083846662</v>
      </c>
      <c r="AR113" s="4">
        <f t="shared" si="107"/>
        <v>21025.018745356483</v>
      </c>
      <c r="AS113" s="4">
        <f t="shared" si="107"/>
        <v>20150.360923137021</v>
      </c>
      <c r="AT113" s="4">
        <f t="shared" si="107"/>
        <v>20309.609210260933</v>
      </c>
      <c r="AU113" s="4">
        <f t="shared" si="107"/>
        <v>19629.416528628135</v>
      </c>
      <c r="AV113" s="4">
        <f t="shared" si="107"/>
        <v>19799.317975972637</v>
      </c>
    </row>
    <row r="114" spans="4:48" x14ac:dyDescent="0.35">
      <c r="O114" t="str">
        <f t="shared" si="92"/>
        <v>400Mt-led</v>
      </c>
      <c r="S114" s="4">
        <f t="shared" ref="S114:AV114" si="108">S85+S$63+S$25+S$9</f>
        <v>65152.280797983505</v>
      </c>
      <c r="T114" s="4">
        <f t="shared" si="108"/>
        <v>62851.250184110853</v>
      </c>
      <c r="U114" s="4">
        <f t="shared" si="108"/>
        <v>59259.069532029825</v>
      </c>
      <c r="V114" s="4">
        <f t="shared" si="108"/>
        <v>56023.239487035855</v>
      </c>
      <c r="W114" s="4">
        <f t="shared" si="108"/>
        <v>55455.097872900093</v>
      </c>
      <c r="X114" s="4">
        <f t="shared" si="108"/>
        <v>52486.559691627466</v>
      </c>
      <c r="Y114" s="4">
        <f t="shared" si="108"/>
        <v>49666.715160728068</v>
      </c>
      <c r="Z114" s="4">
        <f t="shared" si="108"/>
        <v>46683.01124822483</v>
      </c>
      <c r="AA114" s="4">
        <f t="shared" si="108"/>
        <v>41186.571229541049</v>
      </c>
      <c r="AB114" s="4">
        <f t="shared" si="108"/>
        <v>36951.306517158009</v>
      </c>
      <c r="AC114" s="4">
        <f t="shared" si="108"/>
        <v>38688.634102718555</v>
      </c>
      <c r="AD114" s="4">
        <f t="shared" si="108"/>
        <v>37750.569963815731</v>
      </c>
      <c r="AE114" s="4">
        <f t="shared" si="108"/>
        <v>35687.823057356989</v>
      </c>
      <c r="AF114" s="4">
        <f t="shared" si="108"/>
        <v>35584.988364632212</v>
      </c>
      <c r="AG114" s="4">
        <f t="shared" si="108"/>
        <v>33312.894538642955</v>
      </c>
      <c r="AH114" s="4">
        <f t="shared" si="108"/>
        <v>31500.883599191064</v>
      </c>
      <c r="AI114" s="4">
        <f t="shared" si="108"/>
        <v>30910.202017174895</v>
      </c>
      <c r="AJ114" s="4">
        <f t="shared" si="108"/>
        <v>29241.86951413377</v>
      </c>
      <c r="AK114" s="4">
        <f t="shared" si="108"/>
        <v>28034.394844522427</v>
      </c>
      <c r="AL114" s="4">
        <f t="shared" si="108"/>
        <v>25945.847118498281</v>
      </c>
      <c r="AM114" s="4">
        <f t="shared" si="108"/>
        <v>25544.492366960956</v>
      </c>
      <c r="AN114" s="4">
        <f t="shared" si="108"/>
        <v>24270.270146203682</v>
      </c>
      <c r="AO114" s="4">
        <f t="shared" si="108"/>
        <v>23195.997327144316</v>
      </c>
      <c r="AP114" s="4">
        <f t="shared" si="108"/>
        <v>22893.544079762432</v>
      </c>
      <c r="AQ114" s="4">
        <f t="shared" si="108"/>
        <v>22559.02308384666</v>
      </c>
      <c r="AR114" s="4">
        <f t="shared" si="108"/>
        <v>20717.198745356483</v>
      </c>
      <c r="AS114" s="4">
        <f t="shared" si="108"/>
        <v>19954.700923137018</v>
      </c>
      <c r="AT114" s="4">
        <f t="shared" si="108"/>
        <v>20099.109210260933</v>
      </c>
      <c r="AU114" s="4">
        <f t="shared" si="108"/>
        <v>19413.766528628134</v>
      </c>
      <c r="AV114" s="4">
        <f t="shared" si="108"/>
        <v>19581.757975972636</v>
      </c>
    </row>
    <row r="115" spans="4:48" x14ac:dyDescent="0.35">
      <c r="O115" t="str">
        <f t="shared" si="92"/>
        <v>400Mt-lowbio</v>
      </c>
      <c r="S115" s="4">
        <f t="shared" ref="S115:AV115" si="109">S86+S$63+S$25+S$9</f>
        <v>65152.280797983505</v>
      </c>
      <c r="T115" s="4">
        <f t="shared" si="109"/>
        <v>62851.250184110853</v>
      </c>
      <c r="U115" s="4">
        <f t="shared" si="109"/>
        <v>59259.069532029825</v>
      </c>
      <c r="V115" s="4">
        <f t="shared" si="109"/>
        <v>56020.569487035857</v>
      </c>
      <c r="W115" s="4">
        <f t="shared" si="109"/>
        <v>55655.197872900098</v>
      </c>
      <c r="X115" s="4">
        <f t="shared" si="109"/>
        <v>52830.639691627468</v>
      </c>
      <c r="Y115" s="4">
        <f t="shared" si="109"/>
        <v>50225.775160728066</v>
      </c>
      <c r="Z115" s="4">
        <f t="shared" si="109"/>
        <v>47520.071248224827</v>
      </c>
      <c r="AA115" s="4">
        <f t="shared" si="109"/>
        <v>42103.90122954105</v>
      </c>
      <c r="AB115" s="4">
        <f t="shared" si="109"/>
        <v>37317.236517158002</v>
      </c>
      <c r="AC115" s="4">
        <f t="shared" si="109"/>
        <v>39053.624102718553</v>
      </c>
      <c r="AD115" s="4">
        <f t="shared" si="109"/>
        <v>37949.369963815727</v>
      </c>
      <c r="AE115" s="4">
        <f t="shared" si="109"/>
        <v>35815.023057356993</v>
      </c>
      <c r="AF115" s="4">
        <f t="shared" si="109"/>
        <v>35588.208364632213</v>
      </c>
      <c r="AG115" s="4">
        <f t="shared" si="109"/>
        <v>33198.464538642955</v>
      </c>
      <c r="AH115" s="4">
        <f t="shared" si="109"/>
        <v>31361.463599191062</v>
      </c>
      <c r="AI115" s="4">
        <f t="shared" si="109"/>
        <v>30459.842017174895</v>
      </c>
      <c r="AJ115" s="4">
        <f t="shared" si="109"/>
        <v>29193.829514133773</v>
      </c>
      <c r="AK115" s="4">
        <f t="shared" si="109"/>
        <v>28030.734844522427</v>
      </c>
      <c r="AL115" s="4">
        <f t="shared" si="109"/>
        <v>25965.517118498283</v>
      </c>
      <c r="AM115" s="4">
        <f t="shared" si="109"/>
        <v>25585.962366960957</v>
      </c>
      <c r="AN115" s="4">
        <f t="shared" si="109"/>
        <v>24403.910146203685</v>
      </c>
      <c r="AO115" s="4">
        <f t="shared" si="109"/>
        <v>23359.007327144314</v>
      </c>
      <c r="AP115" s="4">
        <f t="shared" si="109"/>
        <v>23097.344079762435</v>
      </c>
      <c r="AQ115" s="4">
        <f t="shared" si="109"/>
        <v>21638.083083846661</v>
      </c>
      <c r="AR115" s="4">
        <f t="shared" si="109"/>
        <v>20910.298745356482</v>
      </c>
      <c r="AS115" s="4">
        <f t="shared" si="109"/>
        <v>20038.530923137019</v>
      </c>
      <c r="AT115" s="4">
        <f t="shared" si="109"/>
        <v>20171.87921026093</v>
      </c>
      <c r="AU115" s="4">
        <f t="shared" si="109"/>
        <v>19480.496528628133</v>
      </c>
      <c r="AV115" s="4">
        <f t="shared" si="109"/>
        <v>19592.757975972636</v>
      </c>
    </row>
    <row r="116" spans="4:48" x14ac:dyDescent="0.35">
      <c r="O116" t="str">
        <f t="shared" si="92"/>
        <v>400Mt-wam</v>
      </c>
      <c r="S116" s="4">
        <f t="shared" ref="S116:AV116" si="110">S87+S$63+S$25+S$9</f>
        <v>65152.280797983505</v>
      </c>
      <c r="T116" s="4">
        <f t="shared" si="110"/>
        <v>62851.250184110853</v>
      </c>
      <c r="U116" s="4">
        <f t="shared" si="110"/>
        <v>59259.069532029825</v>
      </c>
      <c r="V116" s="4">
        <f t="shared" si="110"/>
        <v>61530.909487035853</v>
      </c>
      <c r="W116" s="4">
        <f t="shared" si="110"/>
        <v>59177.287872900095</v>
      </c>
      <c r="X116" s="4">
        <f t="shared" si="110"/>
        <v>57606.509691627463</v>
      </c>
      <c r="Y116" s="4">
        <f t="shared" si="110"/>
        <v>55162.205160728066</v>
      </c>
      <c r="Z116" s="4">
        <f t="shared" si="110"/>
        <v>53002.531248224834</v>
      </c>
      <c r="AA116" s="4">
        <f t="shared" si="110"/>
        <v>49254.461229541048</v>
      </c>
      <c r="AB116" s="4">
        <f t="shared" si="110"/>
        <v>45879.306517158009</v>
      </c>
      <c r="AC116" s="4">
        <f t="shared" si="110"/>
        <v>41059.124102718553</v>
      </c>
      <c r="AD116" s="4">
        <f t="shared" si="110"/>
        <v>36985.519963815728</v>
      </c>
      <c r="AE116" s="4">
        <f t="shared" si="110"/>
        <v>34263.723057356998</v>
      </c>
      <c r="AF116" s="4">
        <f t="shared" si="110"/>
        <v>33944.678364632215</v>
      </c>
      <c r="AG116" s="4">
        <f t="shared" si="110"/>
        <v>31721.174538642954</v>
      </c>
      <c r="AH116" s="4">
        <f t="shared" si="110"/>
        <v>30178.013599191065</v>
      </c>
      <c r="AI116" s="4">
        <f t="shared" si="110"/>
        <v>26949.932017174895</v>
      </c>
      <c r="AJ116" s="4">
        <f t="shared" si="110"/>
        <v>25649.429514133772</v>
      </c>
      <c r="AK116" s="4">
        <f t="shared" si="110"/>
        <v>24752.364844522424</v>
      </c>
      <c r="AL116" s="4">
        <f t="shared" si="110"/>
        <v>22527.857118498283</v>
      </c>
      <c r="AM116" s="4">
        <f t="shared" si="110"/>
        <v>22045.482366960958</v>
      </c>
      <c r="AN116" s="4">
        <f t="shared" si="110"/>
        <v>20837.510146203684</v>
      </c>
      <c r="AO116" s="4">
        <f t="shared" si="110"/>
        <v>19765.607327144313</v>
      </c>
      <c r="AP116" s="4">
        <f t="shared" si="110"/>
        <v>19363.184079762435</v>
      </c>
      <c r="AQ116" s="4">
        <f t="shared" si="110"/>
        <v>18891.433083846663</v>
      </c>
      <c r="AR116" s="4">
        <f t="shared" si="110"/>
        <v>18344.588745356483</v>
      </c>
      <c r="AS116" s="4">
        <f t="shared" si="110"/>
        <v>17505.41092313702</v>
      </c>
      <c r="AT116" s="4">
        <f t="shared" si="110"/>
        <v>17603.619210260931</v>
      </c>
      <c r="AU116" s="4">
        <f t="shared" si="110"/>
        <v>16949.506528628135</v>
      </c>
      <c r="AV116" s="4">
        <f t="shared" si="110"/>
        <v>17223.317975972637</v>
      </c>
    </row>
    <row r="117" spans="4:48" x14ac:dyDescent="0.35">
      <c r="O117" t="str">
        <f t="shared" si="92"/>
        <v>400Mt-wem</v>
      </c>
      <c r="S117" s="4">
        <f t="shared" ref="S117:AV117" si="111">S88+S$63+S$25+S$9</f>
        <v>65152.2907979835</v>
      </c>
      <c r="T117" s="4">
        <f t="shared" si="111"/>
        <v>62851.250184110853</v>
      </c>
      <c r="U117" s="4">
        <f t="shared" si="111"/>
        <v>59259.069532029825</v>
      </c>
      <c r="V117" s="4">
        <f t="shared" si="111"/>
        <v>61509.209487035856</v>
      </c>
      <c r="W117" s="4">
        <f t="shared" si="111"/>
        <v>59261.79787290009</v>
      </c>
      <c r="X117" s="4">
        <f t="shared" si="111"/>
        <v>57991.969691627462</v>
      </c>
      <c r="Y117" s="4">
        <f t="shared" si="111"/>
        <v>55430.295160728063</v>
      </c>
      <c r="Z117" s="4">
        <f t="shared" si="111"/>
        <v>53640.401248224829</v>
      </c>
      <c r="AA117" s="4">
        <f t="shared" si="111"/>
        <v>51986.481229541052</v>
      </c>
      <c r="AB117" s="4">
        <f t="shared" si="111"/>
        <v>50401.066517158004</v>
      </c>
      <c r="AC117" s="4">
        <f t="shared" si="111"/>
        <v>39969.344102718554</v>
      </c>
      <c r="AD117" s="4">
        <f t="shared" si="111"/>
        <v>36888.469963815733</v>
      </c>
      <c r="AE117" s="4">
        <f t="shared" si="111"/>
        <v>33739.613057356997</v>
      </c>
      <c r="AF117" s="4">
        <f t="shared" si="111"/>
        <v>33044.718364632208</v>
      </c>
      <c r="AG117" s="4">
        <f t="shared" si="111"/>
        <v>30710.504538642956</v>
      </c>
      <c r="AH117" s="4">
        <f t="shared" si="111"/>
        <v>29054.343599191063</v>
      </c>
      <c r="AI117" s="4">
        <f t="shared" si="111"/>
        <v>25903.062017174896</v>
      </c>
      <c r="AJ117" s="4">
        <f t="shared" si="111"/>
        <v>24766.20951413377</v>
      </c>
      <c r="AK117" s="4">
        <f t="shared" si="111"/>
        <v>24192.444844522426</v>
      </c>
      <c r="AL117" s="4">
        <f t="shared" si="111"/>
        <v>22205.447118498283</v>
      </c>
      <c r="AM117" s="4">
        <f t="shared" si="111"/>
        <v>21864.412366960958</v>
      </c>
      <c r="AN117" s="4">
        <f t="shared" si="111"/>
        <v>20660.380146203683</v>
      </c>
      <c r="AO117" s="4">
        <f t="shared" si="111"/>
        <v>19682.657327144312</v>
      </c>
      <c r="AP117" s="4">
        <f t="shared" si="111"/>
        <v>19320.244079762437</v>
      </c>
      <c r="AQ117" s="4">
        <f t="shared" si="111"/>
        <v>18882.13308384666</v>
      </c>
      <c r="AR117" s="4">
        <f t="shared" si="111"/>
        <v>18373.138745356482</v>
      </c>
      <c r="AS117" s="4">
        <f t="shared" si="111"/>
        <v>17561.82092313702</v>
      </c>
      <c r="AT117" s="4">
        <f t="shared" si="111"/>
        <v>17653.359210260933</v>
      </c>
      <c r="AU117" s="4">
        <f t="shared" si="111"/>
        <v>16652.746528628133</v>
      </c>
      <c r="AV117" s="4">
        <f t="shared" si="111"/>
        <v>16823.127975972639</v>
      </c>
    </row>
    <row r="118" spans="4:48" x14ac:dyDescent="0.35">
      <c r="O118" t="str">
        <f t="shared" si="92"/>
        <v>450Mt</v>
      </c>
      <c r="S118" s="4">
        <f t="shared" ref="S118:AV118" si="112">S89+S$63+S$25+S$9</f>
        <v>65152.280797983505</v>
      </c>
      <c r="T118" s="4">
        <f t="shared" si="112"/>
        <v>62851.250184110853</v>
      </c>
      <c r="U118" s="4">
        <f t="shared" si="112"/>
        <v>59259.069532029825</v>
      </c>
      <c r="V118" s="4">
        <f t="shared" si="112"/>
        <v>56070.589487035861</v>
      </c>
      <c r="W118" s="4">
        <f t="shared" si="112"/>
        <v>55548.067872900094</v>
      </c>
      <c r="X118" s="4">
        <f t="shared" si="112"/>
        <v>52409.479691627464</v>
      </c>
      <c r="Y118" s="4">
        <f t="shared" si="112"/>
        <v>49725.835160728064</v>
      </c>
      <c r="Z118" s="4">
        <f t="shared" si="112"/>
        <v>46835.151248224829</v>
      </c>
      <c r="AA118" s="4">
        <f t="shared" si="112"/>
        <v>41374.311229541046</v>
      </c>
      <c r="AB118" s="4">
        <f t="shared" si="112"/>
        <v>36903.846517158003</v>
      </c>
      <c r="AC118" s="4">
        <f t="shared" si="112"/>
        <v>39713.494102718556</v>
      </c>
      <c r="AD118" s="4">
        <f t="shared" si="112"/>
        <v>39029.649963815733</v>
      </c>
      <c r="AE118" s="4">
        <f t="shared" si="112"/>
        <v>37880.93305735699</v>
      </c>
      <c r="AF118" s="4">
        <f t="shared" si="112"/>
        <v>38187.428364632215</v>
      </c>
      <c r="AG118" s="4">
        <f t="shared" si="112"/>
        <v>36194.214538642955</v>
      </c>
      <c r="AH118" s="4">
        <f t="shared" si="112"/>
        <v>34565.083599191064</v>
      </c>
      <c r="AI118" s="4">
        <f t="shared" si="112"/>
        <v>33711.802017174894</v>
      </c>
      <c r="AJ118" s="4">
        <f t="shared" si="112"/>
        <v>32100.669514133773</v>
      </c>
      <c r="AK118" s="4">
        <f t="shared" si="112"/>
        <v>30589.704844522428</v>
      </c>
      <c r="AL118" s="4">
        <f t="shared" si="112"/>
        <v>28532.747118498282</v>
      </c>
      <c r="AM118" s="4">
        <f t="shared" si="112"/>
        <v>28153.682366960958</v>
      </c>
      <c r="AN118" s="4">
        <f t="shared" si="112"/>
        <v>26932.760146203684</v>
      </c>
      <c r="AO118" s="4">
        <f t="shared" si="112"/>
        <v>25651.297327144315</v>
      </c>
      <c r="AP118" s="4">
        <f t="shared" si="112"/>
        <v>25154.204079762436</v>
      </c>
      <c r="AQ118" s="4">
        <f t="shared" si="112"/>
        <v>24548.27308384666</v>
      </c>
      <c r="AR118" s="4">
        <f t="shared" si="112"/>
        <v>23872.958745356482</v>
      </c>
      <c r="AS118" s="4">
        <f t="shared" si="112"/>
        <v>22809.920923137019</v>
      </c>
      <c r="AT118" s="4">
        <f t="shared" si="112"/>
        <v>22985.119210260931</v>
      </c>
      <c r="AU118" s="4">
        <f t="shared" si="112"/>
        <v>22143.596528628135</v>
      </c>
      <c r="AV118" s="4">
        <f t="shared" si="112"/>
        <v>22131.127975972639</v>
      </c>
    </row>
    <row r="119" spans="4:48" x14ac:dyDescent="0.35">
      <c r="O119" t="str">
        <f t="shared" si="92"/>
        <v>450Mt-wam</v>
      </c>
      <c r="S119" s="4">
        <f t="shared" ref="S119:AV119" si="113">S90+S$63+S$25+S$9</f>
        <v>65152.280797983505</v>
      </c>
      <c r="T119" s="4">
        <f t="shared" si="113"/>
        <v>62851.250184110853</v>
      </c>
      <c r="U119" s="4">
        <f t="shared" si="113"/>
        <v>59259.069532029825</v>
      </c>
      <c r="V119" s="4">
        <f t="shared" si="113"/>
        <v>61530.909487035853</v>
      </c>
      <c r="W119" s="4">
        <f t="shared" si="113"/>
        <v>59350.317872900094</v>
      </c>
      <c r="X119" s="4">
        <f t="shared" si="113"/>
        <v>58285.879691627459</v>
      </c>
      <c r="Y119" s="4">
        <f t="shared" si="113"/>
        <v>56737.335160728064</v>
      </c>
      <c r="Z119" s="4">
        <f t="shared" si="113"/>
        <v>55495.211248224834</v>
      </c>
      <c r="AA119" s="4">
        <f t="shared" si="113"/>
        <v>51614.29122954105</v>
      </c>
      <c r="AB119" s="4">
        <f t="shared" si="113"/>
        <v>48500.416517158003</v>
      </c>
      <c r="AC119" s="4">
        <f t="shared" si="113"/>
        <v>45891.064102718556</v>
      </c>
      <c r="AD119" s="4">
        <f t="shared" si="113"/>
        <v>40390.179963815732</v>
      </c>
      <c r="AE119" s="4">
        <f t="shared" si="113"/>
        <v>37654.943057356992</v>
      </c>
      <c r="AF119" s="4">
        <f t="shared" si="113"/>
        <v>37303.04836463221</v>
      </c>
      <c r="AG119" s="4">
        <f t="shared" si="113"/>
        <v>34297.234538642952</v>
      </c>
      <c r="AH119" s="4">
        <f t="shared" si="113"/>
        <v>32494.163599191063</v>
      </c>
      <c r="AI119" s="4">
        <f t="shared" si="113"/>
        <v>31152.532017174894</v>
      </c>
      <c r="AJ119" s="4">
        <f t="shared" si="113"/>
        <v>29663.309514133773</v>
      </c>
      <c r="AK119" s="4">
        <f t="shared" si="113"/>
        <v>28044.404844522425</v>
      </c>
      <c r="AL119" s="4">
        <f t="shared" si="113"/>
        <v>25702.167118498281</v>
      </c>
      <c r="AM119" s="4">
        <f t="shared" si="113"/>
        <v>25072.082366960956</v>
      </c>
      <c r="AN119" s="4">
        <f t="shared" si="113"/>
        <v>22253.730146203685</v>
      </c>
      <c r="AO119" s="4">
        <f t="shared" si="113"/>
        <v>20161.307327144314</v>
      </c>
      <c r="AP119" s="4">
        <f t="shared" si="113"/>
        <v>19662.174079762433</v>
      </c>
      <c r="AQ119" s="4">
        <f t="shared" si="113"/>
        <v>19108.683083846663</v>
      </c>
      <c r="AR119" s="4">
        <f t="shared" si="113"/>
        <v>18542.598745356481</v>
      </c>
      <c r="AS119" s="4">
        <f t="shared" si="113"/>
        <v>17668.930923137021</v>
      </c>
      <c r="AT119" s="4">
        <f t="shared" si="113"/>
        <v>17717.16921026093</v>
      </c>
      <c r="AU119" s="4">
        <f t="shared" si="113"/>
        <v>16982.526528628136</v>
      </c>
      <c r="AV119" s="4">
        <f t="shared" si="113"/>
        <v>16894.787975972638</v>
      </c>
    </row>
    <row r="120" spans="4:48" x14ac:dyDescent="0.35">
      <c r="O120" t="str">
        <f t="shared" si="92"/>
        <v>450Mt-wem</v>
      </c>
      <c r="S120" s="4">
        <f t="shared" ref="S120:AV120" si="114">S91+S$63+S$25+S$9</f>
        <v>65152.2907979835</v>
      </c>
      <c r="T120" s="4">
        <f t="shared" si="114"/>
        <v>62851.250184110853</v>
      </c>
      <c r="U120" s="4">
        <f t="shared" si="114"/>
        <v>59259.069532029825</v>
      </c>
      <c r="V120" s="4">
        <f t="shared" si="114"/>
        <v>61509.209487035856</v>
      </c>
      <c r="W120" s="4">
        <f t="shared" si="114"/>
        <v>59373.967872900088</v>
      </c>
      <c r="X120" s="4">
        <f t="shared" si="114"/>
        <v>58486.629691627459</v>
      </c>
      <c r="Y120" s="4">
        <f t="shared" si="114"/>
        <v>57072.095160728059</v>
      </c>
      <c r="Z120" s="4">
        <f t="shared" si="114"/>
        <v>55778.961248224834</v>
      </c>
      <c r="AA120" s="4">
        <f t="shared" si="114"/>
        <v>52220.971229541043</v>
      </c>
      <c r="AB120" s="4">
        <f t="shared" si="114"/>
        <v>50730.596517158003</v>
      </c>
      <c r="AC120" s="4">
        <f t="shared" si="114"/>
        <v>45933.014102718553</v>
      </c>
      <c r="AD120" s="4">
        <f t="shared" si="114"/>
        <v>40467.829963815733</v>
      </c>
      <c r="AE120" s="4">
        <f t="shared" si="114"/>
        <v>37634.503057356997</v>
      </c>
      <c r="AF120" s="4">
        <f t="shared" si="114"/>
        <v>37155.818364632214</v>
      </c>
      <c r="AG120" s="4">
        <f t="shared" si="114"/>
        <v>34090.694538642958</v>
      </c>
      <c r="AH120" s="4">
        <f t="shared" si="114"/>
        <v>32392.103599191065</v>
      </c>
      <c r="AI120" s="4">
        <f t="shared" si="114"/>
        <v>31110.582017174896</v>
      </c>
      <c r="AJ120" s="4">
        <f t="shared" si="114"/>
        <v>29530.259514133773</v>
      </c>
      <c r="AK120" s="4">
        <f t="shared" si="114"/>
        <v>27943.774844522428</v>
      </c>
      <c r="AL120" s="4">
        <f t="shared" si="114"/>
        <v>25490.157118498282</v>
      </c>
      <c r="AM120" s="4">
        <f t="shared" si="114"/>
        <v>22917.522366960955</v>
      </c>
      <c r="AN120" s="4">
        <f t="shared" si="114"/>
        <v>21559.730146203685</v>
      </c>
      <c r="AO120" s="4">
        <f t="shared" si="114"/>
        <v>20267.557327144314</v>
      </c>
      <c r="AP120" s="4">
        <f t="shared" si="114"/>
        <v>19651.944079762434</v>
      </c>
      <c r="AQ120" s="4">
        <f t="shared" si="114"/>
        <v>19119.983083846662</v>
      </c>
      <c r="AR120" s="4">
        <f t="shared" si="114"/>
        <v>18560.388745356482</v>
      </c>
      <c r="AS120" s="4">
        <f t="shared" si="114"/>
        <v>17685.23092313702</v>
      </c>
      <c r="AT120" s="4">
        <f t="shared" si="114"/>
        <v>17749.319210260932</v>
      </c>
      <c r="AU120" s="4">
        <f t="shared" si="114"/>
        <v>16912.026528628136</v>
      </c>
      <c r="AV120" s="4">
        <f t="shared" si="114"/>
        <v>16825.287975972638</v>
      </c>
    </row>
    <row r="125" spans="4:48" x14ac:dyDescent="0.35">
      <c r="D125" t="s">
        <v>76</v>
      </c>
      <c r="E125" t="s">
        <v>146</v>
      </c>
      <c r="F125" t="s">
        <v>74</v>
      </c>
      <c r="G125" t="s">
        <v>147</v>
      </c>
      <c r="H125" t="s">
        <v>148</v>
      </c>
      <c r="S125" t="s">
        <v>149</v>
      </c>
      <c r="T125" t="s">
        <v>150</v>
      </c>
      <c r="U125" t="s">
        <v>151</v>
      </c>
      <c r="V125" t="s">
        <v>152</v>
      </c>
      <c r="W125" t="s">
        <v>153</v>
      </c>
      <c r="X125" t="s">
        <v>154</v>
      </c>
      <c r="Y125" t="s">
        <v>155</v>
      </c>
      <c r="Z125" t="s">
        <v>156</v>
      </c>
      <c r="AA125" t="s">
        <v>157</v>
      </c>
      <c r="AB125" t="s">
        <v>158</v>
      </c>
      <c r="AC125" t="s">
        <v>159</v>
      </c>
      <c r="AD125" t="s">
        <v>160</v>
      </c>
      <c r="AE125" t="s">
        <v>161</v>
      </c>
      <c r="AF125" t="s">
        <v>162</v>
      </c>
      <c r="AG125" t="s">
        <v>163</v>
      </c>
      <c r="AH125" t="s">
        <v>164</v>
      </c>
      <c r="AI125" t="s">
        <v>165</v>
      </c>
      <c r="AJ125" t="s">
        <v>166</v>
      </c>
      <c r="AK125" t="s">
        <v>167</v>
      </c>
      <c r="AL125" t="s">
        <v>168</v>
      </c>
      <c r="AM125" t="s">
        <v>169</v>
      </c>
      <c r="AN125" t="s">
        <v>170</v>
      </c>
      <c r="AO125" t="s">
        <v>171</v>
      </c>
      <c r="AP125" t="s">
        <v>172</v>
      </c>
      <c r="AQ125" t="s">
        <v>173</v>
      </c>
      <c r="AR125" t="s">
        <v>174</v>
      </c>
      <c r="AS125" t="s">
        <v>175</v>
      </c>
      <c r="AT125" t="s">
        <v>176</v>
      </c>
      <c r="AU125" t="s">
        <v>177</v>
      </c>
      <c r="AV125" t="s">
        <v>178</v>
      </c>
    </row>
    <row r="126" spans="4:48" x14ac:dyDescent="0.35">
      <c r="D126" t="s">
        <v>121</v>
      </c>
      <c r="E126" t="s">
        <v>179</v>
      </c>
      <c r="F126" t="s">
        <v>3</v>
      </c>
      <c r="G126" t="s">
        <v>180</v>
      </c>
      <c r="H126">
        <v>1</v>
      </c>
      <c r="O126" t="str">
        <f>CONCATENATE(D126," -",F126,"_",E126)</f>
        <v>300Mt -L1_S2_P2</v>
      </c>
      <c r="S126" s="4">
        <v>65152.282508008466</v>
      </c>
      <c r="T126" s="4">
        <v>62851.258297474044</v>
      </c>
      <c r="U126" s="4">
        <v>59259.063776512543</v>
      </c>
      <c r="V126" s="4">
        <v>56052.216780542833</v>
      </c>
      <c r="W126" s="4">
        <v>55539.820992106834</v>
      </c>
      <c r="X126" s="4">
        <v>52549.006826636803</v>
      </c>
      <c r="Y126" s="4">
        <v>49757.347747352833</v>
      </c>
      <c r="Z126" s="4">
        <v>46789.65559365107</v>
      </c>
      <c r="AA126" s="4">
        <v>41302.004702583501</v>
      </c>
      <c r="AB126" s="4">
        <v>36568.590277801508</v>
      </c>
      <c r="AC126" s="4">
        <v>33676.149798246399</v>
      </c>
      <c r="AD126" s="4">
        <v>32219.591775051751</v>
      </c>
      <c r="AE126" s="4">
        <v>30079.22795498995</v>
      </c>
      <c r="AF126" s="4">
        <v>30339.57406528408</v>
      </c>
      <c r="AG126" s="4">
        <v>26254.705820774408</v>
      </c>
      <c r="AH126" s="4">
        <v>24898.862563872073</v>
      </c>
      <c r="AI126" s="4">
        <v>24345.255291330199</v>
      </c>
      <c r="AJ126" s="4">
        <v>23384.933496070917</v>
      </c>
      <c r="AK126" s="4">
        <v>22304.838882116754</v>
      </c>
      <c r="AL126" s="4">
        <v>20520.952165319264</v>
      </c>
      <c r="AM126" s="4">
        <v>20269.494845046007</v>
      </c>
      <c r="AN126" s="4">
        <v>19161.314455435921</v>
      </c>
      <c r="AO126" s="4">
        <v>18287.984830018588</v>
      </c>
      <c r="AP126" s="4">
        <v>18083.43059599779</v>
      </c>
      <c r="AQ126" s="4">
        <v>17720.93469819436</v>
      </c>
      <c r="AR126" s="4">
        <v>17325.436843879495</v>
      </c>
      <c r="AS126" s="4">
        <v>16599.256881248828</v>
      </c>
      <c r="AT126" s="4">
        <v>16809.982178052953</v>
      </c>
      <c r="AU126" s="4">
        <v>16193.365870623888</v>
      </c>
      <c r="AV126" s="4">
        <v>16453.002225104014</v>
      </c>
    </row>
    <row r="127" spans="4:48" x14ac:dyDescent="0.35">
      <c r="D127" t="s">
        <v>121</v>
      </c>
      <c r="E127" t="s">
        <v>179</v>
      </c>
      <c r="F127" t="s">
        <v>9</v>
      </c>
      <c r="G127" t="s">
        <v>180</v>
      </c>
      <c r="H127">
        <v>1</v>
      </c>
      <c r="O127" t="str">
        <f t="shared" ref="O127:O141" si="115">CONCATENATE(D127," -",F127,"_",E127)</f>
        <v>300Mt -L2_S2_P2</v>
      </c>
      <c r="S127" s="4">
        <v>65152.282508008466</v>
      </c>
      <c r="T127" s="4">
        <v>62851.258297474044</v>
      </c>
      <c r="U127" s="4">
        <v>59259.063776512543</v>
      </c>
      <c r="V127" s="4">
        <v>56052.216780542833</v>
      </c>
      <c r="W127" s="4">
        <v>55539.82099224683</v>
      </c>
      <c r="X127" s="4">
        <v>52538.142176466805</v>
      </c>
      <c r="Y127" s="4">
        <v>49725.572359952836</v>
      </c>
      <c r="Z127" s="4">
        <v>46726.716813351071</v>
      </c>
      <c r="AA127" s="4">
        <v>41197.709314583502</v>
      </c>
      <c r="AB127" s="4">
        <v>36412.942094591504</v>
      </c>
      <c r="AC127" s="4">
        <v>33447.246705246398</v>
      </c>
      <c r="AD127" s="4">
        <v>31896.87172305175</v>
      </c>
      <c r="AE127" s="4">
        <v>29648.619826989951</v>
      </c>
      <c r="AF127" s="4">
        <v>29783.143474284079</v>
      </c>
      <c r="AG127" s="4">
        <v>25537.107853774411</v>
      </c>
      <c r="AH127" s="4">
        <v>24006.797165872071</v>
      </c>
      <c r="AI127" s="4">
        <v>23261.660985330192</v>
      </c>
      <c r="AJ127" s="4">
        <v>22109.056181070911</v>
      </c>
      <c r="AK127" s="4">
        <v>20833.387425616755</v>
      </c>
      <c r="AL127" s="4">
        <v>18815.991790019263</v>
      </c>
      <c r="AM127" s="4">
        <v>18326.668106546007</v>
      </c>
      <c r="AN127" s="4">
        <v>16961.924352935919</v>
      </c>
      <c r="AO127" s="4">
        <v>15851.412814818585</v>
      </c>
      <c r="AP127" s="4">
        <v>15407.066911597789</v>
      </c>
      <c r="AQ127" s="4">
        <v>14806.471038294361</v>
      </c>
      <c r="AR127" s="4">
        <v>14160.036822405496</v>
      </c>
      <c r="AS127" s="4">
        <v>13183.494267548827</v>
      </c>
      <c r="AT127" s="4">
        <v>13147.942613552952</v>
      </c>
      <c r="AU127" s="4">
        <v>12301.733146523889</v>
      </c>
      <c r="AV127" s="4">
        <v>12349.437694174014</v>
      </c>
    </row>
    <row r="128" spans="4:48" x14ac:dyDescent="0.35">
      <c r="D128" t="s">
        <v>121</v>
      </c>
      <c r="E128" t="s">
        <v>179</v>
      </c>
      <c r="F128" t="s">
        <v>14</v>
      </c>
      <c r="G128" t="s">
        <v>180</v>
      </c>
      <c r="H128">
        <v>1</v>
      </c>
      <c r="O128" t="str">
        <f t="shared" si="115"/>
        <v>300Mt -L3_S2_P2</v>
      </c>
      <c r="S128" s="4">
        <v>65152.282508008466</v>
      </c>
      <c r="T128" s="4">
        <v>62851.258297474044</v>
      </c>
      <c r="U128" s="4">
        <v>59259.063776512543</v>
      </c>
      <c r="V128" s="4">
        <v>56052.329143942829</v>
      </c>
      <c r="W128" s="4">
        <v>55536.048083896829</v>
      </c>
      <c r="X128" s="4">
        <v>52529.324125886807</v>
      </c>
      <c r="Y128" s="4">
        <v>49709.388495452833</v>
      </c>
      <c r="Z128" s="4">
        <v>46699.871276451071</v>
      </c>
      <c r="AA128" s="4">
        <v>41156.698285783503</v>
      </c>
      <c r="AB128" s="4">
        <v>36354.166474591504</v>
      </c>
      <c r="AC128" s="4">
        <v>33368.4382742464</v>
      </c>
      <c r="AD128" s="4">
        <v>31793.297505051753</v>
      </c>
      <c r="AE128" s="4">
        <v>29515.489375989953</v>
      </c>
      <c r="AF128" s="4">
        <v>29616.95376228408</v>
      </c>
      <c r="AG128" s="4">
        <v>25325.663492774409</v>
      </c>
      <c r="AH128" s="4">
        <v>23750.211617872072</v>
      </c>
      <c r="AI128" s="4">
        <v>22962.628539330195</v>
      </c>
      <c r="AJ128" s="4">
        <v>21761.926709070911</v>
      </c>
      <c r="AK128" s="4">
        <v>20407.129962916755</v>
      </c>
      <c r="AL128" s="4">
        <v>18317.673286319263</v>
      </c>
      <c r="AM128" s="4">
        <v>17761.567953046011</v>
      </c>
      <c r="AN128" s="4">
        <v>16329.754712935919</v>
      </c>
      <c r="AO128" s="4">
        <v>15147.882136818585</v>
      </c>
      <c r="AP128" s="4">
        <v>14632.269444597789</v>
      </c>
      <c r="AQ128" s="4">
        <v>13937.71181529436</v>
      </c>
      <c r="AR128" s="4">
        <v>13212.665513405496</v>
      </c>
      <c r="AS128" s="4">
        <v>12156.372500548827</v>
      </c>
      <c r="AT128" s="4">
        <v>12051.034872552951</v>
      </c>
      <c r="AU128" s="4">
        <v>11130.773143523889</v>
      </c>
      <c r="AV128" s="4">
        <v>11087.853826174014</v>
      </c>
    </row>
    <row r="129" spans="4:48" x14ac:dyDescent="0.35">
      <c r="D129" t="s">
        <v>121</v>
      </c>
      <c r="E129" t="s">
        <v>179</v>
      </c>
      <c r="F129" t="s">
        <v>17</v>
      </c>
      <c r="G129" t="s">
        <v>180</v>
      </c>
      <c r="H129">
        <v>1</v>
      </c>
      <c r="O129" t="str">
        <f t="shared" si="115"/>
        <v>300Mt -L4_S2_P2</v>
      </c>
      <c r="S129" s="4">
        <v>65152.282508008466</v>
      </c>
      <c r="T129" s="4">
        <v>62851.258297474044</v>
      </c>
      <c r="U129" s="4">
        <v>59259.063776512543</v>
      </c>
      <c r="V129" s="4">
        <v>56053.925132542834</v>
      </c>
      <c r="W129" s="4">
        <v>55541.946264526829</v>
      </c>
      <c r="X129" s="4">
        <v>52546.299450776802</v>
      </c>
      <c r="Y129" s="4">
        <v>49744.186887252836</v>
      </c>
      <c r="Z129" s="4">
        <v>46759.594616051072</v>
      </c>
      <c r="AA129" s="4">
        <v>41248.436458283497</v>
      </c>
      <c r="AB129" s="4">
        <v>36484.88630098151</v>
      </c>
      <c r="AC129" s="4">
        <v>33547.222892246398</v>
      </c>
      <c r="AD129" s="4">
        <v>32030.093974051753</v>
      </c>
      <c r="AE129" s="4">
        <v>29819.950964989952</v>
      </c>
      <c r="AF129" s="4">
        <v>29996.842848284083</v>
      </c>
      <c r="AG129" s="4">
        <v>25799.853200774411</v>
      </c>
      <c r="AH129" s="4">
        <v>24322.905599872072</v>
      </c>
      <c r="AI129" s="4">
        <v>23638.984953330197</v>
      </c>
      <c r="AJ129" s="4">
        <v>22544.989845070915</v>
      </c>
      <c r="AK129" s="4">
        <v>21307.180426116756</v>
      </c>
      <c r="AL129" s="4">
        <v>19347.830878619265</v>
      </c>
      <c r="AM129" s="4">
        <v>18919.999570946013</v>
      </c>
      <c r="AN129" s="4">
        <v>17621.690495335919</v>
      </c>
      <c r="AO129" s="4">
        <v>16567.654546818587</v>
      </c>
      <c r="AP129" s="4">
        <v>16180.96494359779</v>
      </c>
      <c r="AQ129" s="4">
        <v>15621.04368429436</v>
      </c>
      <c r="AR129" s="4">
        <v>15028.965659405496</v>
      </c>
      <c r="AS129" s="4">
        <v>14105.101046548827</v>
      </c>
      <c r="AT129" s="4">
        <v>14126.003152552952</v>
      </c>
      <c r="AU129" s="4">
        <v>13327.989878523889</v>
      </c>
      <c r="AV129" s="4">
        <v>13403.918005174013</v>
      </c>
    </row>
    <row r="130" spans="4:48" x14ac:dyDescent="0.35">
      <c r="D130" t="s">
        <v>123</v>
      </c>
      <c r="E130" t="s">
        <v>179</v>
      </c>
      <c r="F130" t="s">
        <v>3</v>
      </c>
      <c r="G130" t="s">
        <v>180</v>
      </c>
      <c r="H130">
        <v>1</v>
      </c>
      <c r="O130" t="str">
        <f t="shared" si="115"/>
        <v>300Mt-lowbio -L1_S2_P2</v>
      </c>
      <c r="S130" s="4">
        <v>65152.282508008466</v>
      </c>
      <c r="T130" s="4">
        <v>62851.258297474044</v>
      </c>
      <c r="U130" s="4">
        <v>59259.063776512543</v>
      </c>
      <c r="V130" s="4">
        <v>55402.096780542837</v>
      </c>
      <c r="W130" s="4">
        <v>54906.530992106826</v>
      </c>
      <c r="X130" s="4">
        <v>52713.696826636806</v>
      </c>
      <c r="Y130" s="4">
        <v>50218.827747352836</v>
      </c>
      <c r="Z130" s="4">
        <v>47435.485593651072</v>
      </c>
      <c r="AA130" s="4">
        <v>41953.814702583499</v>
      </c>
      <c r="AB130" s="4">
        <v>37174.710277801511</v>
      </c>
      <c r="AC130" s="4">
        <v>33319.429798246405</v>
      </c>
      <c r="AD130" s="4">
        <v>31244.531775051753</v>
      </c>
      <c r="AE130" s="4">
        <v>29344.377954989948</v>
      </c>
      <c r="AF130" s="4">
        <v>29507.704065284077</v>
      </c>
      <c r="AG130" s="4">
        <v>26899.005820774411</v>
      </c>
      <c r="AH130" s="4">
        <v>25622.852563872075</v>
      </c>
      <c r="AI130" s="4">
        <v>24713.395291330198</v>
      </c>
      <c r="AJ130" s="4">
        <v>23763.973496070917</v>
      </c>
      <c r="AK130" s="4">
        <v>22665.918882116755</v>
      </c>
      <c r="AL130" s="4">
        <v>20828.622165319266</v>
      </c>
      <c r="AM130" s="4">
        <v>20559.36484504601</v>
      </c>
      <c r="AN130" s="4">
        <v>19433.194455435918</v>
      </c>
      <c r="AO130" s="4">
        <v>18550.704830018585</v>
      </c>
      <c r="AP130" s="4">
        <v>18277.010595997788</v>
      </c>
      <c r="AQ130" s="4">
        <v>17912.634698194361</v>
      </c>
      <c r="AR130" s="4">
        <v>17520.426843879497</v>
      </c>
      <c r="AS130" s="4">
        <v>16785.396881248827</v>
      </c>
      <c r="AT130" s="4">
        <v>16944.542178052954</v>
      </c>
      <c r="AU130" s="4">
        <v>16300.945870623889</v>
      </c>
      <c r="AV130" s="4">
        <v>16556.392225104013</v>
      </c>
    </row>
    <row r="131" spans="4:48" x14ac:dyDescent="0.35">
      <c r="D131" t="s">
        <v>123</v>
      </c>
      <c r="E131" t="s">
        <v>179</v>
      </c>
      <c r="F131" t="s">
        <v>9</v>
      </c>
      <c r="G131" t="s">
        <v>180</v>
      </c>
      <c r="H131">
        <v>1</v>
      </c>
      <c r="O131" t="str">
        <f t="shared" si="115"/>
        <v>300Mt-lowbio -L2_S2_P2</v>
      </c>
      <c r="S131" s="4">
        <v>65152.282508008466</v>
      </c>
      <c r="T131" s="4">
        <v>62851.258297474044</v>
      </c>
      <c r="U131" s="4">
        <v>59259.063776512543</v>
      </c>
      <c r="V131" s="4">
        <v>55402.096780542837</v>
      </c>
      <c r="W131" s="4">
        <v>54906.53099224683</v>
      </c>
      <c r="X131" s="4">
        <v>52702.832176466807</v>
      </c>
      <c r="Y131" s="4">
        <v>50187.052359952839</v>
      </c>
      <c r="Z131" s="4">
        <v>47372.546813351073</v>
      </c>
      <c r="AA131" s="4">
        <v>41849.5193145835</v>
      </c>
      <c r="AB131" s="4">
        <v>37019.062094591507</v>
      </c>
      <c r="AC131" s="4">
        <v>33090.526705246404</v>
      </c>
      <c r="AD131" s="4">
        <v>30921.811723051753</v>
      </c>
      <c r="AE131" s="4">
        <v>28913.769826989948</v>
      </c>
      <c r="AF131" s="4">
        <v>28951.273474284077</v>
      </c>
      <c r="AG131" s="4">
        <v>26181.407853774414</v>
      </c>
      <c r="AH131" s="4">
        <v>24730.787165872072</v>
      </c>
      <c r="AI131" s="4">
        <v>23629.800985330192</v>
      </c>
      <c r="AJ131" s="4">
        <v>22488.096181070912</v>
      </c>
      <c r="AK131" s="4">
        <v>21194.467425616756</v>
      </c>
      <c r="AL131" s="4">
        <v>19123.661790019265</v>
      </c>
      <c r="AM131" s="4">
        <v>18616.53810654601</v>
      </c>
      <c r="AN131" s="4">
        <v>17233.80435293592</v>
      </c>
      <c r="AO131" s="4">
        <v>16114.132814818586</v>
      </c>
      <c r="AP131" s="4">
        <v>15600.646911597789</v>
      </c>
      <c r="AQ131" s="4">
        <v>14998.171038294362</v>
      </c>
      <c r="AR131" s="4">
        <v>14355.026822405496</v>
      </c>
      <c r="AS131" s="4">
        <v>13369.634267548827</v>
      </c>
      <c r="AT131" s="4">
        <v>13282.502613552952</v>
      </c>
      <c r="AU131" s="4">
        <v>12409.313146523889</v>
      </c>
      <c r="AV131" s="4">
        <v>12452.827694174013</v>
      </c>
    </row>
    <row r="132" spans="4:48" x14ac:dyDescent="0.35">
      <c r="D132" t="s">
        <v>123</v>
      </c>
      <c r="E132" t="s">
        <v>179</v>
      </c>
      <c r="F132" t="s">
        <v>14</v>
      </c>
      <c r="G132" t="s">
        <v>180</v>
      </c>
      <c r="H132">
        <v>1</v>
      </c>
      <c r="O132" t="str">
        <f t="shared" si="115"/>
        <v>300Mt-lowbio -L3_S2_P2</v>
      </c>
      <c r="S132" s="4">
        <v>65152.282508008466</v>
      </c>
      <c r="T132" s="4">
        <v>62851.258297474044</v>
      </c>
      <c r="U132" s="4">
        <v>59259.063776512543</v>
      </c>
      <c r="V132" s="4">
        <v>55402.209143942833</v>
      </c>
      <c r="W132" s="4">
        <v>54902.758083896828</v>
      </c>
      <c r="X132" s="4">
        <v>52694.01412588681</v>
      </c>
      <c r="Y132" s="4">
        <v>50170.868495452836</v>
      </c>
      <c r="Z132" s="4">
        <v>47345.701276451073</v>
      </c>
      <c r="AA132" s="4">
        <v>41808.5082857835</v>
      </c>
      <c r="AB132" s="4">
        <v>36960.286474591507</v>
      </c>
      <c r="AC132" s="4">
        <v>33011.718274246399</v>
      </c>
      <c r="AD132" s="4">
        <v>30818.237505051755</v>
      </c>
      <c r="AE132" s="4">
        <v>28780.639375989947</v>
      </c>
      <c r="AF132" s="4">
        <v>28785.083762284077</v>
      </c>
      <c r="AG132" s="4">
        <v>25969.963492774412</v>
      </c>
      <c r="AH132" s="4">
        <v>24474.201617872073</v>
      </c>
      <c r="AI132" s="4">
        <v>23330.768539330194</v>
      </c>
      <c r="AJ132" s="4">
        <v>22140.966709070912</v>
      </c>
      <c r="AK132" s="4">
        <v>20768.209962916757</v>
      </c>
      <c r="AL132" s="4">
        <v>18625.343286319265</v>
      </c>
      <c r="AM132" s="4">
        <v>18051.437953046006</v>
      </c>
      <c r="AN132" s="4">
        <v>16601.63471293592</v>
      </c>
      <c r="AO132" s="4">
        <v>15410.602136818583</v>
      </c>
      <c r="AP132" s="4">
        <v>14825.84944459779</v>
      </c>
      <c r="AQ132" s="4">
        <v>14129.411815294361</v>
      </c>
      <c r="AR132" s="4">
        <v>13407.655513405496</v>
      </c>
      <c r="AS132" s="4">
        <v>12342.512500548826</v>
      </c>
      <c r="AT132" s="4">
        <v>12185.594872552951</v>
      </c>
      <c r="AU132" s="4">
        <v>11238.353143523889</v>
      </c>
      <c r="AV132" s="4">
        <v>11191.243826174014</v>
      </c>
    </row>
    <row r="133" spans="4:48" x14ac:dyDescent="0.35">
      <c r="D133" t="s">
        <v>123</v>
      </c>
      <c r="E133" t="s">
        <v>179</v>
      </c>
      <c r="F133" t="s">
        <v>17</v>
      </c>
      <c r="G133" t="s">
        <v>180</v>
      </c>
      <c r="H133">
        <v>1</v>
      </c>
      <c r="O133" t="str">
        <f>CONCATENATE(D133," -",F133,"_",E133)</f>
        <v>300Mt-lowbio -L4_S2_P2</v>
      </c>
      <c r="S133" s="4">
        <v>65152.282508008466</v>
      </c>
      <c r="T133" s="4">
        <v>62851.258297474044</v>
      </c>
      <c r="U133" s="4">
        <v>59259.063776512543</v>
      </c>
      <c r="V133" s="4">
        <v>55403.805132542839</v>
      </c>
      <c r="W133" s="4">
        <v>54908.656264526828</v>
      </c>
      <c r="X133" s="4">
        <v>52710.989450776804</v>
      </c>
      <c r="Y133" s="4">
        <v>50205.666887252839</v>
      </c>
      <c r="Z133" s="4">
        <v>47405.424616051074</v>
      </c>
      <c r="AA133" s="4">
        <v>41900.246458283495</v>
      </c>
      <c r="AB133" s="4">
        <v>37091.006300981506</v>
      </c>
      <c r="AC133" s="4">
        <v>33190.502892246404</v>
      </c>
      <c r="AD133" s="4">
        <v>31055.033974051756</v>
      </c>
      <c r="AE133" s="4">
        <v>29085.10096498995</v>
      </c>
      <c r="AF133" s="4">
        <v>29164.97284828408</v>
      </c>
      <c r="AG133" s="4">
        <v>26444.153200774414</v>
      </c>
      <c r="AH133" s="4">
        <v>25046.895599872074</v>
      </c>
      <c r="AI133" s="4">
        <v>24007.124953330196</v>
      </c>
      <c r="AJ133" s="4">
        <v>22924.029845070916</v>
      </c>
      <c r="AK133" s="4">
        <v>21668.260426116758</v>
      </c>
      <c r="AL133" s="4">
        <v>19655.500878619267</v>
      </c>
      <c r="AM133" s="4">
        <v>19209.869570946008</v>
      </c>
      <c r="AN133" s="4">
        <v>17893.57049533592</v>
      </c>
      <c r="AO133" s="4">
        <v>16830.374546818584</v>
      </c>
      <c r="AP133" s="4">
        <v>16374.54494359779</v>
      </c>
      <c r="AQ133" s="4">
        <v>15812.743684294361</v>
      </c>
      <c r="AR133" s="4">
        <v>15223.955659405496</v>
      </c>
      <c r="AS133" s="4">
        <v>14291.241046548826</v>
      </c>
      <c r="AT133" s="4">
        <v>14260.563152552952</v>
      </c>
      <c r="AU133" s="4">
        <v>13435.569878523889</v>
      </c>
      <c r="AV133" s="4">
        <v>13507.308005174013</v>
      </c>
    </row>
    <row r="134" spans="4:48" x14ac:dyDescent="0.35">
      <c r="D134" t="s">
        <v>77</v>
      </c>
      <c r="E134" t="s">
        <v>179</v>
      </c>
      <c r="F134" t="s">
        <v>3</v>
      </c>
      <c r="G134" t="s">
        <v>180</v>
      </c>
      <c r="H134">
        <v>1</v>
      </c>
      <c r="O134" t="str">
        <f t="shared" si="115"/>
        <v>350Mt -L1_S2_P2</v>
      </c>
      <c r="S134" s="4">
        <v>65152.282508008466</v>
      </c>
      <c r="T134" s="4">
        <v>62851.258297474044</v>
      </c>
      <c r="U134" s="4">
        <v>59259.063776512543</v>
      </c>
      <c r="V134" s="4">
        <v>56061.386780542831</v>
      </c>
      <c r="W134" s="4">
        <v>55549.470992106828</v>
      </c>
      <c r="X134" s="4">
        <v>52514.476826636805</v>
      </c>
      <c r="Y134" s="4">
        <v>49727.757747352836</v>
      </c>
      <c r="Z134" s="4">
        <v>46823.11559365107</v>
      </c>
      <c r="AA134" s="4">
        <v>41327.1047025835</v>
      </c>
      <c r="AB134" s="4">
        <v>36581.430277801512</v>
      </c>
      <c r="AC134" s="4">
        <v>34643.809798246402</v>
      </c>
      <c r="AD134" s="4">
        <v>33826.301775051747</v>
      </c>
      <c r="AE134" s="4">
        <v>32389.72795498995</v>
      </c>
      <c r="AF134" s="4">
        <v>32091.844065284076</v>
      </c>
      <c r="AG134" s="4">
        <v>30117.475820774413</v>
      </c>
      <c r="AH134" s="4">
        <v>28727.432563872073</v>
      </c>
      <c r="AI134" s="4">
        <v>27869.835291330201</v>
      </c>
      <c r="AJ134" s="4">
        <v>26656.503496070916</v>
      </c>
      <c r="AK134" s="4">
        <v>25432.018882116754</v>
      </c>
      <c r="AL134" s="4">
        <v>23643.812165319265</v>
      </c>
      <c r="AM134" s="4">
        <v>23329.194845046011</v>
      </c>
      <c r="AN134" s="4">
        <v>22157.45445543592</v>
      </c>
      <c r="AO134" s="4">
        <v>21258.474830018586</v>
      </c>
      <c r="AP134" s="4">
        <v>20936.470595997791</v>
      </c>
      <c r="AQ134" s="4">
        <v>20598.744698194361</v>
      </c>
      <c r="AR134" s="4">
        <v>19827.636843879496</v>
      </c>
      <c r="AS134" s="4">
        <v>18835.546881248825</v>
      </c>
      <c r="AT134" s="4">
        <v>17874.052178052953</v>
      </c>
      <c r="AU134" s="4">
        <v>17214.81587062389</v>
      </c>
      <c r="AV134" s="4">
        <v>17468.152225104011</v>
      </c>
    </row>
    <row r="135" spans="4:48" x14ac:dyDescent="0.35">
      <c r="D135" t="s">
        <v>77</v>
      </c>
      <c r="E135" t="s">
        <v>179</v>
      </c>
      <c r="F135" t="s">
        <v>9</v>
      </c>
      <c r="G135" t="s">
        <v>180</v>
      </c>
      <c r="H135">
        <v>1</v>
      </c>
      <c r="O135" t="str">
        <f t="shared" si="115"/>
        <v>350Mt -L2_S2_P2</v>
      </c>
      <c r="S135" s="4">
        <v>65152.282508008466</v>
      </c>
      <c r="T135" s="4">
        <v>62851.258297474044</v>
      </c>
      <c r="U135" s="4">
        <v>59259.063776512543</v>
      </c>
      <c r="V135" s="4">
        <v>56061.386780542831</v>
      </c>
      <c r="W135" s="4">
        <v>55549.470992246825</v>
      </c>
      <c r="X135" s="4">
        <v>52503.612176466806</v>
      </c>
      <c r="Y135" s="4">
        <v>49695.982359952839</v>
      </c>
      <c r="Z135" s="4">
        <v>46760.17681335107</v>
      </c>
      <c r="AA135" s="4">
        <v>41222.809314583501</v>
      </c>
      <c r="AB135" s="4">
        <v>36425.782094591508</v>
      </c>
      <c r="AC135" s="4">
        <v>34414.906705246402</v>
      </c>
      <c r="AD135" s="4">
        <v>33503.58172305175</v>
      </c>
      <c r="AE135" s="4">
        <v>31959.119826989951</v>
      </c>
      <c r="AF135" s="4">
        <v>31535.413474284076</v>
      </c>
      <c r="AG135" s="4">
        <v>29399.877853774411</v>
      </c>
      <c r="AH135" s="4">
        <v>27835.36716587207</v>
      </c>
      <c r="AI135" s="4">
        <v>26786.240985330194</v>
      </c>
      <c r="AJ135" s="4">
        <v>25380.626181070911</v>
      </c>
      <c r="AK135" s="4">
        <v>23960.567425616755</v>
      </c>
      <c r="AL135" s="4">
        <v>21938.851790019264</v>
      </c>
      <c r="AM135" s="4">
        <v>21386.368106546011</v>
      </c>
      <c r="AN135" s="4">
        <v>19958.064352935919</v>
      </c>
      <c r="AO135" s="4">
        <v>18821.902814818586</v>
      </c>
      <c r="AP135" s="4">
        <v>18260.106911597788</v>
      </c>
      <c r="AQ135" s="4">
        <v>17684.281038294361</v>
      </c>
      <c r="AR135" s="4">
        <v>16662.236822405499</v>
      </c>
      <c r="AS135" s="4">
        <v>15419.784267548826</v>
      </c>
      <c r="AT135" s="4">
        <v>14212.012613552952</v>
      </c>
      <c r="AU135" s="4">
        <v>13323.18314652389</v>
      </c>
      <c r="AV135" s="4">
        <v>13364.587694174013</v>
      </c>
    </row>
    <row r="136" spans="4:48" x14ac:dyDescent="0.35">
      <c r="D136" t="s">
        <v>77</v>
      </c>
      <c r="E136" t="s">
        <v>179</v>
      </c>
      <c r="F136" t="s">
        <v>14</v>
      </c>
      <c r="G136" t="s">
        <v>180</v>
      </c>
      <c r="H136">
        <v>1</v>
      </c>
      <c r="O136" t="str">
        <f t="shared" si="115"/>
        <v>350Mt -L3_S2_P2</v>
      </c>
      <c r="S136" s="4">
        <v>65152.282508008466</v>
      </c>
      <c r="T136" s="4">
        <v>62851.258297474044</v>
      </c>
      <c r="U136" s="4">
        <v>59259.063776512543</v>
      </c>
      <c r="V136" s="4">
        <v>56061.499143942841</v>
      </c>
      <c r="W136" s="4">
        <v>55545.698083896823</v>
      </c>
      <c r="X136" s="4">
        <v>52494.794125886809</v>
      </c>
      <c r="Y136" s="4">
        <v>49679.798495452837</v>
      </c>
      <c r="Z136" s="4">
        <v>46733.33127645107</v>
      </c>
      <c r="AA136" s="4">
        <v>41181.798285783501</v>
      </c>
      <c r="AB136" s="4">
        <v>36367.006474591508</v>
      </c>
      <c r="AC136" s="4">
        <v>34336.098274246404</v>
      </c>
      <c r="AD136" s="4">
        <v>33400.007505051748</v>
      </c>
      <c r="AE136" s="4">
        <v>31825.989375989953</v>
      </c>
      <c r="AF136" s="4">
        <v>31369.223762284077</v>
      </c>
      <c r="AG136" s="4">
        <v>29188.433492774409</v>
      </c>
      <c r="AH136" s="4">
        <v>27578.781617872071</v>
      </c>
      <c r="AI136" s="4">
        <v>26487.208539330197</v>
      </c>
      <c r="AJ136" s="4">
        <v>25033.496709070911</v>
      </c>
      <c r="AK136" s="4">
        <v>23534.309962916755</v>
      </c>
      <c r="AL136" s="4">
        <v>21440.533286319263</v>
      </c>
      <c r="AM136" s="4">
        <v>20821.267953046008</v>
      </c>
      <c r="AN136" s="4">
        <v>19325.894712935919</v>
      </c>
      <c r="AO136" s="4">
        <v>18118.372136818587</v>
      </c>
      <c r="AP136" s="4">
        <v>17485.309444597788</v>
      </c>
      <c r="AQ136" s="4">
        <v>16815.52181529436</v>
      </c>
      <c r="AR136" s="4">
        <v>15714.865513405497</v>
      </c>
      <c r="AS136" s="4">
        <v>14392.662500548826</v>
      </c>
      <c r="AT136" s="4">
        <v>13115.104872552951</v>
      </c>
      <c r="AU136" s="4">
        <v>12152.22314352389</v>
      </c>
      <c r="AV136" s="4">
        <v>12103.003826174014</v>
      </c>
    </row>
    <row r="137" spans="4:48" x14ac:dyDescent="0.35">
      <c r="D137" t="s">
        <v>77</v>
      </c>
      <c r="E137" t="s">
        <v>179</v>
      </c>
      <c r="F137" t="s">
        <v>17</v>
      </c>
      <c r="G137" t="s">
        <v>180</v>
      </c>
      <c r="H137">
        <v>1</v>
      </c>
      <c r="O137" t="str">
        <f t="shared" si="115"/>
        <v>350Mt -L4_S2_P2</v>
      </c>
      <c r="S137" s="4">
        <v>65152.282508008466</v>
      </c>
      <c r="T137" s="4">
        <v>62851.258297474044</v>
      </c>
      <c r="U137" s="4">
        <v>59259.063776512543</v>
      </c>
      <c r="V137" s="4">
        <v>56063.095132542832</v>
      </c>
      <c r="W137" s="4">
        <v>55551.596264526823</v>
      </c>
      <c r="X137" s="4">
        <v>52511.769450776803</v>
      </c>
      <c r="Y137" s="4">
        <v>49714.596887252839</v>
      </c>
      <c r="Z137" s="4">
        <v>46793.054616051071</v>
      </c>
      <c r="AA137" s="4">
        <v>41273.536458283495</v>
      </c>
      <c r="AB137" s="4">
        <v>36497.726300981507</v>
      </c>
      <c r="AC137" s="4">
        <v>34514.882892246402</v>
      </c>
      <c r="AD137" s="4">
        <v>33636.803974051749</v>
      </c>
      <c r="AE137" s="4">
        <v>32130.450964989952</v>
      </c>
      <c r="AF137" s="4">
        <v>31749.11284828408</v>
      </c>
      <c r="AG137" s="4">
        <v>29662.623200774411</v>
      </c>
      <c r="AH137" s="4">
        <v>28151.475599872072</v>
      </c>
      <c r="AI137" s="4">
        <v>27163.564953330198</v>
      </c>
      <c r="AJ137" s="4">
        <v>25816.559845070915</v>
      </c>
      <c r="AK137" s="4">
        <v>24434.360426116757</v>
      </c>
      <c r="AL137" s="4">
        <v>22470.690878619265</v>
      </c>
      <c r="AM137" s="4">
        <v>21979.69957094601</v>
      </c>
      <c r="AN137" s="4">
        <v>20617.830495335918</v>
      </c>
      <c r="AO137" s="4">
        <v>19538.144546818585</v>
      </c>
      <c r="AP137" s="4">
        <v>19034.004943597789</v>
      </c>
      <c r="AQ137" s="4">
        <v>18498.853684294361</v>
      </c>
      <c r="AR137" s="4">
        <v>17531.165659405498</v>
      </c>
      <c r="AS137" s="4">
        <v>16341.391046548826</v>
      </c>
      <c r="AT137" s="4">
        <v>15190.073152552952</v>
      </c>
      <c r="AU137" s="4">
        <v>14349.43987852389</v>
      </c>
      <c r="AV137" s="4">
        <v>14419.068005174015</v>
      </c>
    </row>
    <row r="138" spans="4:48" x14ac:dyDescent="0.35">
      <c r="D138" t="s">
        <v>127</v>
      </c>
      <c r="E138" t="s">
        <v>179</v>
      </c>
      <c r="F138" t="s">
        <v>3</v>
      </c>
      <c r="G138" t="s">
        <v>180</v>
      </c>
      <c r="H138">
        <v>1</v>
      </c>
      <c r="O138" t="str">
        <f t="shared" si="115"/>
        <v>350Mt-lowbio -L1_S2_P2</v>
      </c>
      <c r="S138" s="4">
        <v>65152.282508008466</v>
      </c>
      <c r="T138" s="4">
        <v>62851.258297474044</v>
      </c>
      <c r="U138" s="4">
        <v>59259.063776512543</v>
      </c>
      <c r="V138" s="4">
        <v>56016.236780542837</v>
      </c>
      <c r="W138" s="4">
        <v>55654.680992106834</v>
      </c>
      <c r="X138" s="4">
        <v>52729.866826636804</v>
      </c>
      <c r="Y138" s="4">
        <v>50220.507747352836</v>
      </c>
      <c r="Z138" s="4">
        <v>47457.375593651072</v>
      </c>
      <c r="AA138" s="4">
        <v>41964.524702583498</v>
      </c>
      <c r="AB138" s="4">
        <v>37197.830277801506</v>
      </c>
      <c r="AC138" s="4">
        <v>35040.979798246401</v>
      </c>
      <c r="AD138" s="4">
        <v>33992.541775051752</v>
      </c>
      <c r="AE138" s="4">
        <v>32058.817954989951</v>
      </c>
      <c r="AF138" s="4">
        <v>32101.974065284077</v>
      </c>
      <c r="AG138" s="4">
        <v>30082.265820774413</v>
      </c>
      <c r="AH138" s="4">
        <v>28629.532563872071</v>
      </c>
      <c r="AI138" s="4">
        <v>27776.9752913302</v>
      </c>
      <c r="AJ138" s="4">
        <v>26608.133496070914</v>
      </c>
      <c r="AK138" s="4">
        <v>25348.498882116757</v>
      </c>
      <c r="AL138" s="4">
        <v>23572.912165319267</v>
      </c>
      <c r="AM138" s="4">
        <v>23231.664845046012</v>
      </c>
      <c r="AN138" s="4">
        <v>22079.944455435918</v>
      </c>
      <c r="AO138" s="4">
        <v>21189.484830018588</v>
      </c>
      <c r="AP138" s="4">
        <v>20765.490595997788</v>
      </c>
      <c r="AQ138" s="4">
        <v>20381.334698194365</v>
      </c>
      <c r="AR138" s="4">
        <v>19663.176843879497</v>
      </c>
      <c r="AS138" s="4">
        <v>18440.036881248827</v>
      </c>
      <c r="AT138" s="4">
        <v>18334.272178052954</v>
      </c>
      <c r="AU138" s="4">
        <v>17677.265870623891</v>
      </c>
      <c r="AV138" s="4">
        <v>17919.042225104011</v>
      </c>
    </row>
    <row r="139" spans="4:48" x14ac:dyDescent="0.35">
      <c r="D139" t="s">
        <v>127</v>
      </c>
      <c r="E139" t="s">
        <v>179</v>
      </c>
      <c r="F139" t="s">
        <v>9</v>
      </c>
      <c r="G139" t="s">
        <v>180</v>
      </c>
      <c r="H139">
        <v>1</v>
      </c>
      <c r="O139" t="str">
        <f t="shared" si="115"/>
        <v>350Mt-lowbio -L2_S2_P2</v>
      </c>
      <c r="S139" s="4">
        <v>65152.282508008466</v>
      </c>
      <c r="T139" s="4">
        <v>62851.258297474044</v>
      </c>
      <c r="U139" s="4">
        <v>59259.063776512543</v>
      </c>
      <c r="V139" s="4">
        <v>56016.236780542837</v>
      </c>
      <c r="W139" s="4">
        <v>55654.680992246831</v>
      </c>
      <c r="X139" s="4">
        <v>52719.002176466805</v>
      </c>
      <c r="Y139" s="4">
        <v>50188.732359952839</v>
      </c>
      <c r="Z139" s="4">
        <v>47394.436813351072</v>
      </c>
      <c r="AA139" s="4">
        <v>41860.229314583499</v>
      </c>
      <c r="AB139" s="4">
        <v>37042.18209459151</v>
      </c>
      <c r="AC139" s="4">
        <v>34812.0767052464</v>
      </c>
      <c r="AD139" s="4">
        <v>33669.821723051748</v>
      </c>
      <c r="AE139" s="4">
        <v>31628.209826989951</v>
      </c>
      <c r="AF139" s="4">
        <v>31545.543474284077</v>
      </c>
      <c r="AG139" s="4">
        <v>29364.667853774412</v>
      </c>
      <c r="AH139" s="4">
        <v>27737.467165872069</v>
      </c>
      <c r="AI139" s="4">
        <v>26693.380985330194</v>
      </c>
      <c r="AJ139" s="4">
        <v>25332.256181070916</v>
      </c>
      <c r="AK139" s="4">
        <v>23877.047425616758</v>
      </c>
      <c r="AL139" s="4">
        <v>21867.951790019266</v>
      </c>
      <c r="AM139" s="4">
        <v>21288.838106546013</v>
      </c>
      <c r="AN139" s="4">
        <v>19880.55435293592</v>
      </c>
      <c r="AO139" s="4">
        <v>18752.912814818585</v>
      </c>
      <c r="AP139" s="4">
        <v>18089.126911597788</v>
      </c>
      <c r="AQ139" s="4">
        <v>17466.871038294361</v>
      </c>
      <c r="AR139" s="4">
        <v>16497.776822405496</v>
      </c>
      <c r="AS139" s="4">
        <v>15024.274267548826</v>
      </c>
      <c r="AT139" s="4">
        <v>14672.232613552953</v>
      </c>
      <c r="AU139" s="4">
        <v>13785.633146523889</v>
      </c>
      <c r="AV139" s="4">
        <v>13815.477694174013</v>
      </c>
    </row>
    <row r="140" spans="4:48" x14ac:dyDescent="0.35">
      <c r="D140" t="s">
        <v>127</v>
      </c>
      <c r="E140" t="s">
        <v>179</v>
      </c>
      <c r="F140" t="s">
        <v>14</v>
      </c>
      <c r="G140" t="s">
        <v>180</v>
      </c>
      <c r="H140">
        <v>1</v>
      </c>
      <c r="O140" t="str">
        <f t="shared" si="115"/>
        <v>350Mt-lowbio -L3_S2_P2</v>
      </c>
      <c r="S140" s="4">
        <v>65152.282508008466</v>
      </c>
      <c r="T140" s="4">
        <v>62851.258297474044</v>
      </c>
      <c r="U140" s="4">
        <v>59259.063776512543</v>
      </c>
      <c r="V140" s="4">
        <v>56016.349143942833</v>
      </c>
      <c r="W140" s="4">
        <v>55650.908083896829</v>
      </c>
      <c r="X140" s="4">
        <v>52710.184125886808</v>
      </c>
      <c r="Y140" s="4">
        <v>50172.548495452837</v>
      </c>
      <c r="Z140" s="4">
        <v>47367.591276451072</v>
      </c>
      <c r="AA140" s="4">
        <v>41819.2182857835</v>
      </c>
      <c r="AB140" s="4">
        <v>36983.406474591509</v>
      </c>
      <c r="AC140" s="4">
        <v>34733.268274246402</v>
      </c>
      <c r="AD140" s="4">
        <v>33566.247505051753</v>
      </c>
      <c r="AE140" s="4">
        <v>31495.07937598995</v>
      </c>
      <c r="AF140" s="4">
        <v>31379.353762284078</v>
      </c>
      <c r="AG140" s="4">
        <v>29153.22349277441</v>
      </c>
      <c r="AH140" s="4">
        <v>27480.88161787207</v>
      </c>
      <c r="AI140" s="4">
        <v>26394.348539330196</v>
      </c>
      <c r="AJ140" s="4">
        <v>24985.126709070915</v>
      </c>
      <c r="AK140" s="4">
        <v>23450.789962916759</v>
      </c>
      <c r="AL140" s="4">
        <v>21369.633286319266</v>
      </c>
      <c r="AM140" s="4">
        <v>20723.737953046009</v>
      </c>
      <c r="AN140" s="4">
        <v>19248.38471293592</v>
      </c>
      <c r="AO140" s="4">
        <v>18049.382136818585</v>
      </c>
      <c r="AP140" s="4">
        <v>17314.329444597788</v>
      </c>
      <c r="AQ140" s="4">
        <v>16598.11181529436</v>
      </c>
      <c r="AR140" s="4">
        <v>15550.405513405496</v>
      </c>
      <c r="AS140" s="4">
        <v>13997.152500548826</v>
      </c>
      <c r="AT140" s="4">
        <v>13575.324872552952</v>
      </c>
      <c r="AU140" s="4">
        <v>12614.673143523889</v>
      </c>
      <c r="AV140" s="4">
        <v>12553.893826174013</v>
      </c>
    </row>
    <row r="141" spans="4:48" x14ac:dyDescent="0.35">
      <c r="D141" t="s">
        <v>127</v>
      </c>
      <c r="E141" t="s">
        <v>179</v>
      </c>
      <c r="F141" t="s">
        <v>17</v>
      </c>
      <c r="G141" t="s">
        <v>180</v>
      </c>
      <c r="H141">
        <v>1</v>
      </c>
      <c r="O141" t="str">
        <f t="shared" si="115"/>
        <v>350Mt-lowbio -L4_S2_P2</v>
      </c>
      <c r="S141" s="4">
        <v>65152.282508008466</v>
      </c>
      <c r="T141" s="4">
        <v>62851.258297474044</v>
      </c>
      <c r="U141" s="4">
        <v>59259.063776512543</v>
      </c>
      <c r="V141" s="4">
        <v>56017.945132542838</v>
      </c>
      <c r="W141" s="4">
        <v>55656.806264526829</v>
      </c>
      <c r="X141" s="4">
        <v>52727.159450776802</v>
      </c>
      <c r="Y141" s="4">
        <v>50207.346887252839</v>
      </c>
      <c r="Z141" s="4">
        <v>47427.314616051073</v>
      </c>
      <c r="AA141" s="4">
        <v>41910.956458283494</v>
      </c>
      <c r="AB141" s="4">
        <v>37114.126300981508</v>
      </c>
      <c r="AC141" s="4">
        <v>34912.0528922464</v>
      </c>
      <c r="AD141" s="4">
        <v>33803.043974051747</v>
      </c>
      <c r="AE141" s="4">
        <v>31799.540964989952</v>
      </c>
      <c r="AF141" s="4">
        <v>31759.242848284077</v>
      </c>
      <c r="AG141" s="4">
        <v>29627.413200774412</v>
      </c>
      <c r="AH141" s="4">
        <v>28053.575599872071</v>
      </c>
      <c r="AI141" s="4">
        <v>27070.704953330198</v>
      </c>
      <c r="AJ141" s="4">
        <v>25768.189845070912</v>
      </c>
      <c r="AK141" s="4">
        <v>24350.840426116752</v>
      </c>
      <c r="AL141" s="4">
        <v>22399.790878619267</v>
      </c>
      <c r="AM141" s="4">
        <v>21882.169570946011</v>
      </c>
      <c r="AN141" s="4">
        <v>20540.32049533592</v>
      </c>
      <c r="AO141" s="4">
        <v>19469.154546818587</v>
      </c>
      <c r="AP141" s="4">
        <v>18863.024943597786</v>
      </c>
      <c r="AQ141" s="4">
        <v>18281.443684294361</v>
      </c>
      <c r="AR141" s="4">
        <v>17366.705659405496</v>
      </c>
      <c r="AS141" s="4">
        <v>15945.881046548826</v>
      </c>
      <c r="AT141" s="4">
        <v>15650.293152552953</v>
      </c>
      <c r="AU141" s="4">
        <v>14811.889878523889</v>
      </c>
      <c r="AV141" s="4">
        <v>14869.958005174014</v>
      </c>
    </row>
    <row r="146" spans="4:48" x14ac:dyDescent="0.35">
      <c r="O146" t="str">
        <f>O103</f>
        <v>300Mt</v>
      </c>
      <c r="S146" s="4">
        <f>S130</f>
        <v>65152.282508008466</v>
      </c>
      <c r="T146" s="4">
        <f t="shared" ref="T146:AV146" si="116">T130</f>
        <v>62851.258297474044</v>
      </c>
      <c r="U146" s="4">
        <f t="shared" si="116"/>
        <v>59259.063776512543</v>
      </c>
      <c r="V146" s="4">
        <f t="shared" si="116"/>
        <v>55402.096780542837</v>
      </c>
      <c r="W146" s="4">
        <f t="shared" si="116"/>
        <v>54906.530992106826</v>
      </c>
      <c r="X146" s="4">
        <f t="shared" si="116"/>
        <v>52713.696826636806</v>
      </c>
      <c r="Y146" s="4">
        <f t="shared" si="116"/>
        <v>50218.827747352836</v>
      </c>
      <c r="Z146" s="4">
        <f t="shared" si="116"/>
        <v>47435.485593651072</v>
      </c>
      <c r="AA146" s="4">
        <f t="shared" si="116"/>
        <v>41953.814702583499</v>
      </c>
      <c r="AB146" s="4">
        <f t="shared" si="116"/>
        <v>37174.710277801511</v>
      </c>
      <c r="AC146" s="4">
        <f t="shared" si="116"/>
        <v>33319.429798246405</v>
      </c>
      <c r="AD146" s="4">
        <f t="shared" si="116"/>
        <v>31244.531775051753</v>
      </c>
      <c r="AE146" s="4">
        <f t="shared" si="116"/>
        <v>29344.377954989948</v>
      </c>
      <c r="AF146" s="4">
        <f t="shared" si="116"/>
        <v>29507.704065284077</v>
      </c>
      <c r="AG146" s="4">
        <f t="shared" si="116"/>
        <v>26899.005820774411</v>
      </c>
      <c r="AH146" s="4">
        <f t="shared" si="116"/>
        <v>25622.852563872075</v>
      </c>
      <c r="AI146" s="4">
        <f t="shared" si="116"/>
        <v>24713.395291330198</v>
      </c>
      <c r="AJ146" s="4">
        <f t="shared" si="116"/>
        <v>23763.973496070917</v>
      </c>
      <c r="AK146" s="4">
        <f t="shared" si="116"/>
        <v>22665.918882116755</v>
      </c>
      <c r="AL146" s="4">
        <f t="shared" si="116"/>
        <v>20828.622165319266</v>
      </c>
      <c r="AM146" s="4">
        <f t="shared" si="116"/>
        <v>20559.36484504601</v>
      </c>
      <c r="AN146" s="4">
        <f t="shared" si="116"/>
        <v>19433.194455435918</v>
      </c>
      <c r="AO146" s="4">
        <f t="shared" si="116"/>
        <v>18550.704830018585</v>
      </c>
      <c r="AP146" s="4">
        <f t="shared" si="116"/>
        <v>18277.010595997788</v>
      </c>
      <c r="AQ146" s="4">
        <f t="shared" si="116"/>
        <v>17912.634698194361</v>
      </c>
      <c r="AR146" s="4">
        <f t="shared" si="116"/>
        <v>17520.426843879497</v>
      </c>
      <c r="AS146" s="4">
        <f t="shared" si="116"/>
        <v>16785.396881248827</v>
      </c>
      <c r="AT146" s="4">
        <f t="shared" si="116"/>
        <v>16944.542178052954</v>
      </c>
      <c r="AU146" s="4">
        <f t="shared" si="116"/>
        <v>16300.945870623889</v>
      </c>
      <c r="AV146" s="4">
        <f t="shared" si="116"/>
        <v>16556.392225104013</v>
      </c>
    </row>
    <row r="147" spans="4:48" x14ac:dyDescent="0.35">
      <c r="O147" t="str">
        <f>O127</f>
        <v>300Mt -L2_S2_P2</v>
      </c>
      <c r="S147" s="4">
        <f>S105</f>
        <v>65152.280797983505</v>
      </c>
      <c r="T147" s="4">
        <f t="shared" ref="T147:AV147" si="117">T105</f>
        <v>62851.250184110853</v>
      </c>
      <c r="U147" s="4">
        <f t="shared" si="117"/>
        <v>59259.069532029825</v>
      </c>
      <c r="V147" s="4">
        <f t="shared" si="117"/>
        <v>55402.099487035855</v>
      </c>
      <c r="W147" s="4">
        <f t="shared" si="117"/>
        <v>54906.537872900095</v>
      </c>
      <c r="X147" s="4">
        <f t="shared" si="117"/>
        <v>52713.699691627466</v>
      </c>
      <c r="Y147" s="4">
        <f t="shared" si="117"/>
        <v>50218.835160728064</v>
      </c>
      <c r="Z147" s="4">
        <f t="shared" si="117"/>
        <v>47435.491248224833</v>
      </c>
      <c r="AA147" s="4">
        <f t="shared" si="117"/>
        <v>41953.811229541046</v>
      </c>
      <c r="AB147" s="4">
        <f t="shared" si="117"/>
        <v>37174.706517158003</v>
      </c>
      <c r="AC147" s="4">
        <f t="shared" si="117"/>
        <v>33319.434102718558</v>
      </c>
      <c r="AD147" s="4">
        <f t="shared" si="117"/>
        <v>31244.539963815732</v>
      </c>
      <c r="AE147" s="4">
        <f t="shared" si="117"/>
        <v>29344.373057356992</v>
      </c>
      <c r="AF147" s="4">
        <f t="shared" si="117"/>
        <v>29507.698364632211</v>
      </c>
      <c r="AG147" s="4">
        <f t="shared" si="117"/>
        <v>26899.004538642956</v>
      </c>
      <c r="AH147" s="4">
        <f t="shared" si="117"/>
        <v>25622.843599191063</v>
      </c>
      <c r="AI147" s="4">
        <f t="shared" si="117"/>
        <v>24713.402017174893</v>
      </c>
      <c r="AJ147" s="4">
        <f t="shared" si="117"/>
        <v>23763.979514133775</v>
      </c>
      <c r="AK147" s="4">
        <f t="shared" si="117"/>
        <v>22665.914844522427</v>
      </c>
      <c r="AL147" s="4">
        <f t="shared" si="117"/>
        <v>20828.627118498283</v>
      </c>
      <c r="AM147" s="4">
        <f t="shared" si="117"/>
        <v>20559.372366960957</v>
      </c>
      <c r="AN147" s="4">
        <f t="shared" si="117"/>
        <v>19433.190146203684</v>
      </c>
      <c r="AO147" s="4">
        <f t="shared" si="117"/>
        <v>18550.697327144313</v>
      </c>
      <c r="AP147" s="4">
        <f t="shared" si="117"/>
        <v>18277.014079762434</v>
      </c>
      <c r="AQ147" s="4">
        <f t="shared" si="117"/>
        <v>17912.63308384666</v>
      </c>
      <c r="AR147" s="4">
        <f t="shared" si="117"/>
        <v>17520.428745356483</v>
      </c>
      <c r="AS147" s="4">
        <f t="shared" si="117"/>
        <v>16785.39092313702</v>
      </c>
      <c r="AT147" s="4">
        <f t="shared" si="117"/>
        <v>16944.539210260929</v>
      </c>
      <c r="AU147" s="4">
        <f t="shared" si="117"/>
        <v>16300.946528628134</v>
      </c>
      <c r="AV147" s="4">
        <f t="shared" si="117"/>
        <v>16556.387975972637</v>
      </c>
    </row>
    <row r="149" spans="4:48" x14ac:dyDescent="0.35">
      <c r="S149" s="4">
        <f>S146-S147</f>
        <v>1.7100249606301077E-3</v>
      </c>
      <c r="T149" s="4">
        <f t="shared" ref="T149:AV149" si="118">T146-T147</f>
        <v>8.1133631902048364E-3</v>
      </c>
      <c r="U149" s="4">
        <f t="shared" si="118"/>
        <v>-5.7555172825232148E-3</v>
      </c>
      <c r="V149" s="4">
        <f t="shared" si="118"/>
        <v>-2.7064930181950331E-3</v>
      </c>
      <c r="W149" s="4">
        <f t="shared" si="118"/>
        <v>-6.8807932693744078E-3</v>
      </c>
      <c r="X149" s="4">
        <f t="shared" si="118"/>
        <v>-2.8649906598730013E-3</v>
      </c>
      <c r="Y149" s="4">
        <f t="shared" si="118"/>
        <v>-7.4133752277703024E-3</v>
      </c>
      <c r="Z149" s="4">
        <f t="shared" si="118"/>
        <v>-5.6545737606938928E-3</v>
      </c>
      <c r="AA149" s="4">
        <f t="shared" si="118"/>
        <v>3.4730424522422254E-3</v>
      </c>
      <c r="AB149" s="4">
        <f t="shared" si="118"/>
        <v>3.7606435071211308E-3</v>
      </c>
      <c r="AC149" s="4">
        <f t="shared" si="118"/>
        <v>-4.30447215330787E-3</v>
      </c>
      <c r="AD149" s="4">
        <f t="shared" si="118"/>
        <v>-8.1887639789783861E-3</v>
      </c>
      <c r="AE149" s="4">
        <f t="shared" si="118"/>
        <v>4.8976329562719911E-3</v>
      </c>
      <c r="AF149" s="4">
        <f t="shared" si="118"/>
        <v>5.7006518654816318E-3</v>
      </c>
      <c r="AG149" s="4">
        <f t="shared" si="118"/>
        <v>1.2821314558095764E-3</v>
      </c>
      <c r="AH149" s="4">
        <f t="shared" si="118"/>
        <v>8.9646810120029841E-3</v>
      </c>
      <c r="AI149" s="4">
        <f t="shared" si="118"/>
        <v>-6.725844694301486E-3</v>
      </c>
      <c r="AJ149" s="4">
        <f t="shared" si="118"/>
        <v>-6.0180628570378758E-3</v>
      </c>
      <c r="AK149" s="4">
        <f t="shared" si="118"/>
        <v>4.037594328110572E-3</v>
      </c>
      <c r="AL149" s="4">
        <f t="shared" si="118"/>
        <v>-4.9531790173205081E-3</v>
      </c>
      <c r="AM149" s="4">
        <f t="shared" si="118"/>
        <v>-7.5219149475742597E-3</v>
      </c>
      <c r="AN149" s="4">
        <f t="shared" si="118"/>
        <v>4.3092322339361999E-3</v>
      </c>
      <c r="AO149" s="4">
        <f t="shared" si="118"/>
        <v>7.5028742721769959E-3</v>
      </c>
      <c r="AP149" s="4">
        <f t="shared" si="118"/>
        <v>-3.483764645352494E-3</v>
      </c>
      <c r="AQ149" s="4">
        <f t="shared" si="118"/>
        <v>1.6143477005243767E-3</v>
      </c>
      <c r="AR149" s="4">
        <f t="shared" si="118"/>
        <v>-1.9014769859495573E-3</v>
      </c>
      <c r="AS149" s="4">
        <f t="shared" si="118"/>
        <v>5.9581118075584527E-3</v>
      </c>
      <c r="AT149" s="4">
        <f t="shared" si="118"/>
        <v>2.9677920247195289E-3</v>
      </c>
      <c r="AU149" s="4">
        <f t="shared" si="118"/>
        <v>-6.580042445420986E-4</v>
      </c>
      <c r="AV149" s="4">
        <f t="shared" si="118"/>
        <v>4.2491313761274796E-3</v>
      </c>
    </row>
    <row r="159" spans="4:48" x14ac:dyDescent="0.35">
      <c r="D159" t="s">
        <v>181</v>
      </c>
      <c r="E159" t="s">
        <v>182</v>
      </c>
    </row>
    <row r="162" spans="5:66" x14ac:dyDescent="0.35">
      <c r="E162" t="s">
        <v>103</v>
      </c>
      <c r="F162">
        <v>1990</v>
      </c>
      <c r="G162">
        <v>1991</v>
      </c>
      <c r="H162">
        <v>1992</v>
      </c>
      <c r="I162">
        <v>1993</v>
      </c>
      <c r="J162">
        <v>1994</v>
      </c>
      <c r="K162">
        <v>1995</v>
      </c>
      <c r="L162">
        <v>1996</v>
      </c>
      <c r="M162">
        <v>1997</v>
      </c>
      <c r="N162">
        <v>1998</v>
      </c>
      <c r="O162">
        <v>1999</v>
      </c>
      <c r="P162">
        <v>2000</v>
      </c>
      <c r="Q162">
        <v>2001</v>
      </c>
      <c r="R162">
        <v>2002</v>
      </c>
      <c r="S162">
        <v>2003</v>
      </c>
      <c r="T162">
        <v>2004</v>
      </c>
      <c r="U162">
        <v>2005</v>
      </c>
      <c r="V162">
        <v>2006</v>
      </c>
      <c r="W162">
        <v>2007</v>
      </c>
      <c r="X162">
        <v>2008</v>
      </c>
      <c r="Y162">
        <v>2009</v>
      </c>
      <c r="Z162">
        <v>2010</v>
      </c>
      <c r="AA162">
        <v>2011</v>
      </c>
      <c r="AB162">
        <v>2012</v>
      </c>
      <c r="AC162">
        <v>2013</v>
      </c>
      <c r="AD162">
        <v>2014</v>
      </c>
      <c r="AE162">
        <v>2015</v>
      </c>
      <c r="AF162">
        <v>2016</v>
      </c>
      <c r="AG162">
        <v>2017</v>
      </c>
      <c r="AH162">
        <v>2018</v>
      </c>
      <c r="AI162">
        <v>2019</v>
      </c>
      <c r="AJ162">
        <v>2020</v>
      </c>
      <c r="AK162">
        <v>2021</v>
      </c>
      <c r="AL162">
        <v>2022</v>
      </c>
      <c r="AM162">
        <v>2023</v>
      </c>
      <c r="AN162">
        <v>2024</v>
      </c>
      <c r="AO162">
        <v>2025</v>
      </c>
      <c r="AP162">
        <v>2026</v>
      </c>
      <c r="AQ162">
        <v>2027</v>
      </c>
      <c r="AR162">
        <v>2028</v>
      </c>
      <c r="AS162">
        <v>2029</v>
      </c>
      <c r="AT162">
        <v>2030</v>
      </c>
      <c r="AU162">
        <v>2031</v>
      </c>
      <c r="AV162">
        <v>2032</v>
      </c>
      <c r="AW162">
        <v>2033</v>
      </c>
      <c r="AX162">
        <v>2034</v>
      </c>
      <c r="AY162">
        <v>2035</v>
      </c>
      <c r="AZ162">
        <v>2036</v>
      </c>
      <c r="BA162">
        <v>2037</v>
      </c>
      <c r="BB162">
        <v>2038</v>
      </c>
      <c r="BC162">
        <v>2039</v>
      </c>
      <c r="BD162">
        <v>2040</v>
      </c>
      <c r="BE162">
        <v>2041</v>
      </c>
      <c r="BF162">
        <v>2042</v>
      </c>
      <c r="BG162">
        <v>2043</v>
      </c>
      <c r="BH162">
        <v>2044</v>
      </c>
      <c r="BI162">
        <v>2045</v>
      </c>
      <c r="BJ162">
        <v>2046</v>
      </c>
      <c r="BK162">
        <v>2047</v>
      </c>
      <c r="BL162">
        <v>2048</v>
      </c>
      <c r="BM162">
        <v>2049</v>
      </c>
      <c r="BN162">
        <v>2050</v>
      </c>
    </row>
    <row r="163" spans="5:66" x14ac:dyDescent="0.35">
      <c r="E163" t="s">
        <v>183</v>
      </c>
      <c r="F163">
        <v>13986.099283572541</v>
      </c>
      <c r="G163">
        <v>14298.262056749318</v>
      </c>
      <c r="H163">
        <v>14572.340063144156</v>
      </c>
      <c r="I163">
        <v>14709.373565008687</v>
      </c>
      <c r="J163">
        <v>14717.533776743574</v>
      </c>
      <c r="K163">
        <v>14833.969192536268</v>
      </c>
      <c r="L163">
        <v>15325.311284123251</v>
      </c>
      <c r="M163">
        <v>15744.748861173719</v>
      </c>
      <c r="N163">
        <v>16074.505162386038</v>
      </c>
      <c r="O163">
        <v>15684.640938558048</v>
      </c>
      <c r="P163">
        <v>15082.075738607189</v>
      </c>
      <c r="Q163">
        <v>15085.865517766119</v>
      </c>
      <c r="R163">
        <v>14987.27575872631</v>
      </c>
      <c r="S163">
        <v>14994.886432802292</v>
      </c>
      <c r="T163">
        <v>14912.770319627129</v>
      </c>
      <c r="U163">
        <v>14821.806297837347</v>
      </c>
      <c r="V163">
        <v>14897.707253387578</v>
      </c>
      <c r="W163">
        <v>14394.919586831173</v>
      </c>
      <c r="X163">
        <v>14364.793567703176</v>
      </c>
      <c r="Y163">
        <v>14123.094316943352</v>
      </c>
      <c r="Z163">
        <v>13816.918505704973</v>
      </c>
      <c r="AA163">
        <v>13692.45416736166</v>
      </c>
      <c r="AB163">
        <v>14529.704782537669</v>
      </c>
      <c r="AC163">
        <v>14660.461895271788</v>
      </c>
      <c r="AD163">
        <v>14556.563828709614</v>
      </c>
      <c r="AE163">
        <v>15054.062470524455</v>
      </c>
      <c r="AF163">
        <v>15477.617905918412</v>
      </c>
      <c r="AG163">
        <v>16030.750449453524</v>
      </c>
      <c r="AH163">
        <v>16406.419320980785</v>
      </c>
      <c r="AI163">
        <v>15960.68088179448</v>
      </c>
      <c r="AJ163">
        <v>16203.736507613296</v>
      </c>
      <c r="AK163">
        <v>16593.630933279153</v>
      </c>
      <c r="AL163">
        <v>16674.023133569619</v>
      </c>
      <c r="AM163">
        <v>16586.335585354649</v>
      </c>
      <c r="AN163">
        <v>16375.916514438171</v>
      </c>
      <c r="AO163">
        <v>16360.273516107529</v>
      </c>
      <c r="AP163">
        <v>16376.206933856069</v>
      </c>
      <c r="AQ163">
        <v>16424.716435065202</v>
      </c>
      <c r="AR163">
        <v>16455.198367647245</v>
      </c>
      <c r="AS163">
        <v>16498.961446847206</v>
      </c>
      <c r="AT163">
        <v>16548.073466475656</v>
      </c>
      <c r="AU163">
        <v>16596.803010297532</v>
      </c>
      <c r="AV163">
        <v>16625.312524737852</v>
      </c>
      <c r="AW163">
        <v>16720.222375276171</v>
      </c>
      <c r="AX163">
        <v>16805.894681407804</v>
      </c>
      <c r="AY163">
        <v>16891.757142102721</v>
      </c>
      <c r="AZ163">
        <v>16997.878406029089</v>
      </c>
      <c r="BA163">
        <v>17131.924915013664</v>
      </c>
      <c r="BB163">
        <v>17248.817796869167</v>
      </c>
      <c r="BC163">
        <v>17364.030522955654</v>
      </c>
      <c r="BD163">
        <v>17456.469266028435</v>
      </c>
      <c r="BE163">
        <v>17523.454143929364</v>
      </c>
      <c r="BF163">
        <v>17567.121352864102</v>
      </c>
      <c r="BG163">
        <v>17591.661851656307</v>
      </c>
      <c r="BH163">
        <v>17599.657629303496</v>
      </c>
      <c r="BI163">
        <v>17594.128896392736</v>
      </c>
      <c r="BJ163">
        <v>17565.04025799358</v>
      </c>
      <c r="BK163">
        <v>17525.743104644142</v>
      </c>
      <c r="BL163">
        <v>17476.540999280674</v>
      </c>
      <c r="BM163">
        <v>17419.918489932392</v>
      </c>
      <c r="BN163">
        <v>17349.956386836024</v>
      </c>
    </row>
    <row r="164" spans="5:66" x14ac:dyDescent="0.35">
      <c r="E164" t="s">
        <v>184</v>
      </c>
      <c r="F164">
        <v>4818.6393781375709</v>
      </c>
      <c r="G164">
        <v>4801.4667154369517</v>
      </c>
      <c r="H164">
        <v>4734.0515471658191</v>
      </c>
      <c r="I164">
        <v>4891.7116661997134</v>
      </c>
      <c r="J164">
        <v>5095.4318837866722</v>
      </c>
      <c r="K164">
        <v>5327.8230367990172</v>
      </c>
      <c r="L164">
        <v>5364.3389191292708</v>
      </c>
      <c r="M164">
        <v>5220.5082919787792</v>
      </c>
      <c r="N164">
        <v>5565.3253678433566</v>
      </c>
      <c r="O164">
        <v>5562.4532288676719</v>
      </c>
      <c r="P164">
        <v>5300.6760942398241</v>
      </c>
      <c r="Q164">
        <v>5080.2558611691693</v>
      </c>
      <c r="R164">
        <v>5048.1529435696302</v>
      </c>
      <c r="S164">
        <v>5235.7439725565937</v>
      </c>
      <c r="T164">
        <v>5101.7325788621456</v>
      </c>
      <c r="U164">
        <v>5007.5974245778671</v>
      </c>
      <c r="V164">
        <v>4947.8595709173351</v>
      </c>
      <c r="W164">
        <v>4736.9381915018303</v>
      </c>
      <c r="X164">
        <v>4640.4975593593854</v>
      </c>
      <c r="Y164">
        <v>4527.6599465696991</v>
      </c>
      <c r="Z164">
        <v>4784.6716376374334</v>
      </c>
      <c r="AA164">
        <v>4402.1943011905014</v>
      </c>
      <c r="AB164">
        <v>4611.7774234729586</v>
      </c>
      <c r="AC164">
        <v>5005.8341245694473</v>
      </c>
      <c r="AD164">
        <v>4789.7067669685957</v>
      </c>
      <c r="AE164">
        <v>4846.2582260487707</v>
      </c>
      <c r="AF164">
        <v>4928.2305554730365</v>
      </c>
      <c r="AG164">
        <v>5223.0349312210528</v>
      </c>
      <c r="AH164">
        <v>5545.4907150542876</v>
      </c>
      <c r="AI164">
        <v>5179.8079398039818</v>
      </c>
      <c r="AJ164">
        <v>5217.2116431657778</v>
      </c>
      <c r="AK164">
        <v>5378.9813646319935</v>
      </c>
      <c r="AL164">
        <v>5088.1251645142829</v>
      </c>
      <c r="AM164">
        <v>4723.1013305547685</v>
      </c>
      <c r="AN164">
        <v>4713.9334992199902</v>
      </c>
      <c r="AO164">
        <v>5171.5293197833762</v>
      </c>
      <c r="AP164">
        <v>5303.1683584154771</v>
      </c>
      <c r="AQ164">
        <v>5234.7688017278961</v>
      </c>
      <c r="AR164">
        <v>5228.1073337165381</v>
      </c>
      <c r="AS164">
        <v>5201.4238289267696</v>
      </c>
      <c r="AT164">
        <v>5177.5239527799495</v>
      </c>
      <c r="AU164">
        <v>5152.5284741990654</v>
      </c>
      <c r="AV164">
        <v>5140.5268924540806</v>
      </c>
      <c r="AW164">
        <v>5134.6998964571949</v>
      </c>
      <c r="AX164">
        <v>5128.8759441931816</v>
      </c>
      <c r="AY164">
        <v>5125.3648260973832</v>
      </c>
      <c r="AZ164">
        <v>5142.4944985121774</v>
      </c>
      <c r="BA164">
        <v>5163.6091419734512</v>
      </c>
      <c r="BB164">
        <v>5189.3028601637425</v>
      </c>
      <c r="BC164">
        <v>5214.0787940546988</v>
      </c>
      <c r="BD164">
        <v>5232.6202689481142</v>
      </c>
      <c r="BE164">
        <v>5244.6361895275622</v>
      </c>
      <c r="BF164">
        <v>5251.0489197771549</v>
      </c>
      <c r="BG164">
        <v>5253.0265923472571</v>
      </c>
      <c r="BH164">
        <v>5251.4252367801573</v>
      </c>
      <c r="BI164">
        <v>5246.9377418016138</v>
      </c>
      <c r="BJ164">
        <v>5240.0070974414011</v>
      </c>
      <c r="BK164">
        <v>5231.1070658080398</v>
      </c>
      <c r="BL164">
        <v>5220.3444620251103</v>
      </c>
      <c r="BM164">
        <v>5210.7078905715716</v>
      </c>
      <c r="BN164">
        <v>5200.7245384078178</v>
      </c>
    </row>
    <row r="165" spans="5:66" x14ac:dyDescent="0.35">
      <c r="E165" t="s">
        <v>185</v>
      </c>
      <c r="F165">
        <v>451.71302318840577</v>
      </c>
      <c r="G165">
        <v>414.77354282194688</v>
      </c>
      <c r="H165">
        <v>373.68663710144926</v>
      </c>
      <c r="I165">
        <v>457.17501739130438</v>
      </c>
      <c r="J165">
        <v>368.3606602898551</v>
      </c>
      <c r="K165">
        <v>580.86230144927538</v>
      </c>
      <c r="L165">
        <v>571.22039652173908</v>
      </c>
      <c r="M165">
        <v>506.1207130434783</v>
      </c>
      <c r="N165">
        <v>400.95203420289857</v>
      </c>
      <c r="O165">
        <v>486.76115304347826</v>
      </c>
      <c r="P165">
        <v>458.22678318840576</v>
      </c>
      <c r="Q165">
        <v>468.91914666666662</v>
      </c>
      <c r="R165">
        <v>354.7049223188406</v>
      </c>
      <c r="S165">
        <v>465.24260869565217</v>
      </c>
      <c r="T165">
        <v>307.65340115942024</v>
      </c>
      <c r="U165">
        <v>327.54831999999993</v>
      </c>
      <c r="V165">
        <v>319.61189333333334</v>
      </c>
      <c r="W165">
        <v>427.66665333333333</v>
      </c>
      <c r="X165">
        <v>329.18057333333337</v>
      </c>
      <c r="Y165">
        <v>396.34319999999997</v>
      </c>
      <c r="Z165">
        <v>526.17707999999993</v>
      </c>
      <c r="AA165">
        <v>430.94436000000002</v>
      </c>
      <c r="AB165">
        <v>275.74726666666669</v>
      </c>
      <c r="AC165">
        <v>562.78302666666661</v>
      </c>
      <c r="AD165">
        <v>445.62469013333339</v>
      </c>
      <c r="AE165">
        <v>465.41234666666668</v>
      </c>
      <c r="AF165">
        <v>512.70428000000004</v>
      </c>
      <c r="AG165">
        <v>416.73514666666665</v>
      </c>
      <c r="AH165">
        <v>549.81974666666667</v>
      </c>
      <c r="AI165">
        <v>435.88301093333325</v>
      </c>
      <c r="AJ165">
        <v>508.88537333333329</v>
      </c>
      <c r="AK165">
        <v>766.90264365760527</v>
      </c>
      <c r="AL165">
        <v>572.65169073269999</v>
      </c>
      <c r="AM165">
        <v>564.89126155733334</v>
      </c>
      <c r="AN165">
        <v>573.37256484096338</v>
      </c>
      <c r="AO165">
        <v>620.03435136585654</v>
      </c>
      <c r="AP165">
        <v>645.21537083913154</v>
      </c>
      <c r="AQ165">
        <v>615.36837497111526</v>
      </c>
      <c r="AR165">
        <v>619.65697799754503</v>
      </c>
      <c r="AS165">
        <v>619.56280074875042</v>
      </c>
      <c r="AT165">
        <v>619.50630317001901</v>
      </c>
      <c r="AU165">
        <v>617.73415555829706</v>
      </c>
      <c r="AV165">
        <v>617.38527870603934</v>
      </c>
      <c r="AW165">
        <v>616.58578246938828</v>
      </c>
      <c r="AX165">
        <v>615.9238267366951</v>
      </c>
      <c r="AY165">
        <v>615.41826092204417</v>
      </c>
      <c r="AZ165">
        <v>616.20827161763248</v>
      </c>
      <c r="BA165">
        <v>616.91874665885166</v>
      </c>
      <c r="BB165">
        <v>618.04739581271087</v>
      </c>
      <c r="BC165">
        <v>619.04253008026251</v>
      </c>
      <c r="BD165">
        <v>619.78511528692729</v>
      </c>
      <c r="BE165">
        <v>620.31035498936535</v>
      </c>
      <c r="BF165">
        <v>620.651330471135</v>
      </c>
      <c r="BG165">
        <v>620.86267842876623</v>
      </c>
      <c r="BH165">
        <v>620.95934421248967</v>
      </c>
      <c r="BI165">
        <v>620.98045449576</v>
      </c>
      <c r="BJ165">
        <v>620.92152582452604</v>
      </c>
      <c r="BK165">
        <v>620.82110475909587</v>
      </c>
      <c r="BL165">
        <v>620.65084681188807</v>
      </c>
      <c r="BM165">
        <v>620.65550349764953</v>
      </c>
      <c r="BN165">
        <v>620.71184423985869</v>
      </c>
    </row>
    <row r="167" spans="5:66" x14ac:dyDescent="0.35">
      <c r="E167" t="s">
        <v>186</v>
      </c>
      <c r="F167">
        <v>19256.451684898519</v>
      </c>
      <c r="G167">
        <v>19514.502315008216</v>
      </c>
      <c r="H167">
        <v>19680.078247411424</v>
      </c>
      <c r="I167">
        <v>20058.260248599709</v>
      </c>
      <c r="J167">
        <v>20181.326320820099</v>
      </c>
      <c r="K167">
        <v>20742.654530784563</v>
      </c>
      <c r="L167">
        <v>21260.870599774258</v>
      </c>
      <c r="M167">
        <v>21471.377866195977</v>
      </c>
      <c r="N167">
        <v>22040.782564432295</v>
      </c>
      <c r="O167">
        <v>21733.855320469196</v>
      </c>
      <c r="P167">
        <v>20840.97861603542</v>
      </c>
      <c r="Q167">
        <v>20635.040525601955</v>
      </c>
      <c r="R167">
        <v>20390.13362461478</v>
      </c>
      <c r="S167">
        <v>20695.873014054538</v>
      </c>
      <c r="T167">
        <v>20322.156299648694</v>
      </c>
      <c r="U167">
        <v>20156.952042415214</v>
      </c>
      <c r="V167">
        <v>20165.17871763825</v>
      </c>
      <c r="W167">
        <v>19559.524431666337</v>
      </c>
      <c r="X167">
        <v>19334.471700395898</v>
      </c>
      <c r="Y167">
        <v>19047.097463513051</v>
      </c>
      <c r="Z167">
        <v>19127.767223342409</v>
      </c>
      <c r="AA167">
        <v>18525.592828552162</v>
      </c>
      <c r="AB167">
        <v>19417.229472677293</v>
      </c>
      <c r="AC167">
        <v>20229.079046507904</v>
      </c>
      <c r="AD167">
        <v>19791.895285811541</v>
      </c>
      <c r="AE167">
        <v>20365.733043239892</v>
      </c>
      <c r="AF167">
        <v>20918.55274139145</v>
      </c>
      <c r="AG167">
        <v>21670.520527341243</v>
      </c>
      <c r="AH167">
        <v>22501.729782701739</v>
      </c>
      <c r="AI167">
        <v>21576.371832531793</v>
      </c>
      <c r="AJ167">
        <v>21929.833524112408</v>
      </c>
      <c r="AK167">
        <v>22739.514941568752</v>
      </c>
      <c r="AL167">
        <v>22334.799988816601</v>
      </c>
      <c r="AM167">
        <v>21874.328177466748</v>
      </c>
      <c r="AN167">
        <v>21663.222578499124</v>
      </c>
      <c r="AO167">
        <v>22151.837187256762</v>
      </c>
      <c r="AP167">
        <v>22324.590663110677</v>
      </c>
      <c r="AQ167">
        <v>22274.853611764214</v>
      </c>
      <c r="AR167">
        <v>22302.962679361324</v>
      </c>
      <c r="AS167">
        <v>22319.948076522727</v>
      </c>
      <c r="AT167">
        <v>22345.103722425625</v>
      </c>
      <c r="AU167">
        <v>22367.065640054894</v>
      </c>
      <c r="AV167">
        <v>22383.22469589797</v>
      </c>
      <c r="AW167">
        <v>22471.508054202754</v>
      </c>
      <c r="AX167">
        <v>22550.694452337681</v>
      </c>
      <c r="AY167">
        <v>22632.540229122147</v>
      </c>
      <c r="AZ167">
        <v>22756.581176158899</v>
      </c>
      <c r="BA167">
        <v>22912.452803645967</v>
      </c>
      <c r="BB167">
        <v>23056.16805284562</v>
      </c>
      <c r="BC167">
        <v>23197.151847090616</v>
      </c>
      <c r="BD167">
        <v>23308.874650263475</v>
      </c>
      <c r="BE167">
        <v>23388.400688446291</v>
      </c>
      <c r="BF167">
        <v>23438.821603112388</v>
      </c>
      <c r="BG167">
        <v>23465.551122432331</v>
      </c>
      <c r="BH167">
        <v>23472.042210296142</v>
      </c>
      <c r="BI167">
        <v>23462.047092690111</v>
      </c>
      <c r="BJ167">
        <v>23425.968881259509</v>
      </c>
      <c r="BK167">
        <v>23377.671275211276</v>
      </c>
      <c r="BL167">
        <v>23317.536308117673</v>
      </c>
      <c r="BM167">
        <v>23251.281884001612</v>
      </c>
      <c r="BN167">
        <v>23171.392769483697</v>
      </c>
    </row>
    <row r="169" spans="5:66" x14ac:dyDescent="0.35">
      <c r="E169" t="s">
        <v>104</v>
      </c>
    </row>
    <row r="170" spans="5:66" x14ac:dyDescent="0.35">
      <c r="E170" t="s">
        <v>183</v>
      </c>
      <c r="F170">
        <v>13986.099283572541</v>
      </c>
      <c r="G170">
        <v>14298.262056749318</v>
      </c>
      <c r="H170">
        <v>14572.340063144156</v>
      </c>
      <c r="I170">
        <v>14709.373565008687</v>
      </c>
      <c r="J170">
        <v>14717.533776743574</v>
      </c>
      <c r="K170">
        <v>14833.969192536268</v>
      </c>
      <c r="L170">
        <v>15325.311284123251</v>
      </c>
      <c r="M170">
        <v>15744.748861173719</v>
      </c>
      <c r="N170">
        <v>16074.505162386038</v>
      </c>
      <c r="O170">
        <v>15684.640938558048</v>
      </c>
      <c r="P170">
        <v>15082.075738607189</v>
      </c>
      <c r="Q170">
        <v>15085.865517766119</v>
      </c>
      <c r="R170">
        <v>14987.27575872631</v>
      </c>
      <c r="S170">
        <v>14994.886432802292</v>
      </c>
      <c r="T170">
        <v>14912.770319627129</v>
      </c>
      <c r="U170">
        <v>14821.806297837347</v>
      </c>
      <c r="V170">
        <v>14897.707253387578</v>
      </c>
      <c r="W170">
        <v>14394.919586831173</v>
      </c>
      <c r="X170">
        <v>14364.793567703176</v>
      </c>
      <c r="Y170">
        <v>14123.094316943352</v>
      </c>
      <c r="Z170">
        <v>13816.918505704973</v>
      </c>
      <c r="AA170">
        <v>13692.45416736166</v>
      </c>
      <c r="AB170">
        <v>14529.704782537669</v>
      </c>
      <c r="AC170">
        <v>14660.461895271788</v>
      </c>
      <c r="AD170">
        <v>14556.563828709614</v>
      </c>
      <c r="AE170">
        <v>15054.062470524455</v>
      </c>
      <c r="AF170">
        <v>15477.617905918412</v>
      </c>
      <c r="AG170">
        <v>16030.750449453524</v>
      </c>
      <c r="AH170">
        <v>16406.419320980785</v>
      </c>
      <c r="AI170">
        <v>15960.68088179448</v>
      </c>
      <c r="AJ170">
        <v>16203.736507613296</v>
      </c>
      <c r="AK170">
        <v>16525.069862917357</v>
      </c>
      <c r="AL170">
        <v>16529.032151587329</v>
      </c>
      <c r="AM170">
        <v>16357.242217067407</v>
      </c>
      <c r="AN170">
        <v>16033.9114200976</v>
      </c>
      <c r="AO170">
        <v>15860.423126073734</v>
      </c>
      <c r="AP170">
        <v>15714.529801196857</v>
      </c>
      <c r="AQ170">
        <v>15539.676895534953</v>
      </c>
      <c r="AR170">
        <v>15304.352228926031</v>
      </c>
      <c r="AS170">
        <v>15052.924237087442</v>
      </c>
      <c r="AT170">
        <v>14858.277540741365</v>
      </c>
      <c r="AU170">
        <v>14762.177974684517</v>
      </c>
      <c r="AV170">
        <v>14641.61258087892</v>
      </c>
      <c r="AW170">
        <v>14617.437699953796</v>
      </c>
      <c r="AX170">
        <v>14599.469937627671</v>
      </c>
      <c r="AY170">
        <v>14591.162520439855</v>
      </c>
      <c r="AZ170">
        <v>14600.824552792068</v>
      </c>
      <c r="BA170">
        <v>14636.135477972168</v>
      </c>
      <c r="BB170">
        <v>14657.498413753532</v>
      </c>
      <c r="BC170">
        <v>14677.251607321879</v>
      </c>
      <c r="BD170">
        <v>14672.585217537717</v>
      </c>
      <c r="BE170">
        <v>14664.133661997483</v>
      </c>
      <c r="BF170">
        <v>14634.302100595116</v>
      </c>
      <c r="BG170">
        <v>14596.681957164961</v>
      </c>
      <c r="BH170">
        <v>14544.168656766527</v>
      </c>
      <c r="BI170">
        <v>14478.011213172636</v>
      </c>
      <c r="BJ170">
        <v>14399.720883194095</v>
      </c>
      <c r="BK170">
        <v>14312.401603684817</v>
      </c>
      <c r="BL170">
        <v>14216.357558574986</v>
      </c>
      <c r="BM170">
        <v>14113.83112977726</v>
      </c>
      <c r="BN170">
        <v>14006.210913927574</v>
      </c>
    </row>
    <row r="171" spans="5:66" x14ac:dyDescent="0.35">
      <c r="E171" t="s">
        <v>184</v>
      </c>
      <c r="F171">
        <v>4818.6393781375709</v>
      </c>
      <c r="G171">
        <v>4801.4667154369517</v>
      </c>
      <c r="H171">
        <v>4734.0515471658191</v>
      </c>
      <c r="I171">
        <v>4891.7116661997134</v>
      </c>
      <c r="J171">
        <v>5095.4318837866722</v>
      </c>
      <c r="K171">
        <v>5327.8230367990172</v>
      </c>
      <c r="L171">
        <v>5364.3389191292708</v>
      </c>
      <c r="M171">
        <v>5220.5082919787792</v>
      </c>
      <c r="N171">
        <v>5565.3253678433566</v>
      </c>
      <c r="O171">
        <v>5562.4532288676719</v>
      </c>
      <c r="P171">
        <v>5300.6760942398241</v>
      </c>
      <c r="Q171">
        <v>5080.2558611691693</v>
      </c>
      <c r="R171">
        <v>5048.1529435696302</v>
      </c>
      <c r="S171">
        <v>5235.7439725565937</v>
      </c>
      <c r="T171">
        <v>5101.7325788621456</v>
      </c>
      <c r="U171">
        <v>5007.5974245778671</v>
      </c>
      <c r="V171">
        <v>4947.8595709173351</v>
      </c>
      <c r="W171">
        <v>4736.9381915018303</v>
      </c>
      <c r="X171">
        <v>4640.4975593593854</v>
      </c>
      <c r="Y171">
        <v>4527.6599465696991</v>
      </c>
      <c r="Z171">
        <v>4784.6716376374334</v>
      </c>
      <c r="AA171">
        <v>4402.1943011905014</v>
      </c>
      <c r="AB171">
        <v>4611.7774234729586</v>
      </c>
      <c r="AC171">
        <v>5005.8341245694473</v>
      </c>
      <c r="AD171">
        <v>4789.7067669685957</v>
      </c>
      <c r="AE171">
        <v>4846.2582260487707</v>
      </c>
      <c r="AF171">
        <v>4928.2305554730365</v>
      </c>
      <c r="AG171">
        <v>5223.0349312210528</v>
      </c>
      <c r="AH171">
        <v>5545.4907150542876</v>
      </c>
      <c r="AI171">
        <v>5179.8079398039818</v>
      </c>
      <c r="AJ171">
        <v>5217.2116431657778</v>
      </c>
      <c r="AK171">
        <v>5303.2241503052892</v>
      </c>
      <c r="AL171">
        <v>4795.8716939081669</v>
      </c>
      <c r="AM171">
        <v>4297.4601169143416</v>
      </c>
      <c r="AN171">
        <v>4127.0560179023669</v>
      </c>
      <c r="AO171">
        <v>4389.2279269627916</v>
      </c>
      <c r="AP171">
        <v>4278.7001320557147</v>
      </c>
      <c r="AQ171">
        <v>4038.5209999346398</v>
      </c>
      <c r="AR171">
        <v>3792.37466547026</v>
      </c>
      <c r="AS171">
        <v>3599.7225316808153</v>
      </c>
      <c r="AT171">
        <v>3357.9187909089851</v>
      </c>
      <c r="AU171">
        <v>3282.7027201107348</v>
      </c>
      <c r="AV171">
        <v>3187.1469523214573</v>
      </c>
      <c r="AW171">
        <v>3123.5788445444091</v>
      </c>
      <c r="AX171">
        <v>3084.4460010135608</v>
      </c>
      <c r="AY171">
        <v>3026.0580798773699</v>
      </c>
      <c r="AZ171">
        <v>2975.9430190974831</v>
      </c>
      <c r="BA171">
        <v>2947.0448187461284</v>
      </c>
      <c r="BB171">
        <v>2897.8199127340267</v>
      </c>
      <c r="BC171">
        <v>2861.8147474494126</v>
      </c>
      <c r="BD171">
        <v>2825.6411477181459</v>
      </c>
      <c r="BE171">
        <v>2776.6435532303826</v>
      </c>
      <c r="BF171">
        <v>2724.0471525051603</v>
      </c>
      <c r="BG171">
        <v>2696.385709438609</v>
      </c>
      <c r="BH171">
        <v>2676.8852079294784</v>
      </c>
      <c r="BI171">
        <v>2632.5335847252854</v>
      </c>
      <c r="BJ171">
        <v>2584.2150943146898</v>
      </c>
      <c r="BK171">
        <v>2546.6761114623082</v>
      </c>
      <c r="BL171">
        <v>2514.3889435182132</v>
      </c>
      <c r="BM171">
        <v>2492.430047148539</v>
      </c>
      <c r="BN171">
        <v>2472.7955600774844</v>
      </c>
    </row>
    <row r="172" spans="5:66" x14ac:dyDescent="0.35">
      <c r="E172" t="s">
        <v>185</v>
      </c>
      <c r="F172">
        <v>451.71302318840577</v>
      </c>
      <c r="G172">
        <v>414.77354282194688</v>
      </c>
      <c r="H172">
        <v>373.68663710144926</v>
      </c>
      <c r="I172">
        <v>457.17501739130438</v>
      </c>
      <c r="J172">
        <v>368.3606602898551</v>
      </c>
      <c r="K172">
        <v>580.86230144927538</v>
      </c>
      <c r="L172">
        <v>571.22039652173908</v>
      </c>
      <c r="M172">
        <v>506.1207130434783</v>
      </c>
      <c r="N172">
        <v>400.95203420289857</v>
      </c>
      <c r="O172">
        <v>486.76115304347826</v>
      </c>
      <c r="P172">
        <v>458.22678318840576</v>
      </c>
      <c r="Q172">
        <v>468.91914666666662</v>
      </c>
      <c r="R172">
        <v>354.7049223188406</v>
      </c>
      <c r="S172">
        <v>465.24260869565217</v>
      </c>
      <c r="T172">
        <v>307.65340115942024</v>
      </c>
      <c r="U172">
        <v>327.54831999999993</v>
      </c>
      <c r="V172">
        <v>319.61189333333334</v>
      </c>
      <c r="W172">
        <v>427.66665333333333</v>
      </c>
      <c r="X172">
        <v>329.18057333333337</v>
      </c>
      <c r="Y172">
        <v>396.34319999999997</v>
      </c>
      <c r="Z172">
        <v>526.17707999999993</v>
      </c>
      <c r="AA172">
        <v>430.94436000000002</v>
      </c>
      <c r="AB172">
        <v>275.74726666666669</v>
      </c>
      <c r="AC172">
        <v>562.78302666666661</v>
      </c>
      <c r="AD172">
        <v>445.62469013333339</v>
      </c>
      <c r="AE172">
        <v>465.41234666666668</v>
      </c>
      <c r="AF172">
        <v>512.70428000000004</v>
      </c>
      <c r="AG172">
        <v>416.73514666666665</v>
      </c>
      <c r="AH172">
        <v>549.81974666666667</v>
      </c>
      <c r="AI172">
        <v>435.88301093333325</v>
      </c>
      <c r="AJ172">
        <v>508.88537333333329</v>
      </c>
      <c r="AK172">
        <v>791.24084765760529</v>
      </c>
      <c r="AL172">
        <v>625.995106574489</v>
      </c>
      <c r="AM172">
        <v>645.02509863430168</v>
      </c>
      <c r="AN172">
        <v>680.79565669773524</v>
      </c>
      <c r="AO172">
        <v>755.37377742332876</v>
      </c>
      <c r="AP172">
        <v>811.43921388841079</v>
      </c>
      <c r="AQ172">
        <v>815.8770326262354</v>
      </c>
      <c r="AR172">
        <v>863.17469467767762</v>
      </c>
      <c r="AS172">
        <v>895.08141291433481</v>
      </c>
      <c r="AT172">
        <v>924.18862103964648</v>
      </c>
      <c r="AU172">
        <v>936.74152171197636</v>
      </c>
      <c r="AV172">
        <v>953.79685553566651</v>
      </c>
      <c r="AW172">
        <v>954.01004599813075</v>
      </c>
      <c r="AX172">
        <v>959.8904443139993</v>
      </c>
      <c r="AY172">
        <v>973.94081058160123</v>
      </c>
      <c r="AZ172">
        <v>989.59070956364053</v>
      </c>
      <c r="BA172">
        <v>1005.1238961798049</v>
      </c>
      <c r="BB172">
        <v>1021.7839398292028</v>
      </c>
      <c r="BC172">
        <v>1031.4861479158935</v>
      </c>
      <c r="BD172">
        <v>1035.8042284000517</v>
      </c>
      <c r="BE172">
        <v>1036.0673743872317</v>
      </c>
      <c r="BF172">
        <v>1039.8745628088745</v>
      </c>
      <c r="BG172">
        <v>1039.0968249744369</v>
      </c>
      <c r="BH172">
        <v>1038.3247532964588</v>
      </c>
      <c r="BI172">
        <v>1037.5064067817866</v>
      </c>
      <c r="BJ172">
        <v>1037.512861215617</v>
      </c>
      <c r="BK172">
        <v>1040.9504810215349</v>
      </c>
      <c r="BL172">
        <v>1039.7586855948107</v>
      </c>
      <c r="BM172">
        <v>1038.7725485617377</v>
      </c>
      <c r="BN172">
        <v>1037.7912291237915</v>
      </c>
    </row>
    <row r="173" spans="5:66" x14ac:dyDescent="0.35">
      <c r="F173">
        <v>0</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row>
    <row r="174" spans="5:66" x14ac:dyDescent="0.35">
      <c r="E174" t="s">
        <v>186</v>
      </c>
      <c r="F174">
        <v>19256.451684898519</v>
      </c>
      <c r="G174">
        <v>19514.502315008216</v>
      </c>
      <c r="H174">
        <v>19680.078247411424</v>
      </c>
      <c r="I174">
        <v>20058.260248599709</v>
      </c>
      <c r="J174">
        <v>20181.326320820099</v>
      </c>
      <c r="K174">
        <v>20742.654530784563</v>
      </c>
      <c r="L174">
        <v>21260.870599774258</v>
      </c>
      <c r="M174">
        <v>21471.377866195977</v>
      </c>
      <c r="N174">
        <v>22040.782564432295</v>
      </c>
      <c r="O174">
        <v>21733.855320469196</v>
      </c>
      <c r="P174">
        <v>20840.97861603542</v>
      </c>
      <c r="Q174">
        <v>20635.040525601955</v>
      </c>
      <c r="R174">
        <v>20390.13362461478</v>
      </c>
      <c r="S174">
        <v>20695.873014054538</v>
      </c>
      <c r="T174">
        <v>20322.156299648694</v>
      </c>
      <c r="U174">
        <v>20156.952042415214</v>
      </c>
      <c r="V174">
        <v>20165.17871763825</v>
      </c>
      <c r="W174">
        <v>19559.524431666337</v>
      </c>
      <c r="X174">
        <v>19334.471700395898</v>
      </c>
      <c r="Y174">
        <v>19047.097463513051</v>
      </c>
      <c r="Z174">
        <v>19127.767223342409</v>
      </c>
      <c r="AA174">
        <v>18525.592828552162</v>
      </c>
      <c r="AB174">
        <v>19417.229472677293</v>
      </c>
      <c r="AC174">
        <v>20229.079046507904</v>
      </c>
      <c r="AD174">
        <v>19791.895285811541</v>
      </c>
      <c r="AE174">
        <v>20365.733043239892</v>
      </c>
      <c r="AF174">
        <v>20918.55274139145</v>
      </c>
      <c r="AG174">
        <v>21670.520527341243</v>
      </c>
      <c r="AH174">
        <v>22501.729782701739</v>
      </c>
      <c r="AI174">
        <v>21576.371832531793</v>
      </c>
      <c r="AJ174">
        <v>21929.833524112408</v>
      </c>
      <c r="AK174">
        <v>22619.534860880252</v>
      </c>
      <c r="AL174">
        <v>21950.898952069987</v>
      </c>
      <c r="AM174">
        <v>21299.727432616051</v>
      </c>
      <c r="AN174">
        <v>20841.763094697701</v>
      </c>
      <c r="AO174">
        <v>21005.024830459857</v>
      </c>
      <c r="AP174">
        <v>20804.669147140983</v>
      </c>
      <c r="AQ174">
        <v>20394.074928095826</v>
      </c>
      <c r="AR174">
        <v>19959.901589073968</v>
      </c>
      <c r="AS174">
        <v>19547.728181682593</v>
      </c>
      <c r="AT174">
        <v>19140.384952689998</v>
      </c>
      <c r="AU174">
        <v>18981.622216507229</v>
      </c>
      <c r="AV174">
        <v>18782.556388736044</v>
      </c>
      <c r="AW174">
        <v>18695.026590496334</v>
      </c>
      <c r="AX174">
        <v>18643.80638295523</v>
      </c>
      <c r="AY174">
        <v>18591.161410898825</v>
      </c>
      <c r="AZ174">
        <v>18566.358281453191</v>
      </c>
      <c r="BA174">
        <v>18588.3041928981</v>
      </c>
      <c r="BB174">
        <v>18577.102266316761</v>
      </c>
      <c r="BC174">
        <v>18570.552502687184</v>
      </c>
      <c r="BD174">
        <v>18534.030593655913</v>
      </c>
      <c r="BE174">
        <v>18476.844589615099</v>
      </c>
      <c r="BF174">
        <v>18398.22381590915</v>
      </c>
      <c r="BG174">
        <v>18332.164491578005</v>
      </c>
      <c r="BH174">
        <v>18259.378617992465</v>
      </c>
      <c r="BI174">
        <v>18148.051204679708</v>
      </c>
      <c r="BJ174">
        <v>18021.448838724406</v>
      </c>
      <c r="BK174">
        <v>17900.028196168663</v>
      </c>
      <c r="BL174">
        <v>17770.50518768801</v>
      </c>
      <c r="BM174">
        <v>17645.033725487538</v>
      </c>
      <c r="BN174">
        <v>17516.79770312885</v>
      </c>
    </row>
    <row r="175" spans="5:66" x14ac:dyDescent="0.35">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row>
    <row r="176" spans="5:66" x14ac:dyDescent="0.35">
      <c r="E176" t="s">
        <v>105</v>
      </c>
      <c r="F176">
        <v>0</v>
      </c>
      <c r="G176">
        <v>0</v>
      </c>
      <c r="H176">
        <v>0</v>
      </c>
      <c r="I176">
        <v>0</v>
      </c>
      <c r="J176">
        <v>0</v>
      </c>
      <c r="K176">
        <v>0</v>
      </c>
      <c r="L176">
        <v>0</v>
      </c>
      <c r="M176">
        <v>0</v>
      </c>
      <c r="N176">
        <v>0</v>
      </c>
      <c r="O176">
        <v>0</v>
      </c>
      <c r="P176">
        <v>0</v>
      </c>
      <c r="Q176">
        <v>0</v>
      </c>
      <c r="R176">
        <v>0</v>
      </c>
      <c r="S176">
        <v>0</v>
      </c>
      <c r="T176">
        <v>0</v>
      </c>
      <c r="U176">
        <v>0</v>
      </c>
      <c r="V176">
        <v>0</v>
      </c>
      <c r="W176">
        <v>0</v>
      </c>
      <c r="X176">
        <v>0</v>
      </c>
      <c r="Y176">
        <v>0</v>
      </c>
      <c r="Z176">
        <v>0</v>
      </c>
      <c r="AA176">
        <v>0</v>
      </c>
      <c r="AB176">
        <v>0</v>
      </c>
      <c r="AC176">
        <v>0</v>
      </c>
      <c r="AD176">
        <v>0</v>
      </c>
      <c r="AE176">
        <v>0</v>
      </c>
      <c r="AF176">
        <v>0</v>
      </c>
      <c r="AG176">
        <v>0</v>
      </c>
      <c r="AH176">
        <v>0</v>
      </c>
      <c r="AI176">
        <v>0</v>
      </c>
      <c r="AJ176">
        <v>0</v>
      </c>
    </row>
    <row r="177" spans="5:66" x14ac:dyDescent="0.35">
      <c r="E177" t="s">
        <v>183</v>
      </c>
      <c r="F177">
        <v>13986.099283572541</v>
      </c>
      <c r="G177">
        <v>14298.262056749318</v>
      </c>
      <c r="H177">
        <v>14572.340063144156</v>
      </c>
      <c r="I177">
        <v>14709.373565008687</v>
      </c>
      <c r="J177">
        <v>14717.533776743574</v>
      </c>
      <c r="K177">
        <v>14833.969192536268</v>
      </c>
      <c r="L177">
        <v>15325.311284123251</v>
      </c>
      <c r="M177">
        <v>15744.748861173719</v>
      </c>
      <c r="N177">
        <v>16074.505162386038</v>
      </c>
      <c r="O177">
        <v>15684.640938558048</v>
      </c>
      <c r="P177">
        <v>15082.075738607189</v>
      </c>
      <c r="Q177">
        <v>15085.865517766119</v>
      </c>
      <c r="R177">
        <v>14987.27575872631</v>
      </c>
      <c r="S177">
        <v>14994.886432802292</v>
      </c>
      <c r="T177">
        <v>14912.770319627129</v>
      </c>
      <c r="U177">
        <v>14821.806297837347</v>
      </c>
      <c r="V177">
        <v>14897.707253387578</v>
      </c>
      <c r="W177">
        <v>14394.919586831173</v>
      </c>
      <c r="X177">
        <v>14364.793567703176</v>
      </c>
      <c r="Y177">
        <v>14123.094316943352</v>
      </c>
      <c r="Z177">
        <v>13816.918505704973</v>
      </c>
      <c r="AA177">
        <v>13692.45416736166</v>
      </c>
      <c r="AB177">
        <v>14529.704782537669</v>
      </c>
      <c r="AC177">
        <v>14660.461895271788</v>
      </c>
      <c r="AD177">
        <v>14556.563828709614</v>
      </c>
      <c r="AE177">
        <v>15054.062470524455</v>
      </c>
      <c r="AF177">
        <v>15477.617905918412</v>
      </c>
      <c r="AG177">
        <v>16030.750449453524</v>
      </c>
      <c r="AH177">
        <v>16406.419320980785</v>
      </c>
      <c r="AI177">
        <v>15960.68088179448</v>
      </c>
      <c r="AJ177">
        <v>16203.736507613296</v>
      </c>
      <c r="AK177">
        <v>16524.741308398963</v>
      </c>
      <c r="AL177">
        <v>16517.065362164034</v>
      </c>
      <c r="AM177">
        <v>16332.48069714291</v>
      </c>
      <c r="AN177">
        <v>15879.226926556483</v>
      </c>
      <c r="AO177">
        <v>15602.475812609886</v>
      </c>
      <c r="AP177">
        <v>15471.989367493868</v>
      </c>
      <c r="AQ177">
        <v>15169.520438269443</v>
      </c>
      <c r="AR177">
        <v>14800.462073976507</v>
      </c>
      <c r="AS177">
        <v>14230.412557959262</v>
      </c>
      <c r="AT177">
        <v>13867.342131853791</v>
      </c>
      <c r="AU177">
        <v>13676.308907924895</v>
      </c>
      <c r="AV177">
        <v>13490.212377477877</v>
      </c>
      <c r="AW177">
        <v>13389.508098546581</v>
      </c>
      <c r="AX177">
        <v>13277.329568353498</v>
      </c>
      <c r="AY177">
        <v>13195.443378725542</v>
      </c>
      <c r="AZ177">
        <v>13129.534636408216</v>
      </c>
      <c r="BA177">
        <v>13073.924039356174</v>
      </c>
      <c r="BB177">
        <v>13002.524952695409</v>
      </c>
      <c r="BC177">
        <v>12918.923225830677</v>
      </c>
      <c r="BD177">
        <v>12811.140934642732</v>
      </c>
      <c r="BE177">
        <v>12703.140649406303</v>
      </c>
      <c r="BF177">
        <v>12580.865314870776</v>
      </c>
      <c r="BG177">
        <v>12445.698471409987</v>
      </c>
      <c r="BH177">
        <v>12298.541620465701</v>
      </c>
      <c r="BI177">
        <v>12140.669865883025</v>
      </c>
      <c r="BJ177">
        <v>11988.74264786298</v>
      </c>
      <c r="BK177">
        <v>11830.03384692896</v>
      </c>
      <c r="BL177">
        <v>11664.83195938588</v>
      </c>
      <c r="BM177">
        <v>11509.321671237878</v>
      </c>
      <c r="BN177">
        <v>11351.234795790215</v>
      </c>
    </row>
    <row r="178" spans="5:66" x14ac:dyDescent="0.35">
      <c r="E178" t="s">
        <v>184</v>
      </c>
      <c r="F178">
        <v>4818.6393781375709</v>
      </c>
      <c r="G178">
        <v>4801.4667154369517</v>
      </c>
      <c r="H178">
        <v>4734.0515471658191</v>
      </c>
      <c r="I178">
        <v>4891.7116661997134</v>
      </c>
      <c r="J178">
        <v>5095.4318837866722</v>
      </c>
      <c r="K178">
        <v>5327.8230367990172</v>
      </c>
      <c r="L178">
        <v>5364.3389191292708</v>
      </c>
      <c r="M178">
        <v>5220.5082919787792</v>
      </c>
      <c r="N178">
        <v>5565.3253678433566</v>
      </c>
      <c r="O178">
        <v>5562.4532288676719</v>
      </c>
      <c r="P178">
        <v>5300.6760942398241</v>
      </c>
      <c r="Q178">
        <v>5080.2558611691693</v>
      </c>
      <c r="R178">
        <v>5048.1529435696302</v>
      </c>
      <c r="S178">
        <v>5235.7439725565937</v>
      </c>
      <c r="T178">
        <v>5101.7325788621456</v>
      </c>
      <c r="U178">
        <v>5007.5974245778671</v>
      </c>
      <c r="V178">
        <v>4947.8595709173351</v>
      </c>
      <c r="W178">
        <v>4736.9381915018303</v>
      </c>
      <c r="X178">
        <v>4640.4975593593854</v>
      </c>
      <c r="Y178">
        <v>4527.6599465696991</v>
      </c>
      <c r="Z178">
        <v>4784.6716376374334</v>
      </c>
      <c r="AA178">
        <v>4402.1943011905014</v>
      </c>
      <c r="AB178">
        <v>4611.7774234729586</v>
      </c>
      <c r="AC178">
        <v>5005.8341245694473</v>
      </c>
      <c r="AD178">
        <v>4789.7067669685957</v>
      </c>
      <c r="AE178">
        <v>4846.2582260487707</v>
      </c>
      <c r="AF178">
        <v>4928.2305554730365</v>
      </c>
      <c r="AG178">
        <v>5223.0349312210528</v>
      </c>
      <c r="AH178">
        <v>5545.4907150542876</v>
      </c>
      <c r="AI178">
        <v>5179.8079398039818</v>
      </c>
      <c r="AJ178">
        <v>5217.2116431657778</v>
      </c>
      <c r="AK178">
        <v>5239.7109836493682</v>
      </c>
      <c r="AL178">
        <v>4736.6614868375336</v>
      </c>
      <c r="AM178">
        <v>4205.5600091932101</v>
      </c>
      <c r="AN178">
        <v>3920.1303101609756</v>
      </c>
      <c r="AO178">
        <v>4101.0377141427489</v>
      </c>
      <c r="AP178">
        <v>3779.9315771342635</v>
      </c>
      <c r="AQ178">
        <v>3410.0429947507955</v>
      </c>
      <c r="AR178">
        <v>3094.0749553743135</v>
      </c>
      <c r="AS178">
        <v>2617.0990170209147</v>
      </c>
      <c r="AT178">
        <v>2317.3854768871265</v>
      </c>
      <c r="AU178">
        <v>2208.9214940530014</v>
      </c>
      <c r="AV178">
        <v>2124.9714774021268</v>
      </c>
      <c r="AW178">
        <v>2083.9588274886032</v>
      </c>
      <c r="AX178">
        <v>2048.434678757847</v>
      </c>
      <c r="AY178">
        <v>2007.4339669531973</v>
      </c>
      <c r="AZ178">
        <v>1995.6522647486972</v>
      </c>
      <c r="BA178">
        <v>1972.5284001048317</v>
      </c>
      <c r="BB178">
        <v>1942.0021333833265</v>
      </c>
      <c r="BC178">
        <v>1917.6414934591526</v>
      </c>
      <c r="BD178">
        <v>1911.3278429410743</v>
      </c>
      <c r="BE178">
        <v>1864.2079289566204</v>
      </c>
      <c r="BF178">
        <v>1829.720835188115</v>
      </c>
      <c r="BG178">
        <v>1782.9644735194956</v>
      </c>
      <c r="BH178">
        <v>1746.9356303093232</v>
      </c>
      <c r="BI178">
        <v>1694.7643074715661</v>
      </c>
      <c r="BJ178">
        <v>1663.4720813789691</v>
      </c>
      <c r="BK178">
        <v>1636.8000297762687</v>
      </c>
      <c r="BL178">
        <v>1612.4421812929581</v>
      </c>
      <c r="BM178">
        <v>1588.5081056956287</v>
      </c>
      <c r="BN178">
        <v>1569.1203744479221</v>
      </c>
    </row>
    <row r="179" spans="5:66" x14ac:dyDescent="0.35">
      <c r="E179" t="s">
        <v>185</v>
      </c>
      <c r="F179">
        <v>451.71302318840577</v>
      </c>
      <c r="G179">
        <v>414.77354282194688</v>
      </c>
      <c r="H179">
        <v>373.68663710144926</v>
      </c>
      <c r="I179">
        <v>457.17501739130438</v>
      </c>
      <c r="J179">
        <v>368.3606602898551</v>
      </c>
      <c r="K179">
        <v>580.86230144927538</v>
      </c>
      <c r="L179">
        <v>571.22039652173908</v>
      </c>
      <c r="M179">
        <v>506.1207130434783</v>
      </c>
      <c r="N179">
        <v>400.95203420289857</v>
      </c>
      <c r="O179">
        <v>486.76115304347826</v>
      </c>
      <c r="P179">
        <v>458.22678318840576</v>
      </c>
      <c r="Q179">
        <v>468.91914666666662</v>
      </c>
      <c r="R179">
        <v>354.7049223188406</v>
      </c>
      <c r="S179">
        <v>465.24260869565217</v>
      </c>
      <c r="T179">
        <v>307.65340115942024</v>
      </c>
      <c r="U179">
        <v>327.54831999999993</v>
      </c>
      <c r="V179">
        <v>319.61189333333334</v>
      </c>
      <c r="W179">
        <v>427.66665333333333</v>
      </c>
      <c r="X179">
        <v>329.18057333333337</v>
      </c>
      <c r="Y179">
        <v>396.34319999999997</v>
      </c>
      <c r="Z179">
        <v>526.17707999999993</v>
      </c>
      <c r="AA179">
        <v>430.94436000000002</v>
      </c>
      <c r="AB179">
        <v>275.74726666666669</v>
      </c>
      <c r="AC179">
        <v>562.78302666666661</v>
      </c>
      <c r="AD179">
        <v>445.62469013333339</v>
      </c>
      <c r="AE179">
        <v>465.41234666666668</v>
      </c>
      <c r="AF179">
        <v>512.70428000000004</v>
      </c>
      <c r="AG179">
        <v>416.73514666666665</v>
      </c>
      <c r="AH179">
        <v>549.81974666666667</v>
      </c>
      <c r="AI179">
        <v>435.88301093333325</v>
      </c>
      <c r="AJ179">
        <v>508.88537333333329</v>
      </c>
      <c r="AK179">
        <v>802.24084765760529</v>
      </c>
      <c r="AL179">
        <v>647.995106574489</v>
      </c>
      <c r="AM179">
        <v>677.9823624412445</v>
      </c>
      <c r="AN179">
        <v>722.52452356312153</v>
      </c>
      <c r="AO179">
        <v>809.94670174609973</v>
      </c>
      <c r="AP179">
        <v>883.17230256963046</v>
      </c>
      <c r="AQ179">
        <v>900.81635775859377</v>
      </c>
      <c r="AR179">
        <v>963.94731508784412</v>
      </c>
      <c r="AS179">
        <v>1007.5674810030232</v>
      </c>
      <c r="AT179">
        <v>1048.7614022373623</v>
      </c>
      <c r="AU179">
        <v>1059.4017581057155</v>
      </c>
      <c r="AV179">
        <v>1060.6787821353989</v>
      </c>
      <c r="AW179">
        <v>1054.7093113832311</v>
      </c>
      <c r="AX179">
        <v>1050.7244046740554</v>
      </c>
      <c r="AY179">
        <v>1047.1516460830192</v>
      </c>
      <c r="AZ179">
        <v>1045.6442841326484</v>
      </c>
      <c r="BA179">
        <v>1045.6120422227896</v>
      </c>
      <c r="BB179">
        <v>1047.3910703018532</v>
      </c>
      <c r="BC179">
        <v>1047.2185210238233</v>
      </c>
      <c r="BD179">
        <v>1047.1445058194563</v>
      </c>
      <c r="BE179">
        <v>1046.6651067812113</v>
      </c>
      <c r="BF179">
        <v>1047.366844589224</v>
      </c>
      <c r="BG179">
        <v>1048.0080552131772</v>
      </c>
      <c r="BH179">
        <v>1046.6415172386289</v>
      </c>
      <c r="BI179">
        <v>1045.0546298840682</v>
      </c>
      <c r="BJ179">
        <v>1043.3360784463237</v>
      </c>
      <c r="BK179">
        <v>1046.0104592372327</v>
      </c>
      <c r="BL179">
        <v>1045.7215432610908</v>
      </c>
      <c r="BM179">
        <v>1043.8272906003401</v>
      </c>
      <c r="BN179">
        <v>1041.9255011022383</v>
      </c>
    </row>
    <row r="180" spans="5:66" x14ac:dyDescent="0.35">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-0.58211354126044368</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row>
    <row r="181" spans="5:66" x14ac:dyDescent="0.35">
      <c r="E181" t="s">
        <v>186</v>
      </c>
      <c r="F181">
        <v>19256.451684898519</v>
      </c>
      <c r="G181">
        <v>19514.502315008216</v>
      </c>
      <c r="H181">
        <v>19680.078247411424</v>
      </c>
      <c r="I181">
        <v>20058.260248599709</v>
      </c>
      <c r="J181">
        <v>20181.326320820099</v>
      </c>
      <c r="K181">
        <v>20742.654530784563</v>
      </c>
      <c r="L181">
        <v>21260.870599774258</v>
      </c>
      <c r="M181">
        <v>21471.377866195977</v>
      </c>
      <c r="N181">
        <v>22040.782564432295</v>
      </c>
      <c r="O181">
        <v>21733.855320469196</v>
      </c>
      <c r="P181">
        <v>20840.97861603542</v>
      </c>
      <c r="Q181">
        <v>20635.040525601955</v>
      </c>
      <c r="R181">
        <v>20390.13362461478</v>
      </c>
      <c r="S181">
        <v>20695.873014054538</v>
      </c>
      <c r="T181">
        <v>20322.156299648694</v>
      </c>
      <c r="U181">
        <v>20156.952042415214</v>
      </c>
      <c r="V181">
        <v>20165.17871763825</v>
      </c>
      <c r="W181">
        <v>19559.524431666337</v>
      </c>
      <c r="X181">
        <v>19334.471700395898</v>
      </c>
      <c r="Y181">
        <v>19047.097463513051</v>
      </c>
      <c r="Z181">
        <v>19127.767223342409</v>
      </c>
      <c r="AA181">
        <v>18525.592828552162</v>
      </c>
      <c r="AB181">
        <v>19417.229472677293</v>
      </c>
      <c r="AC181">
        <v>20229.079046507904</v>
      </c>
      <c r="AD181">
        <v>19791.895285811541</v>
      </c>
      <c r="AE181">
        <v>20365.733043239892</v>
      </c>
      <c r="AF181">
        <v>20918.55274139145</v>
      </c>
      <c r="AG181">
        <v>21670.520527341243</v>
      </c>
      <c r="AH181">
        <v>22501.729782701739</v>
      </c>
      <c r="AI181">
        <v>21576.371832531793</v>
      </c>
      <c r="AJ181">
        <v>21929.833524112408</v>
      </c>
      <c r="AK181">
        <v>22566.693139705938</v>
      </c>
      <c r="AL181">
        <v>21901.721955576057</v>
      </c>
      <c r="AM181">
        <v>21216.023068777366</v>
      </c>
      <c r="AN181">
        <v>20521.881760280579</v>
      </c>
      <c r="AO181">
        <v>20513.460228498734</v>
      </c>
      <c r="AP181">
        <v>20135.093247197761</v>
      </c>
      <c r="AQ181">
        <v>19480.379790778832</v>
      </c>
      <c r="AR181">
        <v>18858.484344438664</v>
      </c>
      <c r="AS181">
        <v>17855.079055983202</v>
      </c>
      <c r="AT181">
        <v>17233.489010978279</v>
      </c>
      <c r="AU181">
        <v>16944.632160083613</v>
      </c>
      <c r="AV181">
        <v>16675.862637015402</v>
      </c>
      <c r="AW181">
        <v>16528.176237418415</v>
      </c>
      <c r="AX181">
        <v>16376.488651785401</v>
      </c>
      <c r="AY181">
        <v>16250.028991761757</v>
      </c>
      <c r="AZ181">
        <v>16170.831185289562</v>
      </c>
      <c r="BA181">
        <v>16092.064481683796</v>
      </c>
      <c r="BB181">
        <v>15991.918156380589</v>
      </c>
      <c r="BC181">
        <v>15883.783240313653</v>
      </c>
      <c r="BD181">
        <v>15769.613283403263</v>
      </c>
      <c r="BE181">
        <v>15614.013685144135</v>
      </c>
      <c r="BF181">
        <v>15457.952994648114</v>
      </c>
      <c r="BG181">
        <v>15276.67100014266</v>
      </c>
      <c r="BH181">
        <v>15092.118768013654</v>
      </c>
      <c r="BI181">
        <v>14880.488803238659</v>
      </c>
      <c r="BJ181">
        <v>14695.550807688274</v>
      </c>
      <c r="BK181">
        <v>14512.84433594246</v>
      </c>
      <c r="BL181">
        <v>14322.995683939927</v>
      </c>
      <c r="BM181">
        <v>14141.657067533848</v>
      </c>
      <c r="BN181">
        <v>13962.280671340375</v>
      </c>
    </row>
    <row r="183" spans="5:66" x14ac:dyDescent="0.35">
      <c r="E183" t="s">
        <v>106</v>
      </c>
      <c r="F183">
        <v>1990</v>
      </c>
      <c r="G183">
        <v>1991</v>
      </c>
      <c r="H183">
        <v>1992</v>
      </c>
      <c r="I183">
        <v>1993</v>
      </c>
      <c r="J183">
        <v>1994</v>
      </c>
      <c r="K183">
        <v>1995</v>
      </c>
      <c r="L183">
        <v>1996</v>
      </c>
      <c r="M183">
        <v>1997</v>
      </c>
      <c r="N183">
        <v>1998</v>
      </c>
      <c r="O183">
        <v>1999</v>
      </c>
      <c r="P183">
        <v>2000</v>
      </c>
      <c r="Q183">
        <v>2001</v>
      </c>
      <c r="R183">
        <v>2002</v>
      </c>
      <c r="S183">
        <v>2003</v>
      </c>
      <c r="T183">
        <v>2004</v>
      </c>
      <c r="U183">
        <v>2005</v>
      </c>
      <c r="V183">
        <v>2006</v>
      </c>
      <c r="W183">
        <v>2007</v>
      </c>
      <c r="X183">
        <v>2008</v>
      </c>
      <c r="Y183">
        <v>2009</v>
      </c>
      <c r="Z183">
        <v>2010</v>
      </c>
      <c r="AA183">
        <v>2011</v>
      </c>
      <c r="AB183">
        <v>2012</v>
      </c>
      <c r="AC183">
        <v>2013</v>
      </c>
      <c r="AD183">
        <v>2014</v>
      </c>
      <c r="AE183">
        <v>2015</v>
      </c>
      <c r="AF183">
        <v>2016</v>
      </c>
      <c r="AG183">
        <v>2017</v>
      </c>
      <c r="AH183">
        <v>2018</v>
      </c>
      <c r="AI183">
        <v>2019</v>
      </c>
      <c r="AJ183">
        <v>2020</v>
      </c>
      <c r="AK183">
        <v>2021</v>
      </c>
      <c r="AL183">
        <v>2022</v>
      </c>
      <c r="AM183">
        <v>2023</v>
      </c>
      <c r="AN183">
        <v>2024</v>
      </c>
      <c r="AO183">
        <v>2025</v>
      </c>
      <c r="AP183">
        <v>2026</v>
      </c>
      <c r="AQ183">
        <v>2027</v>
      </c>
      <c r="AR183">
        <v>2028</v>
      </c>
      <c r="AS183">
        <v>2029</v>
      </c>
      <c r="AT183">
        <v>2030</v>
      </c>
      <c r="AU183">
        <v>2031</v>
      </c>
      <c r="AV183">
        <v>2032</v>
      </c>
      <c r="AW183">
        <v>2033</v>
      </c>
      <c r="AX183">
        <v>2034</v>
      </c>
      <c r="AY183">
        <v>2035</v>
      </c>
      <c r="AZ183">
        <v>2036</v>
      </c>
      <c r="BA183">
        <v>2037</v>
      </c>
      <c r="BB183">
        <v>2038</v>
      </c>
      <c r="BC183">
        <v>2039</v>
      </c>
      <c r="BD183">
        <v>2040</v>
      </c>
      <c r="BE183">
        <v>2041</v>
      </c>
      <c r="BF183">
        <v>2042</v>
      </c>
      <c r="BG183">
        <v>2043</v>
      </c>
      <c r="BH183">
        <v>2044</v>
      </c>
      <c r="BI183">
        <v>2045</v>
      </c>
      <c r="BJ183">
        <v>2046</v>
      </c>
      <c r="BK183">
        <v>2047</v>
      </c>
      <c r="BL183">
        <v>2048</v>
      </c>
      <c r="BM183">
        <v>2049</v>
      </c>
      <c r="BN183">
        <v>2050</v>
      </c>
    </row>
    <row r="184" spans="5:66" x14ac:dyDescent="0.35">
      <c r="E184" t="s">
        <v>183</v>
      </c>
      <c r="F184">
        <v>13986.099283572541</v>
      </c>
      <c r="G184">
        <v>14298.262056749318</v>
      </c>
      <c r="H184">
        <v>14572.340063144156</v>
      </c>
      <c r="I184">
        <v>14709.373565008687</v>
      </c>
      <c r="J184">
        <v>14717.533776743574</v>
      </c>
      <c r="K184">
        <v>14833.969192536268</v>
      </c>
      <c r="L184">
        <v>15325.311284123251</v>
      </c>
      <c r="M184">
        <v>15744.748861173719</v>
      </c>
      <c r="N184">
        <v>16074.505162386038</v>
      </c>
      <c r="O184">
        <v>15684.640938558048</v>
      </c>
      <c r="P184">
        <v>15082.075738607189</v>
      </c>
      <c r="Q184">
        <v>15085.865517766119</v>
      </c>
      <c r="R184">
        <v>14987.27575872631</v>
      </c>
      <c r="S184">
        <v>14994.886432802292</v>
      </c>
      <c r="T184">
        <v>14912.770319627129</v>
      </c>
      <c r="U184">
        <v>14821.806297837347</v>
      </c>
      <c r="V184">
        <v>14897.707253387578</v>
      </c>
      <c r="W184">
        <v>14394.919586831173</v>
      </c>
      <c r="X184">
        <v>14364.793567703176</v>
      </c>
      <c r="Y184">
        <v>14123.094316943352</v>
      </c>
      <c r="Z184">
        <v>13816.918505704973</v>
      </c>
      <c r="AA184">
        <v>13692.45416736166</v>
      </c>
      <c r="AB184">
        <v>14529.704782537669</v>
      </c>
      <c r="AC184">
        <v>14660.461895271788</v>
      </c>
      <c r="AD184">
        <v>14556.563828709614</v>
      </c>
      <c r="AE184">
        <v>15054.062470524455</v>
      </c>
      <c r="AF184">
        <v>15477.617905918412</v>
      </c>
      <c r="AG184">
        <v>16030.750449453524</v>
      </c>
      <c r="AH184">
        <v>16406.419320980785</v>
      </c>
      <c r="AI184">
        <v>15960.68088179448</v>
      </c>
      <c r="AJ184">
        <v>16203.736507613296</v>
      </c>
      <c r="AK184">
        <v>16593.630933279153</v>
      </c>
      <c r="AL184">
        <v>16674.023133569619</v>
      </c>
      <c r="AM184">
        <v>16586.288474041939</v>
      </c>
      <c r="AN184">
        <v>16375.195562584453</v>
      </c>
      <c r="AO184">
        <v>16310.465490870285</v>
      </c>
      <c r="AP184">
        <v>16229.937258768885</v>
      </c>
      <c r="AQ184">
        <v>16189.584695081601</v>
      </c>
      <c r="AR184">
        <v>16095.570466666177</v>
      </c>
      <c r="AS184">
        <v>16005.472532860995</v>
      </c>
      <c r="AT184">
        <v>15924.311329990041</v>
      </c>
      <c r="AU184">
        <v>15851.239309256482</v>
      </c>
      <c r="AV184">
        <v>15720.759248819211</v>
      </c>
      <c r="AW184">
        <v>15738.949082312774</v>
      </c>
      <c r="AX184">
        <v>15737.589520722129</v>
      </c>
      <c r="AY184">
        <v>15735.81334410178</v>
      </c>
      <c r="AZ184">
        <v>15755.94288450472</v>
      </c>
      <c r="BA184">
        <v>15806.756205084786</v>
      </c>
      <c r="BB184">
        <v>15845.687288036906</v>
      </c>
      <c r="BC184">
        <v>15885.794386534812</v>
      </c>
      <c r="BD184">
        <v>15906.64590312156</v>
      </c>
      <c r="BE184">
        <v>15906.007183270085</v>
      </c>
      <c r="BF184">
        <v>15884.942138605456</v>
      </c>
      <c r="BG184">
        <v>15847.306217723919</v>
      </c>
      <c r="BH184">
        <v>15794.895097837019</v>
      </c>
      <c r="BI184">
        <v>15730.000004007274</v>
      </c>
      <c r="BJ184">
        <v>15642.213798382483</v>
      </c>
      <c r="BK184">
        <v>15543.010640108754</v>
      </c>
      <c r="BL184">
        <v>15433.032231090561</v>
      </c>
      <c r="BM184">
        <v>15305.895857448573</v>
      </c>
      <c r="BN184">
        <v>15162.900172281441</v>
      </c>
    </row>
    <row r="185" spans="5:66" x14ac:dyDescent="0.35">
      <c r="E185" t="s">
        <v>184</v>
      </c>
      <c r="F185">
        <v>4818.6393781375709</v>
      </c>
      <c r="G185">
        <v>4801.4667154369517</v>
      </c>
      <c r="H185">
        <v>4734.0515471658191</v>
      </c>
      <c r="I185">
        <v>4891.7116661997134</v>
      </c>
      <c r="J185">
        <v>5095.4318837866722</v>
      </c>
      <c r="K185">
        <v>5327.8230367990172</v>
      </c>
      <c r="L185">
        <v>5364.3389191292708</v>
      </c>
      <c r="M185">
        <v>5220.5082919787792</v>
      </c>
      <c r="N185">
        <v>5565.3253678433566</v>
      </c>
      <c r="O185">
        <v>5562.4532288676719</v>
      </c>
      <c r="P185">
        <v>5300.6760942398241</v>
      </c>
      <c r="Q185">
        <v>5080.2558611691693</v>
      </c>
      <c r="R185">
        <v>5048.1529435696302</v>
      </c>
      <c r="S185">
        <v>5235.7439725565937</v>
      </c>
      <c r="T185">
        <v>5101.7325788621456</v>
      </c>
      <c r="U185">
        <v>5007.5974245778671</v>
      </c>
      <c r="V185">
        <v>4947.8595709173351</v>
      </c>
      <c r="W185">
        <v>4736.9381915018303</v>
      </c>
      <c r="X185">
        <v>4640.4975593593854</v>
      </c>
      <c r="Y185">
        <v>4527.6599465696991</v>
      </c>
      <c r="Z185">
        <v>4784.6716376374334</v>
      </c>
      <c r="AA185">
        <v>4402.1943011905014</v>
      </c>
      <c r="AB185">
        <v>4611.7774234729586</v>
      </c>
      <c r="AC185">
        <v>5005.8341245694473</v>
      </c>
      <c r="AD185">
        <v>4789.7067669685957</v>
      </c>
      <c r="AE185">
        <v>4846.2582260487707</v>
      </c>
      <c r="AF185">
        <v>4928.2305554730365</v>
      </c>
      <c r="AG185">
        <v>5223.0349312210528</v>
      </c>
      <c r="AH185">
        <v>5545.4907150542876</v>
      </c>
      <c r="AI185">
        <v>5179.8079398039818</v>
      </c>
      <c r="AJ185">
        <v>5217.2116431657778</v>
      </c>
      <c r="AK185">
        <v>5378.9813646319935</v>
      </c>
      <c r="AL185">
        <v>5088.1251645142838</v>
      </c>
      <c r="AM185">
        <v>4723.1005119339379</v>
      </c>
      <c r="AN185">
        <v>4714.5499568791656</v>
      </c>
      <c r="AO185">
        <v>5156.4946673623035</v>
      </c>
      <c r="AP185">
        <v>5258.7231507641427</v>
      </c>
      <c r="AQ185">
        <v>5159.6864174118828</v>
      </c>
      <c r="AR185">
        <v>5112.8023632823079</v>
      </c>
      <c r="AS185">
        <v>5044.0785599506617</v>
      </c>
      <c r="AT185">
        <v>5026.5550516939338</v>
      </c>
      <c r="AU185">
        <v>4951.5164489260069</v>
      </c>
      <c r="AV185">
        <v>4903.1281458224194</v>
      </c>
      <c r="AW185">
        <v>4872.250970117826</v>
      </c>
      <c r="AX185">
        <v>4838.1205861008411</v>
      </c>
      <c r="AY185">
        <v>4805.5425229162274</v>
      </c>
      <c r="AZ185">
        <v>4792.9631051982251</v>
      </c>
      <c r="BA185">
        <v>4785.9456963268685</v>
      </c>
      <c r="BB185">
        <v>4784.7241572394305</v>
      </c>
      <c r="BC185">
        <v>4783.5705507277426</v>
      </c>
      <c r="BD185">
        <v>4777.2238543812937</v>
      </c>
      <c r="BE185">
        <v>4765.5543856723898</v>
      </c>
      <c r="BF185">
        <v>4749.0741075349015</v>
      </c>
      <c r="BG185">
        <v>4728.7849933378538</v>
      </c>
      <c r="BH185">
        <v>4705.2348643269415</v>
      </c>
      <c r="BI185">
        <v>4678.8092752569555</v>
      </c>
      <c r="BJ185">
        <v>4649.6481083237632</v>
      </c>
      <c r="BK185">
        <v>4617.6037494602442</v>
      </c>
      <c r="BL185">
        <v>4581.3946080656078</v>
      </c>
      <c r="BM185">
        <v>4548.502555530793</v>
      </c>
      <c r="BN185">
        <v>4475.0974007111226</v>
      </c>
    </row>
    <row r="186" spans="5:66" x14ac:dyDescent="0.35">
      <c r="E186" t="s">
        <v>185</v>
      </c>
      <c r="F186">
        <v>451.71302318840577</v>
      </c>
      <c r="G186">
        <v>414.77354282194688</v>
      </c>
      <c r="H186">
        <v>373.68663710144926</v>
      </c>
      <c r="I186">
        <v>457.17501739130438</v>
      </c>
      <c r="J186">
        <v>368.3606602898551</v>
      </c>
      <c r="K186">
        <v>580.86230144927538</v>
      </c>
      <c r="L186">
        <v>571.22039652173908</v>
      </c>
      <c r="M186">
        <v>506.1207130434783</v>
      </c>
      <c r="N186">
        <v>400.95203420289857</v>
      </c>
      <c r="O186">
        <v>486.76115304347826</v>
      </c>
      <c r="P186">
        <v>458.22678318840576</v>
      </c>
      <c r="Q186">
        <v>468.91914666666662</v>
      </c>
      <c r="R186">
        <v>354.7049223188406</v>
      </c>
      <c r="S186">
        <v>465.24260869565217</v>
      </c>
      <c r="T186">
        <v>307.65340115942024</v>
      </c>
      <c r="U186">
        <v>327.54831999999993</v>
      </c>
      <c r="V186">
        <v>319.61189333333334</v>
      </c>
      <c r="W186">
        <v>427.66665333333333</v>
      </c>
      <c r="X186">
        <v>329.18057333333337</v>
      </c>
      <c r="Y186">
        <v>396.34319999999997</v>
      </c>
      <c r="Z186">
        <v>526.17707999999993</v>
      </c>
      <c r="AA186">
        <v>430.94436000000002</v>
      </c>
      <c r="AB186">
        <v>275.74726666666669</v>
      </c>
      <c r="AC186">
        <v>562.78302666666661</v>
      </c>
      <c r="AD186">
        <v>445.62469013333339</v>
      </c>
      <c r="AE186">
        <v>465.41234666666668</v>
      </c>
      <c r="AF186">
        <v>512.70428000000004</v>
      </c>
      <c r="AG186">
        <v>416.73514666666665</v>
      </c>
      <c r="AH186">
        <v>549.81974666666667</v>
      </c>
      <c r="AI186">
        <v>435.88301093333325</v>
      </c>
      <c r="AJ186">
        <v>508.88537333333329</v>
      </c>
      <c r="AK186">
        <v>766.90264365760527</v>
      </c>
      <c r="AL186">
        <v>572.65169073269999</v>
      </c>
      <c r="AM186">
        <v>564.89126155733334</v>
      </c>
      <c r="AN186">
        <v>573.43752773567644</v>
      </c>
      <c r="AO186">
        <v>619.50390789929429</v>
      </c>
      <c r="AP186">
        <v>643.57918288994529</v>
      </c>
      <c r="AQ186">
        <v>612.44650236247458</v>
      </c>
      <c r="AR186">
        <v>615.195330238118</v>
      </c>
      <c r="AS186">
        <v>613.53942677171631</v>
      </c>
      <c r="AT186">
        <v>612.00371292597481</v>
      </c>
      <c r="AU186">
        <v>607.95964734638073</v>
      </c>
      <c r="AV186">
        <v>606.87351405181653</v>
      </c>
      <c r="AW186">
        <v>605.08931236019976</v>
      </c>
      <c r="AX186">
        <v>603.33593861824022</v>
      </c>
      <c r="AY186">
        <v>601.70380661510183</v>
      </c>
      <c r="AZ186">
        <v>601.32034767249218</v>
      </c>
      <c r="BA186">
        <v>600.95041603343111</v>
      </c>
      <c r="BB186">
        <v>601.02098316581294</v>
      </c>
      <c r="BC186">
        <v>600.99493268497588</v>
      </c>
      <c r="BD186">
        <v>600.74827181563319</v>
      </c>
      <c r="BE186">
        <v>600.32608275814403</v>
      </c>
      <c r="BF186">
        <v>599.74449482521254</v>
      </c>
      <c r="BG186">
        <v>599.05106985157067</v>
      </c>
      <c r="BH186">
        <v>598.24774981723044</v>
      </c>
      <c r="BI186">
        <v>597.36116088013682</v>
      </c>
      <c r="BJ186">
        <v>596.37856874725912</v>
      </c>
      <c r="BK186">
        <v>595.30101020792745</v>
      </c>
      <c r="BL186">
        <v>594.03680722067861</v>
      </c>
      <c r="BM186">
        <v>593.14586575632939</v>
      </c>
      <c r="BN186">
        <v>589.02645809388321</v>
      </c>
    </row>
    <row r="188" spans="5:66" x14ac:dyDescent="0.35">
      <c r="E188" t="s">
        <v>186</v>
      </c>
      <c r="F188">
        <v>19256.451684898519</v>
      </c>
      <c r="G188">
        <v>19514.502315008216</v>
      </c>
      <c r="H188">
        <v>19680.078247411424</v>
      </c>
      <c r="I188">
        <v>20058.260248599709</v>
      </c>
      <c r="J188">
        <v>20181.326320820099</v>
      </c>
      <c r="K188">
        <v>20742.654530784563</v>
      </c>
      <c r="L188">
        <v>21260.870599774258</v>
      </c>
      <c r="M188">
        <v>21471.377866195977</v>
      </c>
      <c r="N188">
        <v>22040.782564432295</v>
      </c>
      <c r="O188">
        <v>21733.855320469196</v>
      </c>
      <c r="P188">
        <v>20840.97861603542</v>
      </c>
      <c r="Q188">
        <v>20635.040525601955</v>
      </c>
      <c r="R188">
        <v>20390.13362461478</v>
      </c>
      <c r="S188">
        <v>20695.873014054538</v>
      </c>
      <c r="T188">
        <v>20322.156299648694</v>
      </c>
      <c r="U188">
        <v>20156.952042415214</v>
      </c>
      <c r="V188">
        <v>20165.17871763825</v>
      </c>
      <c r="W188">
        <v>19559.524431666337</v>
      </c>
      <c r="X188">
        <v>19334.471700395898</v>
      </c>
      <c r="Y188">
        <v>19047.097463513051</v>
      </c>
      <c r="Z188">
        <v>19127.767223342409</v>
      </c>
      <c r="AA188">
        <v>18525.592828552162</v>
      </c>
      <c r="AB188">
        <v>19417.229472677293</v>
      </c>
      <c r="AC188">
        <v>20229.079046507904</v>
      </c>
      <c r="AD188">
        <v>19791.895285811541</v>
      </c>
      <c r="AE188">
        <v>20365.733043239892</v>
      </c>
      <c r="AF188">
        <v>20918.55274139145</v>
      </c>
      <c r="AG188">
        <v>21670.520527341243</v>
      </c>
      <c r="AH188">
        <v>22501.729782701739</v>
      </c>
      <c r="AI188">
        <v>21576.371832531793</v>
      </c>
      <c r="AJ188">
        <v>21929.833524112408</v>
      </c>
      <c r="AK188">
        <v>22739.514941568752</v>
      </c>
      <c r="AL188">
        <v>22334.799988816601</v>
      </c>
      <c r="AM188">
        <v>21874.28024753321</v>
      </c>
      <c r="AN188">
        <v>21663.183047199298</v>
      </c>
      <c r="AO188">
        <v>22086.464066131884</v>
      </c>
      <c r="AP188">
        <v>22132.239592422971</v>
      </c>
      <c r="AQ188">
        <v>21961.717614855959</v>
      </c>
      <c r="AR188">
        <v>21823.568160186605</v>
      </c>
      <c r="AS188">
        <v>21663.090519583373</v>
      </c>
      <c r="AT188">
        <v>21562.870094609953</v>
      </c>
      <c r="AU188">
        <v>21410.71540552887</v>
      </c>
      <c r="AV188">
        <v>21230.760908693446</v>
      </c>
      <c r="AW188">
        <v>21216.289364790799</v>
      </c>
      <c r="AX188">
        <v>21179.046045441213</v>
      </c>
      <c r="AY188">
        <v>21143.05967363311</v>
      </c>
      <c r="AZ188">
        <v>21150.226337375436</v>
      </c>
      <c r="BA188">
        <v>21193.652317445089</v>
      </c>
      <c r="BB188">
        <v>21231.432428442153</v>
      </c>
      <c r="BC188">
        <v>21270.35986994753</v>
      </c>
      <c r="BD188">
        <v>21284.618029318484</v>
      </c>
      <c r="BE188">
        <v>21271.887651700617</v>
      </c>
      <c r="BF188">
        <v>21233.760740965572</v>
      </c>
      <c r="BG188">
        <v>21175.142280913344</v>
      </c>
      <c r="BH188">
        <v>21098.377711981193</v>
      </c>
      <c r="BI188">
        <v>21006.170440144364</v>
      </c>
      <c r="BJ188">
        <v>20888.240475453505</v>
      </c>
      <c r="BK188">
        <v>20755.915399776924</v>
      </c>
      <c r="BL188">
        <v>20608.463646376851</v>
      </c>
      <c r="BM188">
        <v>20447.544278735699</v>
      </c>
      <c r="BN188">
        <v>20227.024031086446</v>
      </c>
    </row>
    <row r="190" spans="5:66" x14ac:dyDescent="0.35">
      <c r="E190" t="s">
        <v>107</v>
      </c>
    </row>
    <row r="191" spans="5:66" x14ac:dyDescent="0.35">
      <c r="E191" t="s">
        <v>183</v>
      </c>
      <c r="F191">
        <v>13986.099283572541</v>
      </c>
      <c r="G191">
        <v>14298.262056749318</v>
      </c>
      <c r="H191">
        <v>14572.340063144156</v>
      </c>
      <c r="I191">
        <v>14709.373565008687</v>
      </c>
      <c r="J191">
        <v>14717.533776743574</v>
      </c>
      <c r="K191">
        <v>14833.969192536268</v>
      </c>
      <c r="L191">
        <v>15325.311284123251</v>
      </c>
      <c r="M191">
        <v>15744.748861173719</v>
      </c>
      <c r="N191">
        <v>16074.505162386038</v>
      </c>
      <c r="O191">
        <v>15684.640938558048</v>
      </c>
      <c r="P191">
        <v>15082.075738607189</v>
      </c>
      <c r="Q191">
        <v>15085.865517766119</v>
      </c>
      <c r="R191">
        <v>14987.27575872631</v>
      </c>
      <c r="S191">
        <v>14994.886432802292</v>
      </c>
      <c r="T191">
        <v>14912.770319627129</v>
      </c>
      <c r="U191">
        <v>14821.806297837347</v>
      </c>
      <c r="V191">
        <v>14897.707253387578</v>
      </c>
      <c r="W191">
        <v>14394.919586831173</v>
      </c>
      <c r="X191">
        <v>14364.793567703176</v>
      </c>
      <c r="Y191">
        <v>14123.094316943352</v>
      </c>
      <c r="Z191">
        <v>13816.918505704973</v>
      </c>
      <c r="AA191">
        <v>13692.45416736166</v>
      </c>
      <c r="AB191">
        <v>14529.704782537669</v>
      </c>
      <c r="AC191">
        <v>14660.461895271788</v>
      </c>
      <c r="AD191">
        <v>14556.563828709614</v>
      </c>
      <c r="AE191">
        <v>15054.062470524455</v>
      </c>
      <c r="AF191">
        <v>15477.617905918412</v>
      </c>
      <c r="AG191">
        <v>16030.750449453524</v>
      </c>
      <c r="AH191">
        <v>16406.419320980785</v>
      </c>
      <c r="AI191">
        <v>15960.68088179448</v>
      </c>
      <c r="AJ191">
        <v>16203.736507613296</v>
      </c>
      <c r="AK191">
        <v>16525.508993162301</v>
      </c>
      <c r="AL191">
        <v>16528.6840482195</v>
      </c>
      <c r="AM191">
        <v>16357.194825919341</v>
      </c>
      <c r="AN191">
        <v>16033.186769164942</v>
      </c>
      <c r="AO191">
        <v>15811.504943219938</v>
      </c>
      <c r="AP191">
        <v>15563.686885577128</v>
      </c>
      <c r="AQ191">
        <v>15299.78929055381</v>
      </c>
      <c r="AR191">
        <v>14943.685873418046</v>
      </c>
      <c r="AS191">
        <v>14565.418012592727</v>
      </c>
      <c r="AT191">
        <v>14249.024904421607</v>
      </c>
      <c r="AU191">
        <v>14038.041310262402</v>
      </c>
      <c r="AV191">
        <v>13768.336942216303</v>
      </c>
      <c r="AW191">
        <v>13673.058895586702</v>
      </c>
      <c r="AX191">
        <v>13572.876088013109</v>
      </c>
      <c r="AY191">
        <v>13482.173735754415</v>
      </c>
      <c r="AZ191">
        <v>13413.254768015544</v>
      </c>
      <c r="BA191">
        <v>13373.002653992226</v>
      </c>
      <c r="BB191">
        <v>13324.036058525619</v>
      </c>
      <c r="BC191">
        <v>13276.411621045983</v>
      </c>
      <c r="BD191">
        <v>13207.835450771265</v>
      </c>
      <c r="BE191">
        <v>13137.949036494643</v>
      </c>
      <c r="BF191">
        <v>13049.474685852198</v>
      </c>
      <c r="BG191">
        <v>12954.991388201779</v>
      </c>
      <c r="BH191">
        <v>12847.268392847644</v>
      </c>
      <c r="BI191">
        <v>12726.958217764484</v>
      </c>
      <c r="BJ191">
        <v>12594.679277810192</v>
      </c>
      <c r="BK191">
        <v>12452.188452115723</v>
      </c>
      <c r="BL191">
        <v>12300.06063708582</v>
      </c>
      <c r="BM191">
        <v>12132.208560379057</v>
      </c>
      <c r="BN191">
        <v>11943.128744932437</v>
      </c>
    </row>
    <row r="192" spans="5:66" x14ac:dyDescent="0.35">
      <c r="E192" t="s">
        <v>184</v>
      </c>
      <c r="F192">
        <v>4818.6393781375709</v>
      </c>
      <c r="G192">
        <v>4801.4667154369517</v>
      </c>
      <c r="H192">
        <v>4734.0515471658191</v>
      </c>
      <c r="I192">
        <v>4891.7116661997134</v>
      </c>
      <c r="J192">
        <v>5095.4318837866722</v>
      </c>
      <c r="K192">
        <v>5327.8230367990172</v>
      </c>
      <c r="L192">
        <v>5364.3389191292708</v>
      </c>
      <c r="M192">
        <v>5220.5082919787792</v>
      </c>
      <c r="N192">
        <v>5565.3253678433566</v>
      </c>
      <c r="O192">
        <v>5562.4532288676719</v>
      </c>
      <c r="P192">
        <v>5300.6760942398241</v>
      </c>
      <c r="Q192">
        <v>5080.2558611691693</v>
      </c>
      <c r="R192">
        <v>5048.1529435696302</v>
      </c>
      <c r="S192">
        <v>5235.7439725565937</v>
      </c>
      <c r="T192">
        <v>5101.7325788621456</v>
      </c>
      <c r="U192">
        <v>5007.5974245778671</v>
      </c>
      <c r="V192">
        <v>4947.8595709173351</v>
      </c>
      <c r="W192">
        <v>4736.9381915018303</v>
      </c>
      <c r="X192">
        <v>4640.4975593593854</v>
      </c>
      <c r="Y192">
        <v>4527.6599465696991</v>
      </c>
      <c r="Z192">
        <v>4784.6716376374334</v>
      </c>
      <c r="AA192">
        <v>4402.1943011905014</v>
      </c>
      <c r="AB192">
        <v>4611.7774234729586</v>
      </c>
      <c r="AC192">
        <v>5005.8341245694473</v>
      </c>
      <c r="AD192">
        <v>4789.7067669685957</v>
      </c>
      <c r="AE192">
        <v>4846.2582260487707</v>
      </c>
      <c r="AF192">
        <v>4928.2305554730365</v>
      </c>
      <c r="AG192">
        <v>5223.0349312210528</v>
      </c>
      <c r="AH192">
        <v>5545.4907150542876</v>
      </c>
      <c r="AI192">
        <v>5179.8079398039818</v>
      </c>
      <c r="AJ192">
        <v>5217.2116431657778</v>
      </c>
      <c r="AK192">
        <v>5303.2241503052892</v>
      </c>
      <c r="AL192">
        <v>4795.8711785566311</v>
      </c>
      <c r="AM192">
        <v>4307.351055222628</v>
      </c>
      <c r="AN192">
        <v>4125.3194261645031</v>
      </c>
      <c r="AO192">
        <v>4339.4835683516012</v>
      </c>
      <c r="AP192">
        <v>4238.6842326078722</v>
      </c>
      <c r="AQ192">
        <v>3968.9847316203668</v>
      </c>
      <c r="AR192">
        <v>3697.5350604732971</v>
      </c>
      <c r="AS192">
        <v>3474.1136273300699</v>
      </c>
      <c r="AT192">
        <v>3254.1157144716153</v>
      </c>
      <c r="AU192">
        <v>3142.450387263807</v>
      </c>
      <c r="AV192">
        <v>3019.6232371607193</v>
      </c>
      <c r="AW192">
        <v>2940.6214979535121</v>
      </c>
      <c r="AX192">
        <v>2880.052788902226</v>
      </c>
      <c r="AY192">
        <v>2802.498388440109</v>
      </c>
      <c r="AZ192">
        <v>2732.6790623412389</v>
      </c>
      <c r="BA192">
        <v>2683.5492025073431</v>
      </c>
      <c r="BB192">
        <v>2618.4354731109042</v>
      </c>
      <c r="BC192">
        <v>2566.3567970946983</v>
      </c>
      <c r="BD192">
        <v>2516.7867408315797</v>
      </c>
      <c r="BE192">
        <v>2455.0263998744331</v>
      </c>
      <c r="BF192">
        <v>2389.7993344837573</v>
      </c>
      <c r="BG192">
        <v>2346.81869219382</v>
      </c>
      <c r="BH192">
        <v>2312.4222884284477</v>
      </c>
      <c r="BI192">
        <v>2258.9388454314617</v>
      </c>
      <c r="BJ192">
        <v>2199.9723022047237</v>
      </c>
      <c r="BK192">
        <v>2148.0861205166329</v>
      </c>
      <c r="BL192">
        <v>2098.9452262848058</v>
      </c>
      <c r="BM192">
        <v>2061.334488052913</v>
      </c>
      <c r="BN192">
        <v>2005.9786584752333</v>
      </c>
    </row>
    <row r="193" spans="5:66" x14ac:dyDescent="0.35">
      <c r="E193" t="s">
        <v>185</v>
      </c>
      <c r="F193">
        <v>451.71302318840577</v>
      </c>
      <c r="G193">
        <v>414.77354282194688</v>
      </c>
      <c r="H193">
        <v>373.68663710144926</v>
      </c>
      <c r="I193">
        <v>457.17501739130438</v>
      </c>
      <c r="J193">
        <v>368.3606602898551</v>
      </c>
      <c r="K193">
        <v>580.86230144927538</v>
      </c>
      <c r="L193">
        <v>571.22039652173908</v>
      </c>
      <c r="M193">
        <v>506.1207130434783</v>
      </c>
      <c r="N193">
        <v>400.95203420289857</v>
      </c>
      <c r="O193">
        <v>486.76115304347826</v>
      </c>
      <c r="P193">
        <v>458.22678318840576</v>
      </c>
      <c r="Q193">
        <v>468.91914666666662</v>
      </c>
      <c r="R193">
        <v>354.7049223188406</v>
      </c>
      <c r="S193">
        <v>465.24260869565217</v>
      </c>
      <c r="T193">
        <v>307.65340115942024</v>
      </c>
      <c r="U193">
        <v>327.54831999999993</v>
      </c>
      <c r="V193">
        <v>319.61189333333334</v>
      </c>
      <c r="W193">
        <v>427.66665333333333</v>
      </c>
      <c r="X193">
        <v>329.18057333333337</v>
      </c>
      <c r="Y193">
        <v>396.34319999999997</v>
      </c>
      <c r="Z193">
        <v>526.17707999999993</v>
      </c>
      <c r="AA193">
        <v>430.94436000000002</v>
      </c>
      <c r="AB193">
        <v>275.74726666666669</v>
      </c>
      <c r="AC193">
        <v>562.78302666666661</v>
      </c>
      <c r="AD193">
        <v>445.62469013333339</v>
      </c>
      <c r="AE193">
        <v>465.41234666666668</v>
      </c>
      <c r="AF193">
        <v>512.70428000000004</v>
      </c>
      <c r="AG193">
        <v>416.73514666666665</v>
      </c>
      <c r="AH193">
        <v>549.81974666666667</v>
      </c>
      <c r="AI193">
        <v>435.88301093333325</v>
      </c>
      <c r="AJ193">
        <v>508.88537333333329</v>
      </c>
      <c r="AK193">
        <v>791.24084765760529</v>
      </c>
      <c r="AL193">
        <v>625.995106574489</v>
      </c>
      <c r="AM193">
        <v>645.02509863430168</v>
      </c>
      <c r="AN193">
        <v>680.8606195924483</v>
      </c>
      <c r="AO193">
        <v>753.60725831614479</v>
      </c>
      <c r="AP193">
        <v>810.11075921433292</v>
      </c>
      <c r="AQ193">
        <v>817.92884240593207</v>
      </c>
      <c r="AR193">
        <v>858.18808317181242</v>
      </c>
      <c r="AS193">
        <v>887.9005086911792</v>
      </c>
      <c r="AT193">
        <v>914.71217241488762</v>
      </c>
      <c r="AU193">
        <v>924.02530187676632</v>
      </c>
      <c r="AV193">
        <v>938.77039354545127</v>
      </c>
      <c r="AW193">
        <v>936.6182922029584</v>
      </c>
      <c r="AX193">
        <v>940.9824884900836</v>
      </c>
      <c r="AY193">
        <v>953.31189471688992</v>
      </c>
      <c r="AZ193">
        <v>967.13000281843142</v>
      </c>
      <c r="BA193">
        <v>980.90720123379344</v>
      </c>
      <c r="BB193">
        <v>995.80074428130843</v>
      </c>
      <c r="BC193">
        <v>1003.8303857175694</v>
      </c>
      <c r="BD193">
        <v>1006.5205144111096</v>
      </c>
      <c r="BE193">
        <v>1005.2251164512057</v>
      </c>
      <c r="BF193">
        <v>1006.8373304861339</v>
      </c>
      <c r="BG193">
        <v>1004.5488596662933</v>
      </c>
      <c r="BH193">
        <v>1002.2865088349013</v>
      </c>
      <c r="BI193">
        <v>999.98496452741369</v>
      </c>
      <c r="BJ193">
        <v>998.49152282400303</v>
      </c>
      <c r="BK193">
        <v>999.53232542792887</v>
      </c>
      <c r="BL193">
        <v>996.62950942463203</v>
      </c>
      <c r="BM193">
        <v>994.08703628971148</v>
      </c>
      <c r="BN193">
        <v>988.18961414351793</v>
      </c>
    </row>
    <row r="194" spans="5:66" x14ac:dyDescent="0.35">
      <c r="F194">
        <v>0</v>
      </c>
      <c r="G194">
        <v>0</v>
      </c>
      <c r="H194">
        <v>0</v>
      </c>
      <c r="I194">
        <v>0</v>
      </c>
      <c r="J194">
        <v>0</v>
      </c>
      <c r="K194">
        <v>0</v>
      </c>
      <c r="L194">
        <v>0</v>
      </c>
      <c r="M194">
        <v>0</v>
      </c>
      <c r="N194">
        <v>0</v>
      </c>
      <c r="O194">
        <v>0</v>
      </c>
      <c r="P194">
        <v>0</v>
      </c>
      <c r="Q194">
        <v>0</v>
      </c>
      <c r="R194">
        <v>0</v>
      </c>
      <c r="S194">
        <v>0</v>
      </c>
      <c r="T194">
        <v>0</v>
      </c>
      <c r="U194">
        <v>0</v>
      </c>
      <c r="V194">
        <v>0</v>
      </c>
      <c r="W194">
        <v>0</v>
      </c>
      <c r="X194">
        <v>0</v>
      </c>
      <c r="Y194">
        <v>0</v>
      </c>
      <c r="Z194">
        <v>0</v>
      </c>
      <c r="AA194">
        <v>0</v>
      </c>
      <c r="AB194">
        <v>0</v>
      </c>
      <c r="AC194">
        <v>0</v>
      </c>
      <c r="AD194">
        <v>0</v>
      </c>
      <c r="AE194">
        <v>0</v>
      </c>
      <c r="AF194">
        <v>0</v>
      </c>
      <c r="AG194">
        <v>0</v>
      </c>
      <c r="AH194">
        <v>0</v>
      </c>
      <c r="AI194">
        <v>0</v>
      </c>
      <c r="AJ194">
        <v>0</v>
      </c>
    </row>
    <row r="195" spans="5:66" x14ac:dyDescent="0.35">
      <c r="E195" t="s">
        <v>186</v>
      </c>
      <c r="F195">
        <v>19256.451684898519</v>
      </c>
      <c r="G195">
        <v>19514.502315008216</v>
      </c>
      <c r="H195">
        <v>19680.078247411424</v>
      </c>
      <c r="I195">
        <v>20058.260248599709</v>
      </c>
      <c r="J195">
        <v>20181.326320820099</v>
      </c>
      <c r="K195">
        <v>20742.654530784563</v>
      </c>
      <c r="L195">
        <v>21260.870599774258</v>
      </c>
      <c r="M195">
        <v>21471.377866195977</v>
      </c>
      <c r="N195">
        <v>22040.782564432295</v>
      </c>
      <c r="O195">
        <v>21733.855320469196</v>
      </c>
      <c r="P195">
        <v>20840.97861603542</v>
      </c>
      <c r="Q195">
        <v>20635.040525601955</v>
      </c>
      <c r="R195">
        <v>20390.13362461478</v>
      </c>
      <c r="S195">
        <v>20695.873014054538</v>
      </c>
      <c r="T195">
        <v>20322.156299648694</v>
      </c>
      <c r="U195">
        <v>20156.952042415214</v>
      </c>
      <c r="V195">
        <v>20165.17871763825</v>
      </c>
      <c r="W195">
        <v>19559.524431666337</v>
      </c>
      <c r="X195">
        <v>19334.471700395898</v>
      </c>
      <c r="Y195">
        <v>19047.097463513051</v>
      </c>
      <c r="Z195">
        <v>19127.767223342409</v>
      </c>
      <c r="AA195">
        <v>18525.592828552162</v>
      </c>
      <c r="AB195">
        <v>19417.229472677293</v>
      </c>
      <c r="AC195">
        <v>20229.079046507904</v>
      </c>
      <c r="AD195">
        <v>19791.895285811541</v>
      </c>
      <c r="AE195">
        <v>20365.733043239892</v>
      </c>
      <c r="AF195">
        <v>20918.55274139145</v>
      </c>
      <c r="AG195">
        <v>21670.520527341243</v>
      </c>
      <c r="AH195">
        <v>22501.729782701739</v>
      </c>
      <c r="AI195">
        <v>21576.371832531793</v>
      </c>
      <c r="AJ195">
        <v>21929.833524112408</v>
      </c>
      <c r="AK195">
        <v>22619.973991125196</v>
      </c>
      <c r="AL195">
        <v>21950.55033335062</v>
      </c>
      <c r="AM195">
        <v>21309.570979776272</v>
      </c>
      <c r="AN195">
        <v>20839.366814921894</v>
      </c>
      <c r="AO195">
        <v>20904.595769887681</v>
      </c>
      <c r="AP195">
        <v>20612.481877399336</v>
      </c>
      <c r="AQ195">
        <v>20086.702864580107</v>
      </c>
      <c r="AR195">
        <v>19499.409017063153</v>
      </c>
      <c r="AS195">
        <v>18927.432148613974</v>
      </c>
      <c r="AT195">
        <v>18417.852791308113</v>
      </c>
      <c r="AU195">
        <v>18104.516999402975</v>
      </c>
      <c r="AV195">
        <v>17726.730572922475</v>
      </c>
      <c r="AW195">
        <v>17550.298685743172</v>
      </c>
      <c r="AX195">
        <v>17393.91136540542</v>
      </c>
      <c r="AY195">
        <v>17237.984018911415</v>
      </c>
      <c r="AZ195">
        <v>17113.063833175212</v>
      </c>
      <c r="BA195">
        <v>17037.459057733362</v>
      </c>
      <c r="BB195">
        <v>16938.272275917829</v>
      </c>
      <c r="BC195">
        <v>16846.598803858251</v>
      </c>
      <c r="BD195">
        <v>16731.142706013954</v>
      </c>
      <c r="BE195">
        <v>16598.200552820283</v>
      </c>
      <c r="BF195">
        <v>16446.111350822088</v>
      </c>
      <c r="BG195">
        <v>16306.358940061891</v>
      </c>
      <c r="BH195">
        <v>16161.977190110993</v>
      </c>
      <c r="BI195">
        <v>15985.882027723359</v>
      </c>
      <c r="BJ195">
        <v>15793.143102838918</v>
      </c>
      <c r="BK195">
        <v>15599.806898060284</v>
      </c>
      <c r="BL195">
        <v>15395.635372795259</v>
      </c>
      <c r="BM195">
        <v>15187.630084721681</v>
      </c>
      <c r="BN195">
        <v>14937.297017551187</v>
      </c>
    </row>
    <row r="197" spans="5:66" x14ac:dyDescent="0.35">
      <c r="E197" t="s">
        <v>75</v>
      </c>
    </row>
    <row r="198" spans="5:66" x14ac:dyDescent="0.35">
      <c r="E198" t="s">
        <v>183</v>
      </c>
      <c r="F198">
        <v>13986.099283572541</v>
      </c>
      <c r="G198">
        <v>14298.262056749318</v>
      </c>
      <c r="H198">
        <v>14572.340063144156</v>
      </c>
      <c r="I198">
        <v>14709.373565008687</v>
      </c>
      <c r="J198">
        <v>14717.533776743574</v>
      </c>
      <c r="K198">
        <v>14833.969192536268</v>
      </c>
      <c r="L198">
        <v>15325.311284123251</v>
      </c>
      <c r="M198">
        <v>15744.748861173719</v>
      </c>
      <c r="N198">
        <v>16074.505162386038</v>
      </c>
      <c r="O198">
        <v>15684.640938558048</v>
      </c>
      <c r="P198">
        <v>15082.075738607189</v>
      </c>
      <c r="Q198">
        <v>15085.865517766119</v>
      </c>
      <c r="R198">
        <v>14987.27575872631</v>
      </c>
      <c r="S198">
        <v>14994.886432802292</v>
      </c>
      <c r="T198">
        <v>14912.770319627129</v>
      </c>
      <c r="U198">
        <v>14821.806297837347</v>
      </c>
      <c r="V198">
        <v>14897.707253387578</v>
      </c>
      <c r="W198">
        <v>14394.919586831173</v>
      </c>
      <c r="X198">
        <v>14364.793567703176</v>
      </c>
      <c r="Y198">
        <v>14123.094316943352</v>
      </c>
      <c r="Z198">
        <v>13816.918505704973</v>
      </c>
      <c r="AA198">
        <v>13692.45416736166</v>
      </c>
      <c r="AB198">
        <v>14529.704782537669</v>
      </c>
      <c r="AC198">
        <v>14660.461895271788</v>
      </c>
      <c r="AD198">
        <v>14556.563828709614</v>
      </c>
      <c r="AE198">
        <v>15054.062470524455</v>
      </c>
      <c r="AF198">
        <v>15477.617905918412</v>
      </c>
      <c r="AG198">
        <v>16030.750449453524</v>
      </c>
      <c r="AH198">
        <v>16406.419320980785</v>
      </c>
      <c r="AI198">
        <v>15960.68088179448</v>
      </c>
      <c r="AJ198">
        <v>16203.736507613296</v>
      </c>
      <c r="AK198">
        <v>16525.213966676525</v>
      </c>
      <c r="AL198">
        <v>16516.50912815706</v>
      </c>
      <c r="AM198">
        <v>16332.435723665736</v>
      </c>
      <c r="AN198">
        <v>15879.00061440126</v>
      </c>
      <c r="AO198">
        <v>15553.447845864281</v>
      </c>
      <c r="AP198">
        <v>15321.369464192834</v>
      </c>
      <c r="AQ198">
        <v>14931.013426219446</v>
      </c>
      <c r="AR198">
        <v>14443.349431977331</v>
      </c>
      <c r="AS198">
        <v>13755.454657023069</v>
      </c>
      <c r="AT198">
        <v>13276.956051147856</v>
      </c>
      <c r="AU198">
        <v>12978.031047632347</v>
      </c>
      <c r="AV198">
        <v>12649.526377531116</v>
      </c>
      <c r="AW198">
        <v>12484.107522497088</v>
      </c>
      <c r="AX198">
        <v>12297.031482719753</v>
      </c>
      <c r="AY198">
        <v>12139.322148320958</v>
      </c>
      <c r="AZ198">
        <v>12001.729436598176</v>
      </c>
      <c r="BA198">
        <v>11877.736286077326</v>
      </c>
      <c r="BB198">
        <v>11743.490603670936</v>
      </c>
      <c r="BC198">
        <v>11599.963251239131</v>
      </c>
      <c r="BD198">
        <v>11436.218486558686</v>
      </c>
      <c r="BE198">
        <v>11274.965769211325</v>
      </c>
      <c r="BF198">
        <v>11101.89069625005</v>
      </c>
      <c r="BG198">
        <v>10918.357719445958</v>
      </c>
      <c r="BH198">
        <v>10724.607675444478</v>
      </c>
      <c r="BI198">
        <v>10521.331975479588</v>
      </c>
      <c r="BJ198">
        <v>10324.319219142526</v>
      </c>
      <c r="BK198">
        <v>10119.563870124042</v>
      </c>
      <c r="BL198">
        <v>9907.5967496308913</v>
      </c>
      <c r="BM198">
        <v>9696.6609261636477</v>
      </c>
      <c r="BN198">
        <v>9466.9187833685428</v>
      </c>
    </row>
    <row r="199" spans="5:66" x14ac:dyDescent="0.35">
      <c r="E199" t="s">
        <v>184</v>
      </c>
      <c r="F199">
        <v>4818.6393781375709</v>
      </c>
      <c r="G199">
        <v>4801.4667154369517</v>
      </c>
      <c r="H199">
        <v>4734.0515471658191</v>
      </c>
      <c r="I199">
        <v>4891.7116661997134</v>
      </c>
      <c r="J199">
        <v>5095.4318837866722</v>
      </c>
      <c r="K199">
        <v>5327.8230367990172</v>
      </c>
      <c r="L199">
        <v>5364.3389191292708</v>
      </c>
      <c r="M199">
        <v>5220.5082919787792</v>
      </c>
      <c r="N199">
        <v>5565.3253678433566</v>
      </c>
      <c r="O199">
        <v>5562.4532288676719</v>
      </c>
      <c r="P199">
        <v>5300.6760942398241</v>
      </c>
      <c r="Q199">
        <v>5080.2558611691693</v>
      </c>
      <c r="R199">
        <v>5048.1529435696302</v>
      </c>
      <c r="S199">
        <v>5235.7439725565937</v>
      </c>
      <c r="T199">
        <v>5101.7325788621456</v>
      </c>
      <c r="U199">
        <v>5007.5974245778671</v>
      </c>
      <c r="V199">
        <v>4947.8595709173351</v>
      </c>
      <c r="W199">
        <v>4736.9381915018303</v>
      </c>
      <c r="X199">
        <v>4640.4975593593854</v>
      </c>
      <c r="Y199">
        <v>4527.6599465696991</v>
      </c>
      <c r="Z199">
        <v>4784.6716376374334</v>
      </c>
      <c r="AA199">
        <v>4402.1943011905014</v>
      </c>
      <c r="AB199">
        <v>4611.7774234729586</v>
      </c>
      <c r="AC199">
        <v>5005.8341245694473</v>
      </c>
      <c r="AD199">
        <v>4789.7067669685957</v>
      </c>
      <c r="AE199">
        <v>4846.2582260487707</v>
      </c>
      <c r="AF199">
        <v>4928.2305554730365</v>
      </c>
      <c r="AG199">
        <v>5223.0349312210528</v>
      </c>
      <c r="AH199">
        <v>5545.4907150542876</v>
      </c>
      <c r="AI199">
        <v>5179.8079398039818</v>
      </c>
      <c r="AJ199">
        <v>5217.2116431657778</v>
      </c>
      <c r="AK199">
        <v>5232.634494765457</v>
      </c>
      <c r="AL199">
        <v>4733.5288144989372</v>
      </c>
      <c r="AM199">
        <v>4211.0137163671225</v>
      </c>
      <c r="AN199">
        <v>3899.1349488035476</v>
      </c>
      <c r="AO199">
        <v>4004.5025612264526</v>
      </c>
      <c r="AP199">
        <v>3704.1400998432873</v>
      </c>
      <c r="AQ199">
        <v>3320.474046176756</v>
      </c>
      <c r="AR199">
        <v>2995.2640267978077</v>
      </c>
      <c r="AS199">
        <v>2497.5301657389364</v>
      </c>
      <c r="AT199">
        <v>2233.8093060348965</v>
      </c>
      <c r="AU199">
        <v>2118.1855351700183</v>
      </c>
      <c r="AV199">
        <v>2017.354309878976</v>
      </c>
      <c r="AW199">
        <v>1963.4785230623684</v>
      </c>
      <c r="AX199">
        <v>1912.1762049003892</v>
      </c>
      <c r="AY199">
        <v>1856.7117024827312</v>
      </c>
      <c r="AZ199">
        <v>1827.6504838206565</v>
      </c>
      <c r="BA199">
        <v>1791.8556016925545</v>
      </c>
      <c r="BB199">
        <v>1753.3037898052216</v>
      </c>
      <c r="BC199">
        <v>1718.3089162849528</v>
      </c>
      <c r="BD199">
        <v>1699.7256851902489</v>
      </c>
      <c r="BE199">
        <v>1649.666354445058</v>
      </c>
      <c r="BF199">
        <v>1610.0807644293259</v>
      </c>
      <c r="BG199">
        <v>1560.265049814433</v>
      </c>
      <c r="BH199">
        <v>1518.501774153689</v>
      </c>
      <c r="BI199">
        <v>1462.1820120172197</v>
      </c>
      <c r="BJ199">
        <v>1426.9554418046469</v>
      </c>
      <c r="BK199">
        <v>1396.58626884775</v>
      </c>
      <c r="BL199">
        <v>1365.0493634348577</v>
      </c>
      <c r="BM199">
        <v>1332.4875238634736</v>
      </c>
      <c r="BN199">
        <v>1300.2905098549077</v>
      </c>
    </row>
    <row r="200" spans="5:66" x14ac:dyDescent="0.35">
      <c r="E200" t="s">
        <v>185</v>
      </c>
      <c r="F200">
        <v>451.71302318840577</v>
      </c>
      <c r="G200">
        <v>414.77354282194688</v>
      </c>
      <c r="H200">
        <v>373.68663710144926</v>
      </c>
      <c r="I200">
        <v>457.17501739130438</v>
      </c>
      <c r="J200">
        <v>368.3606602898551</v>
      </c>
      <c r="K200">
        <v>580.86230144927538</v>
      </c>
      <c r="L200">
        <v>571.22039652173908</v>
      </c>
      <c r="M200">
        <v>506.1207130434783</v>
      </c>
      <c r="N200">
        <v>400.95203420289857</v>
      </c>
      <c r="O200">
        <v>486.76115304347826</v>
      </c>
      <c r="P200">
        <v>458.22678318840576</v>
      </c>
      <c r="Q200">
        <v>468.91914666666662</v>
      </c>
      <c r="R200">
        <v>354.7049223188406</v>
      </c>
      <c r="S200">
        <v>465.24260869565217</v>
      </c>
      <c r="T200">
        <v>307.65340115942024</v>
      </c>
      <c r="U200">
        <v>327.54831999999993</v>
      </c>
      <c r="V200">
        <v>319.61189333333334</v>
      </c>
      <c r="W200">
        <v>427.66665333333333</v>
      </c>
      <c r="X200">
        <v>329.18057333333337</v>
      </c>
      <c r="Y200">
        <v>396.34319999999997</v>
      </c>
      <c r="Z200">
        <v>526.17707999999993</v>
      </c>
      <c r="AA200">
        <v>430.94436000000002</v>
      </c>
      <c r="AB200">
        <v>275.74726666666669</v>
      </c>
      <c r="AC200">
        <v>562.78302666666661</v>
      </c>
      <c r="AD200">
        <v>445.62469013333339</v>
      </c>
      <c r="AE200">
        <v>465.41234666666668</v>
      </c>
      <c r="AF200">
        <v>512.70428000000004</v>
      </c>
      <c r="AG200">
        <v>416.73514666666665</v>
      </c>
      <c r="AH200">
        <v>549.81974666666667</v>
      </c>
      <c r="AI200">
        <v>435.88301093333325</v>
      </c>
      <c r="AJ200">
        <v>508.88537333333329</v>
      </c>
      <c r="AK200">
        <v>809.31733654151651</v>
      </c>
      <c r="AL200">
        <v>651.12724145485811</v>
      </c>
      <c r="AM200">
        <v>682.891128296955</v>
      </c>
      <c r="AN200">
        <v>741.13283363105222</v>
      </c>
      <c r="AO200">
        <v>840.95919590935637</v>
      </c>
      <c r="AP200">
        <v>916.48880151134335</v>
      </c>
      <c r="AQ200">
        <v>928.22336683186256</v>
      </c>
      <c r="AR200">
        <v>971.08771974969727</v>
      </c>
      <c r="AS200">
        <v>1015.388680979042</v>
      </c>
      <c r="AT200">
        <v>1049.1860413652528</v>
      </c>
      <c r="AU200">
        <v>1038.1032149161924</v>
      </c>
      <c r="AV200">
        <v>1033.1191354056377</v>
      </c>
      <c r="AW200">
        <v>1027.4631587975384</v>
      </c>
      <c r="AX200">
        <v>1022.5212970120696</v>
      </c>
      <c r="AY200">
        <v>1019.2319688392661</v>
      </c>
      <c r="AZ200">
        <v>1018.5399607722285</v>
      </c>
      <c r="BA200">
        <v>1016.1206234050135</v>
      </c>
      <c r="BB200">
        <v>1014.5100266576162</v>
      </c>
      <c r="BC200">
        <v>1012.6521209983434</v>
      </c>
      <c r="BD200">
        <v>1011.9577337493474</v>
      </c>
      <c r="BE200">
        <v>1011.190820304573</v>
      </c>
      <c r="BF200">
        <v>1008.3914680243063</v>
      </c>
      <c r="BG200">
        <v>1005.3543966839241</v>
      </c>
      <c r="BH200">
        <v>1002.1548667642669</v>
      </c>
      <c r="BI200">
        <v>1002.4615784498527</v>
      </c>
      <c r="BJ200">
        <v>1000.5805859353086</v>
      </c>
      <c r="BK200">
        <v>996.76920346522638</v>
      </c>
      <c r="BL200">
        <v>992.61135169518298</v>
      </c>
      <c r="BM200">
        <v>989.13498850101348</v>
      </c>
      <c r="BN200">
        <v>981.19162081918626</v>
      </c>
    </row>
    <row r="201" spans="5:66" x14ac:dyDescent="0.35">
      <c r="E201">
        <v>0</v>
      </c>
      <c r="F201">
        <v>0</v>
      </c>
      <c r="G201">
        <v>0</v>
      </c>
      <c r="H201">
        <v>0</v>
      </c>
      <c r="I201">
        <v>0</v>
      </c>
      <c r="J201">
        <v>0</v>
      </c>
      <c r="K201">
        <v>0</v>
      </c>
      <c r="L201">
        <v>0</v>
      </c>
      <c r="M201">
        <v>0</v>
      </c>
      <c r="N201">
        <v>0</v>
      </c>
      <c r="O201">
        <v>0</v>
      </c>
      <c r="P201">
        <v>0</v>
      </c>
      <c r="Q201">
        <v>0</v>
      </c>
      <c r="R201">
        <v>0</v>
      </c>
      <c r="S201">
        <v>0</v>
      </c>
      <c r="T201">
        <v>0</v>
      </c>
      <c r="U201">
        <v>0</v>
      </c>
      <c r="V201">
        <v>0</v>
      </c>
      <c r="W201">
        <v>0</v>
      </c>
      <c r="X201">
        <v>0</v>
      </c>
      <c r="Y201">
        <v>0</v>
      </c>
      <c r="Z201">
        <v>0</v>
      </c>
      <c r="AA201">
        <v>0</v>
      </c>
      <c r="AB201">
        <v>0</v>
      </c>
      <c r="AC201">
        <v>0</v>
      </c>
      <c r="AD201">
        <v>0</v>
      </c>
      <c r="AE201">
        <v>0</v>
      </c>
      <c r="AF201">
        <v>0</v>
      </c>
      <c r="AG201">
        <v>0</v>
      </c>
      <c r="AH201">
        <v>0</v>
      </c>
      <c r="AI201">
        <v>0</v>
      </c>
      <c r="AJ201">
        <v>0</v>
      </c>
    </row>
    <row r="202" spans="5:66" x14ac:dyDescent="0.35">
      <c r="E202" t="s">
        <v>186</v>
      </c>
      <c r="F202">
        <v>19256.451684898519</v>
      </c>
      <c r="G202">
        <v>19514.502315008216</v>
      </c>
      <c r="H202">
        <v>19680.078247411424</v>
      </c>
      <c r="I202">
        <v>20058.260248599709</v>
      </c>
      <c r="J202">
        <v>20181.326320820099</v>
      </c>
      <c r="K202">
        <v>20742.654530784563</v>
      </c>
      <c r="L202">
        <v>21260.870599774258</v>
      </c>
      <c r="M202">
        <v>21471.377866195977</v>
      </c>
      <c r="N202">
        <v>22040.782564432295</v>
      </c>
      <c r="O202">
        <v>21733.855320469196</v>
      </c>
      <c r="P202">
        <v>20840.97861603542</v>
      </c>
      <c r="Q202">
        <v>20635.040525601955</v>
      </c>
      <c r="R202">
        <v>20390.13362461478</v>
      </c>
      <c r="S202">
        <v>20695.873014054538</v>
      </c>
      <c r="T202">
        <v>20322.156299648694</v>
      </c>
      <c r="U202">
        <v>20156.952042415214</v>
      </c>
      <c r="V202">
        <v>20165.17871763825</v>
      </c>
      <c r="W202">
        <v>19559.524431666337</v>
      </c>
      <c r="X202">
        <v>19334.471700395898</v>
      </c>
      <c r="Y202">
        <v>19047.097463513051</v>
      </c>
      <c r="Z202">
        <v>19127.767223342409</v>
      </c>
      <c r="AA202">
        <v>18525.592828552162</v>
      </c>
      <c r="AB202">
        <v>19417.229472677293</v>
      </c>
      <c r="AC202">
        <v>20229.079046507904</v>
      </c>
      <c r="AD202">
        <v>19791.895285811541</v>
      </c>
      <c r="AE202">
        <v>20365.733043239892</v>
      </c>
      <c r="AF202">
        <v>20918.55274139145</v>
      </c>
      <c r="AG202">
        <v>21670.520527341243</v>
      </c>
      <c r="AH202">
        <v>22501.729782701739</v>
      </c>
      <c r="AI202">
        <v>21576.371832531793</v>
      </c>
      <c r="AJ202">
        <v>21929.833524112408</v>
      </c>
      <c r="AK202">
        <v>22567.1657979835</v>
      </c>
      <c r="AL202">
        <v>21901.165184110854</v>
      </c>
      <c r="AM202">
        <v>21226.340568329815</v>
      </c>
      <c r="AN202">
        <v>20519.268396835858</v>
      </c>
      <c r="AO202">
        <v>20398.909603000091</v>
      </c>
      <c r="AP202">
        <v>19941.998365547464</v>
      </c>
      <c r="AQ202">
        <v>19179.710839228064</v>
      </c>
      <c r="AR202">
        <v>18409.701178524832</v>
      </c>
      <c r="AS202">
        <v>17268.373503741048</v>
      </c>
      <c r="AT202">
        <v>16559.951398548004</v>
      </c>
      <c r="AU202">
        <v>16134.319797718557</v>
      </c>
      <c r="AV202">
        <v>15699.999822815729</v>
      </c>
      <c r="AW202">
        <v>15475.049204356994</v>
      </c>
      <c r="AX202">
        <v>15231.728984632213</v>
      </c>
      <c r="AY202">
        <v>15015.265819642955</v>
      </c>
      <c r="AZ202">
        <v>14847.919881191061</v>
      </c>
      <c r="BA202">
        <v>14685.712511174894</v>
      </c>
      <c r="BB202">
        <v>14511.304420133773</v>
      </c>
      <c r="BC202">
        <v>14330.924288522427</v>
      </c>
      <c r="BD202">
        <v>14147.901905498282</v>
      </c>
      <c r="BE202">
        <v>13935.822943960957</v>
      </c>
      <c r="BF202">
        <v>13720.362928703682</v>
      </c>
      <c r="BG202">
        <v>13483.977165944314</v>
      </c>
      <c r="BH202">
        <v>13245.264316362434</v>
      </c>
      <c r="BI202">
        <v>12985.975565946661</v>
      </c>
      <c r="BJ202">
        <v>12751.855246882482</v>
      </c>
      <c r="BK202">
        <v>12512.919342437019</v>
      </c>
      <c r="BL202">
        <v>12265.257464760931</v>
      </c>
      <c r="BM202">
        <v>12018.283438528135</v>
      </c>
      <c r="BN202">
        <v>11748.400914042637</v>
      </c>
    </row>
    <row r="204" spans="5:66" x14ac:dyDescent="0.35">
      <c r="E204" t="s">
        <v>108</v>
      </c>
      <c r="F204">
        <v>1990</v>
      </c>
      <c r="G204">
        <v>1991</v>
      </c>
      <c r="H204">
        <v>1992</v>
      </c>
      <c r="I204">
        <v>1993</v>
      </c>
      <c r="J204">
        <v>1994</v>
      </c>
      <c r="K204">
        <v>1995</v>
      </c>
      <c r="L204">
        <v>1996</v>
      </c>
      <c r="M204">
        <v>1997</v>
      </c>
      <c r="N204">
        <v>1998</v>
      </c>
      <c r="O204">
        <v>1999</v>
      </c>
      <c r="P204">
        <v>2000</v>
      </c>
      <c r="Q204">
        <v>2001</v>
      </c>
      <c r="R204">
        <v>2002</v>
      </c>
      <c r="S204">
        <v>2003</v>
      </c>
      <c r="T204">
        <v>2004</v>
      </c>
      <c r="U204">
        <v>2005</v>
      </c>
      <c r="V204">
        <v>2006</v>
      </c>
      <c r="W204">
        <v>2007</v>
      </c>
      <c r="X204">
        <v>2008</v>
      </c>
      <c r="Y204">
        <v>2009</v>
      </c>
      <c r="Z204">
        <v>2010</v>
      </c>
      <c r="AA204">
        <v>2011</v>
      </c>
      <c r="AB204">
        <v>2012</v>
      </c>
      <c r="AC204">
        <v>2013</v>
      </c>
      <c r="AD204">
        <v>2014</v>
      </c>
      <c r="AE204">
        <v>2015</v>
      </c>
      <c r="AF204">
        <v>2016</v>
      </c>
      <c r="AG204">
        <v>2017</v>
      </c>
      <c r="AH204">
        <v>2018</v>
      </c>
      <c r="AI204">
        <v>2019</v>
      </c>
      <c r="AJ204">
        <v>2020</v>
      </c>
      <c r="AK204">
        <v>2021</v>
      </c>
      <c r="AL204">
        <v>2022</v>
      </c>
      <c r="AM204">
        <v>2023</v>
      </c>
      <c r="AN204">
        <v>2024</v>
      </c>
      <c r="AO204">
        <v>2025</v>
      </c>
      <c r="AP204">
        <v>2026</v>
      </c>
      <c r="AQ204">
        <v>2027</v>
      </c>
      <c r="AR204">
        <v>2028</v>
      </c>
      <c r="AS204">
        <v>2029</v>
      </c>
      <c r="AT204">
        <v>2030</v>
      </c>
      <c r="AU204">
        <v>2031</v>
      </c>
      <c r="AV204">
        <v>2032</v>
      </c>
      <c r="AW204">
        <v>2033</v>
      </c>
      <c r="AX204">
        <v>2034</v>
      </c>
      <c r="AY204">
        <v>2035</v>
      </c>
      <c r="AZ204">
        <v>2036</v>
      </c>
      <c r="BA204">
        <v>2037</v>
      </c>
      <c r="BB204">
        <v>2038</v>
      </c>
      <c r="BC204">
        <v>2039</v>
      </c>
      <c r="BD204">
        <v>2040</v>
      </c>
      <c r="BE204">
        <v>2041</v>
      </c>
      <c r="BF204">
        <v>2042</v>
      </c>
      <c r="BG204">
        <v>2043</v>
      </c>
      <c r="BH204">
        <v>2044</v>
      </c>
      <c r="BI204">
        <v>2045</v>
      </c>
      <c r="BJ204">
        <v>2046</v>
      </c>
      <c r="BK204">
        <v>2047</v>
      </c>
      <c r="BL204">
        <v>2048</v>
      </c>
      <c r="BM204">
        <v>2049</v>
      </c>
      <c r="BN204">
        <v>2050</v>
      </c>
    </row>
    <row r="205" spans="5:66" x14ac:dyDescent="0.35">
      <c r="E205" t="s">
        <v>183</v>
      </c>
      <c r="F205">
        <v>13986.099283572541</v>
      </c>
      <c r="G205">
        <v>14298.262056749318</v>
      </c>
      <c r="H205">
        <v>14572.340063144156</v>
      </c>
      <c r="I205">
        <v>14709.373565008687</v>
      </c>
      <c r="J205">
        <v>14717.533776743574</v>
      </c>
      <c r="K205">
        <v>14833.969192536268</v>
      </c>
      <c r="L205">
        <v>15325.311284123251</v>
      </c>
      <c r="M205">
        <v>15744.748861173719</v>
      </c>
      <c r="N205">
        <v>16074.505162386038</v>
      </c>
      <c r="O205">
        <v>15684.640938558048</v>
      </c>
      <c r="P205">
        <v>15082.075738607189</v>
      </c>
      <c r="Q205">
        <v>15085.865517766119</v>
      </c>
      <c r="R205">
        <v>14987.27575872631</v>
      </c>
      <c r="S205">
        <v>14994.886432802292</v>
      </c>
      <c r="T205">
        <v>14912.770319627129</v>
      </c>
      <c r="U205">
        <v>14821.806297837347</v>
      </c>
      <c r="V205">
        <v>14897.707253387578</v>
      </c>
      <c r="W205">
        <v>14394.919586831173</v>
      </c>
      <c r="X205">
        <v>14364.793567703176</v>
      </c>
      <c r="Y205">
        <v>14123.094316943352</v>
      </c>
      <c r="Z205">
        <v>13816.918505704973</v>
      </c>
      <c r="AA205">
        <v>13692.45416736166</v>
      </c>
      <c r="AB205">
        <v>14529.704782537669</v>
      </c>
      <c r="AC205">
        <v>14660.461895271788</v>
      </c>
      <c r="AD205">
        <v>14556.563828709614</v>
      </c>
      <c r="AE205">
        <v>15054.062470524455</v>
      </c>
      <c r="AF205">
        <v>15477.617905918412</v>
      </c>
      <c r="AG205">
        <v>16030.750449453524</v>
      </c>
      <c r="AH205">
        <v>16406.419320980785</v>
      </c>
      <c r="AI205">
        <v>15960.68088179448</v>
      </c>
      <c r="AJ205">
        <v>16203.736507613296</v>
      </c>
      <c r="AK205">
        <v>16593.630933279153</v>
      </c>
      <c r="AL205">
        <v>16674.023133569619</v>
      </c>
      <c r="AM205">
        <v>16586.382694772055</v>
      </c>
      <c r="AN205">
        <v>16376.63750715055</v>
      </c>
      <c r="AO205">
        <v>16410.089389082539</v>
      </c>
      <c r="AP205">
        <v>16521.499165013069</v>
      </c>
      <c r="AQ205">
        <v>16655.272963483643</v>
      </c>
      <c r="AR205">
        <v>16804.213867854771</v>
      </c>
      <c r="AS205">
        <v>16972.556267716129</v>
      </c>
      <c r="AT205">
        <v>17139.118593381903</v>
      </c>
      <c r="AU205">
        <v>17293.451461870191</v>
      </c>
      <c r="AV205">
        <v>17468.351089833588</v>
      </c>
      <c r="AW205">
        <v>17612.360498501566</v>
      </c>
      <c r="AX205">
        <v>17756.649552603911</v>
      </c>
      <c r="AY205">
        <v>17902.631573373208</v>
      </c>
      <c r="AZ205">
        <v>18067.296185349613</v>
      </c>
      <c r="BA205">
        <v>18254.931423367594</v>
      </c>
      <c r="BB205">
        <v>18418.944554297177</v>
      </c>
      <c r="BC205">
        <v>18577.716094586787</v>
      </c>
      <c r="BD205">
        <v>18708.959173574389</v>
      </c>
      <c r="BE205">
        <v>18809.548870720999</v>
      </c>
      <c r="BF205">
        <v>18882.519546715637</v>
      </c>
      <c r="BG205">
        <v>18932.346450491485</v>
      </c>
      <c r="BH205">
        <v>18962.037665343341</v>
      </c>
      <c r="BI205">
        <v>18975.098079850894</v>
      </c>
      <c r="BJ205">
        <v>18961.102384145597</v>
      </c>
      <c r="BK205">
        <v>18934.691175945354</v>
      </c>
      <c r="BL205">
        <v>18895.873909335864</v>
      </c>
      <c r="BM205">
        <v>18847.613146392199</v>
      </c>
      <c r="BN205">
        <v>18783.956445977648</v>
      </c>
    </row>
    <row r="206" spans="5:66" x14ac:dyDescent="0.35">
      <c r="E206" t="s">
        <v>184</v>
      </c>
      <c r="F206">
        <v>4818.6393781375709</v>
      </c>
      <c r="G206">
        <v>4801.4667154369517</v>
      </c>
      <c r="H206">
        <v>4734.0515471658191</v>
      </c>
      <c r="I206">
        <v>4891.7116661997134</v>
      </c>
      <c r="J206">
        <v>5095.4318837866722</v>
      </c>
      <c r="K206">
        <v>5327.8230367990172</v>
      </c>
      <c r="L206">
        <v>5364.3389191292708</v>
      </c>
      <c r="M206">
        <v>5220.5082919787792</v>
      </c>
      <c r="N206">
        <v>5565.3253678433566</v>
      </c>
      <c r="O206">
        <v>5562.4532288676719</v>
      </c>
      <c r="P206">
        <v>5300.6760942398241</v>
      </c>
      <c r="Q206">
        <v>5080.2558611691693</v>
      </c>
      <c r="R206">
        <v>5048.1529435696302</v>
      </c>
      <c r="S206">
        <v>5235.7439725565937</v>
      </c>
      <c r="T206">
        <v>5101.7325788621456</v>
      </c>
      <c r="U206">
        <v>5007.5974245778671</v>
      </c>
      <c r="V206">
        <v>4947.8595709173351</v>
      </c>
      <c r="W206">
        <v>4736.9381915018303</v>
      </c>
      <c r="X206">
        <v>4640.4975593593854</v>
      </c>
      <c r="Y206">
        <v>4527.6599465696991</v>
      </c>
      <c r="Z206">
        <v>4784.6716376374334</v>
      </c>
      <c r="AA206">
        <v>4402.1943011905014</v>
      </c>
      <c r="AB206">
        <v>4611.7774234729586</v>
      </c>
      <c r="AC206">
        <v>5005.8341245694473</v>
      </c>
      <c r="AD206">
        <v>4789.7067669685957</v>
      </c>
      <c r="AE206">
        <v>4846.2582260487707</v>
      </c>
      <c r="AF206">
        <v>4928.2305554730365</v>
      </c>
      <c r="AG206">
        <v>5223.0349312210528</v>
      </c>
      <c r="AH206">
        <v>5545.4907150542876</v>
      </c>
      <c r="AI206">
        <v>5179.8079398039818</v>
      </c>
      <c r="AJ206">
        <v>5217.2116431657778</v>
      </c>
      <c r="AK206">
        <v>5378.9813646319935</v>
      </c>
      <c r="AL206">
        <v>5088.1251645142838</v>
      </c>
      <c r="AM206">
        <v>4723.1021491426673</v>
      </c>
      <c r="AN206">
        <v>4713.3224150189744</v>
      </c>
      <c r="AO206">
        <v>5186.5651584689049</v>
      </c>
      <c r="AP206">
        <v>5347.2730426367052</v>
      </c>
      <c r="AQ206">
        <v>5308.4244020596734</v>
      </c>
      <c r="AR206">
        <v>5340.0154486944257</v>
      </c>
      <c r="AS206">
        <v>5352.1815913546779</v>
      </c>
      <c r="AT206">
        <v>5417.2882465811663</v>
      </c>
      <c r="AU206">
        <v>5438.4409603011927</v>
      </c>
      <c r="AV206">
        <v>5455.8169968213842</v>
      </c>
      <c r="AW206">
        <v>5465.3518401414631</v>
      </c>
      <c r="AX206">
        <v>5477.7283914115342</v>
      </c>
      <c r="AY206">
        <v>5492.5683393515192</v>
      </c>
      <c r="AZ206">
        <v>5527.8890335791984</v>
      </c>
      <c r="BA206">
        <v>5564.7695407250767</v>
      </c>
      <c r="BB206">
        <v>5604.7359534516754</v>
      </c>
      <c r="BC206">
        <v>5642.3023260822083</v>
      </c>
      <c r="BD206">
        <v>5672.1873884705647</v>
      </c>
      <c r="BE206">
        <v>5693.6434721264441</v>
      </c>
      <c r="BF206">
        <v>5708.2502703045329</v>
      </c>
      <c r="BG206">
        <v>5716.9326692777131</v>
      </c>
      <c r="BH206">
        <v>5721.1529203029277</v>
      </c>
      <c r="BI206">
        <v>5721.2193552606532</v>
      </c>
      <c r="BJ206">
        <v>5718.3601531769564</v>
      </c>
      <c r="BK206">
        <v>5712.4368385925973</v>
      </c>
      <c r="BL206">
        <v>5704.3317361792742</v>
      </c>
      <c r="BM206">
        <v>5702.3330324719236</v>
      </c>
      <c r="BN206">
        <v>5696.3502731227809</v>
      </c>
    </row>
    <row r="207" spans="5:66" x14ac:dyDescent="0.35">
      <c r="E207" t="s">
        <v>185</v>
      </c>
      <c r="F207">
        <v>451.71302318840577</v>
      </c>
      <c r="G207">
        <v>414.77354282194688</v>
      </c>
      <c r="H207">
        <v>373.68663710144926</v>
      </c>
      <c r="I207">
        <v>457.17501739130438</v>
      </c>
      <c r="J207">
        <v>368.3606602898551</v>
      </c>
      <c r="K207">
        <v>580.86230144927538</v>
      </c>
      <c r="L207">
        <v>571.22039652173908</v>
      </c>
      <c r="M207">
        <v>506.1207130434783</v>
      </c>
      <c r="N207">
        <v>400.95203420289857</v>
      </c>
      <c r="O207">
        <v>486.76115304347826</v>
      </c>
      <c r="P207">
        <v>458.22678318840576</v>
      </c>
      <c r="Q207">
        <v>468.91914666666662</v>
      </c>
      <c r="R207">
        <v>354.7049223188406</v>
      </c>
      <c r="S207">
        <v>465.24260869565217</v>
      </c>
      <c r="T207">
        <v>307.65340115942024</v>
      </c>
      <c r="U207">
        <v>327.54831999999993</v>
      </c>
      <c r="V207">
        <v>319.61189333333334</v>
      </c>
      <c r="W207">
        <v>427.66665333333333</v>
      </c>
      <c r="X207">
        <v>329.18057333333337</v>
      </c>
      <c r="Y207">
        <v>396.34319999999997</v>
      </c>
      <c r="Z207">
        <v>526.17707999999993</v>
      </c>
      <c r="AA207">
        <v>430.94436000000002</v>
      </c>
      <c r="AB207">
        <v>275.74726666666669</v>
      </c>
      <c r="AC207">
        <v>562.78302666666661</v>
      </c>
      <c r="AD207">
        <v>445.62469013333339</v>
      </c>
      <c r="AE207">
        <v>465.41234666666668</v>
      </c>
      <c r="AF207">
        <v>512.70428000000004</v>
      </c>
      <c r="AG207">
        <v>416.73514666666665</v>
      </c>
      <c r="AH207">
        <v>549.81974666666667</v>
      </c>
      <c r="AI207">
        <v>435.88301093333325</v>
      </c>
      <c r="AJ207">
        <v>508.88537333333329</v>
      </c>
      <c r="AK207">
        <v>766.90264365760527</v>
      </c>
      <c r="AL207">
        <v>572.65169073269999</v>
      </c>
      <c r="AM207">
        <v>564.89126155733334</v>
      </c>
      <c r="AN207">
        <v>573.30803419499296</v>
      </c>
      <c r="AO207">
        <v>620.56478401570462</v>
      </c>
      <c r="AP207">
        <v>646.83875260507079</v>
      </c>
      <c r="AQ207">
        <v>618.24254284118456</v>
      </c>
      <c r="AR207">
        <v>624.00120745302456</v>
      </c>
      <c r="AS207">
        <v>625.34828057401876</v>
      </c>
      <c r="AT207">
        <v>626.6026550512197</v>
      </c>
      <c r="AU207">
        <v>627.02439907058294</v>
      </c>
      <c r="AV207">
        <v>627.04985112592578</v>
      </c>
      <c r="AW207">
        <v>626.87052664172734</v>
      </c>
      <c r="AX207">
        <v>626.9134454926666</v>
      </c>
      <c r="AY207">
        <v>627.1024623759231</v>
      </c>
      <c r="AZ207">
        <v>628.5958637261491</v>
      </c>
      <c r="BA207">
        <v>629.89169552891383</v>
      </c>
      <c r="BB207">
        <v>631.57755293934895</v>
      </c>
      <c r="BC207">
        <v>633.06522962492045</v>
      </c>
      <c r="BD207">
        <v>634.25427397971953</v>
      </c>
      <c r="BE207">
        <v>635.14958150258155</v>
      </c>
      <c r="BF207">
        <v>635.82091372427521</v>
      </c>
      <c r="BG207">
        <v>636.30203288258735</v>
      </c>
      <c r="BH207">
        <v>636.64587328945049</v>
      </c>
      <c r="BI207">
        <v>636.85899095943239</v>
      </c>
      <c r="BJ207">
        <v>636.98694229208843</v>
      </c>
      <c r="BK207">
        <v>637.0233911933924</v>
      </c>
      <c r="BL207">
        <v>636.9864295665185</v>
      </c>
      <c r="BM207">
        <v>637.51468440722783</v>
      </c>
      <c r="BN207">
        <v>638.05025032852848</v>
      </c>
    </row>
    <row r="209" spans="5:66" x14ac:dyDescent="0.35">
      <c r="E209" t="s">
        <v>186</v>
      </c>
      <c r="F209">
        <v>19256.451684898519</v>
      </c>
      <c r="G209">
        <v>19514.502315008216</v>
      </c>
      <c r="H209">
        <v>19680.078247411424</v>
      </c>
      <c r="I209">
        <v>20058.260248599709</v>
      </c>
      <c r="J209">
        <v>20181.326320820099</v>
      </c>
      <c r="K209">
        <v>20742.654530784563</v>
      </c>
      <c r="L209">
        <v>21260.870599774258</v>
      </c>
      <c r="M209">
        <v>21471.377866195977</v>
      </c>
      <c r="N209">
        <v>22040.782564432295</v>
      </c>
      <c r="O209">
        <v>21733.855320469196</v>
      </c>
      <c r="P209">
        <v>20840.97861603542</v>
      </c>
      <c r="Q209">
        <v>20635.040525601955</v>
      </c>
      <c r="R209">
        <v>20390.13362461478</v>
      </c>
      <c r="S209">
        <v>20695.873014054538</v>
      </c>
      <c r="T209">
        <v>20322.156299648694</v>
      </c>
      <c r="U209">
        <v>20156.952042415214</v>
      </c>
      <c r="V209">
        <v>20165.17871763825</v>
      </c>
      <c r="W209">
        <v>19559.524431666337</v>
      </c>
      <c r="X209">
        <v>19334.471700395898</v>
      </c>
      <c r="Y209">
        <v>19047.097463513051</v>
      </c>
      <c r="Z209">
        <v>19127.767223342409</v>
      </c>
      <c r="AA209">
        <v>18525.592828552162</v>
      </c>
      <c r="AB209">
        <v>19417.229472677293</v>
      </c>
      <c r="AC209">
        <v>20229.079046507904</v>
      </c>
      <c r="AD209">
        <v>19791.895285811541</v>
      </c>
      <c r="AE209">
        <v>20365.733043239892</v>
      </c>
      <c r="AF209">
        <v>20918.55274139145</v>
      </c>
      <c r="AG209">
        <v>21670.520527341243</v>
      </c>
      <c r="AH209">
        <v>22501.729782701739</v>
      </c>
      <c r="AI209">
        <v>21576.371832531793</v>
      </c>
      <c r="AJ209">
        <v>21929.833524112408</v>
      </c>
      <c r="AK209">
        <v>22739.514941568752</v>
      </c>
      <c r="AL209">
        <v>22334.799988816601</v>
      </c>
      <c r="AM209">
        <v>21874.376105472056</v>
      </c>
      <c r="AN209">
        <v>21663.267956364518</v>
      </c>
      <c r="AO209">
        <v>22217.219331567147</v>
      </c>
      <c r="AP209">
        <v>22515.610960254846</v>
      </c>
      <c r="AQ209">
        <v>22581.939908384502</v>
      </c>
      <c r="AR209">
        <v>22768.230524002222</v>
      </c>
      <c r="AS209">
        <v>22950.086139644827</v>
      </c>
      <c r="AT209">
        <v>23183.009495014288</v>
      </c>
      <c r="AU209">
        <v>23358.916821241964</v>
      </c>
      <c r="AV209">
        <v>23551.217937780897</v>
      </c>
      <c r="AW209">
        <v>23704.582865284756</v>
      </c>
      <c r="AX209">
        <v>23861.291389508115</v>
      </c>
      <c r="AY209">
        <v>24022.302375100648</v>
      </c>
      <c r="AZ209">
        <v>24223.781082654961</v>
      </c>
      <c r="BA209">
        <v>24449.592659621583</v>
      </c>
      <c r="BB209">
        <v>24655.258060688204</v>
      </c>
      <c r="BC209">
        <v>24853.083650293916</v>
      </c>
      <c r="BD209">
        <v>25015.400836024673</v>
      </c>
      <c r="BE209">
        <v>25138.341924350025</v>
      </c>
      <c r="BF209">
        <v>25226.590730744443</v>
      </c>
      <c r="BG209">
        <v>25285.581152651786</v>
      </c>
      <c r="BH209">
        <v>25319.836458935719</v>
      </c>
      <c r="BI209">
        <v>25333.176426070979</v>
      </c>
      <c r="BJ209">
        <v>25316.449479614643</v>
      </c>
      <c r="BK209">
        <v>25284.151405731343</v>
      </c>
      <c r="BL209">
        <v>25237.192075081657</v>
      </c>
      <c r="BM209">
        <v>25187.46086327135</v>
      </c>
      <c r="BN209">
        <v>25118.356969428958</v>
      </c>
    </row>
    <row r="211" spans="5:66" x14ac:dyDescent="0.35">
      <c r="E211" t="s">
        <v>109</v>
      </c>
    </row>
    <row r="212" spans="5:66" x14ac:dyDescent="0.35">
      <c r="E212" t="s">
        <v>183</v>
      </c>
      <c r="F212">
        <v>13986.099283572541</v>
      </c>
      <c r="G212">
        <v>14298.262056749318</v>
      </c>
      <c r="H212">
        <v>14572.340063144156</v>
      </c>
      <c r="I212">
        <v>14709.373565008687</v>
      </c>
      <c r="J212">
        <v>14717.533776743574</v>
      </c>
      <c r="K212">
        <v>14833.969192536268</v>
      </c>
      <c r="L212">
        <v>15325.311284123251</v>
      </c>
      <c r="M212">
        <v>15744.748861173719</v>
      </c>
      <c r="N212">
        <v>16074.505162386038</v>
      </c>
      <c r="O212">
        <v>15684.640938558048</v>
      </c>
      <c r="P212">
        <v>15082.075738607189</v>
      </c>
      <c r="Q212">
        <v>15085.865517766119</v>
      </c>
      <c r="R212">
        <v>14987.27575872631</v>
      </c>
      <c r="S212">
        <v>14994.886432802292</v>
      </c>
      <c r="T212">
        <v>14912.770319627129</v>
      </c>
      <c r="U212">
        <v>14821.806297837347</v>
      </c>
      <c r="V212">
        <v>14897.707253387578</v>
      </c>
      <c r="W212">
        <v>14394.919586831173</v>
      </c>
      <c r="X212">
        <v>14364.793567703176</v>
      </c>
      <c r="Y212">
        <v>14123.094316943352</v>
      </c>
      <c r="Z212">
        <v>13816.918505704973</v>
      </c>
      <c r="AA212">
        <v>13692.45416736166</v>
      </c>
      <c r="AB212">
        <v>14529.704782537669</v>
      </c>
      <c r="AC212">
        <v>14660.461895271788</v>
      </c>
      <c r="AD212">
        <v>14556.563828709614</v>
      </c>
      <c r="AE212">
        <v>15054.062470524455</v>
      </c>
      <c r="AF212">
        <v>15477.617905918412</v>
      </c>
      <c r="AG212">
        <v>16030.750449453524</v>
      </c>
      <c r="AH212">
        <v>16406.419320980785</v>
      </c>
      <c r="AI212">
        <v>15960.68088179448</v>
      </c>
      <c r="AJ212">
        <v>16203.736507613296</v>
      </c>
      <c r="AK212">
        <v>16525.508993162301</v>
      </c>
      <c r="AL212">
        <v>16528.687141297007</v>
      </c>
      <c r="AM212">
        <v>16357.298325881975</v>
      </c>
      <c r="AN212">
        <v>16034.637920036119</v>
      </c>
      <c r="AO212">
        <v>15909.11744075109</v>
      </c>
      <c r="AP212">
        <v>15858.6799969604</v>
      </c>
      <c r="AQ212">
        <v>15766.749346946284</v>
      </c>
      <c r="AR212">
        <v>15644.271656983292</v>
      </c>
      <c r="AS212">
        <v>15508.655916762109</v>
      </c>
      <c r="AT212">
        <v>15420.786672302111</v>
      </c>
      <c r="AU212">
        <v>15422.911521918551</v>
      </c>
      <c r="AV212">
        <v>15438.297569140099</v>
      </c>
      <c r="AW212">
        <v>15457.790736470466</v>
      </c>
      <c r="AX212">
        <v>15491.177926977931</v>
      </c>
      <c r="AY212">
        <v>15536.236128960189</v>
      </c>
      <c r="AZ212">
        <v>15599.358453078985</v>
      </c>
      <c r="BA212">
        <v>15683.163848593078</v>
      </c>
      <c r="BB212">
        <v>15746.683887129348</v>
      </c>
      <c r="BC212">
        <v>15804.820004567475</v>
      </c>
      <c r="BD212">
        <v>15833.624956386615</v>
      </c>
      <c r="BE212">
        <v>15854.756439772536</v>
      </c>
      <c r="BF212">
        <v>15850.279600253623</v>
      </c>
      <c r="BG212">
        <v>15834.714416649487</v>
      </c>
      <c r="BH212">
        <v>15800.784492120601</v>
      </c>
      <c r="BI212">
        <v>15750.110484002842</v>
      </c>
      <c r="BJ212">
        <v>15685.083547139697</v>
      </c>
      <c r="BK212">
        <v>15608.900495354719</v>
      </c>
      <c r="BL212">
        <v>15521.603215779171</v>
      </c>
      <c r="BM212">
        <v>15425.903241905929</v>
      </c>
      <c r="BN212">
        <v>15310.579596059921</v>
      </c>
    </row>
    <row r="213" spans="5:66" x14ac:dyDescent="0.35">
      <c r="E213" t="s">
        <v>184</v>
      </c>
      <c r="F213">
        <v>4818.6393781375709</v>
      </c>
      <c r="G213">
        <v>4801.4667154369517</v>
      </c>
      <c r="H213">
        <v>4734.0515471658191</v>
      </c>
      <c r="I213">
        <v>4891.7116661997134</v>
      </c>
      <c r="J213">
        <v>5095.4318837866722</v>
      </c>
      <c r="K213">
        <v>5327.8230367990172</v>
      </c>
      <c r="L213">
        <v>5364.3389191292708</v>
      </c>
      <c r="M213">
        <v>5220.5082919787792</v>
      </c>
      <c r="N213">
        <v>5565.3253678433566</v>
      </c>
      <c r="O213">
        <v>5562.4532288676719</v>
      </c>
      <c r="P213">
        <v>5300.6760942398241</v>
      </c>
      <c r="Q213">
        <v>5080.2558611691693</v>
      </c>
      <c r="R213">
        <v>5048.1529435696302</v>
      </c>
      <c r="S213">
        <v>5235.7439725565937</v>
      </c>
      <c r="T213">
        <v>5101.7325788621456</v>
      </c>
      <c r="U213">
        <v>5007.5974245778671</v>
      </c>
      <c r="V213">
        <v>4947.8595709173351</v>
      </c>
      <c r="W213">
        <v>4736.9381915018303</v>
      </c>
      <c r="X213">
        <v>4640.4975593593854</v>
      </c>
      <c r="Y213">
        <v>4527.6599465696991</v>
      </c>
      <c r="Z213">
        <v>4784.6716376374334</v>
      </c>
      <c r="AA213">
        <v>4402.1943011905014</v>
      </c>
      <c r="AB213">
        <v>4611.7774234729586</v>
      </c>
      <c r="AC213">
        <v>5005.8341245694473</v>
      </c>
      <c r="AD213">
        <v>4789.7067669685957</v>
      </c>
      <c r="AE213">
        <v>4846.2582260487707</v>
      </c>
      <c r="AF213">
        <v>4928.2305554730365</v>
      </c>
      <c r="AG213">
        <v>5223.0349312210528</v>
      </c>
      <c r="AH213">
        <v>5545.4907150542876</v>
      </c>
      <c r="AI213">
        <v>5179.8079398039818</v>
      </c>
      <c r="AJ213">
        <v>5217.2116431657778</v>
      </c>
      <c r="AK213">
        <v>5303.2241503052892</v>
      </c>
      <c r="AL213">
        <v>4795.872209582466</v>
      </c>
      <c r="AM213">
        <v>4307.3557855088629</v>
      </c>
      <c r="AN213">
        <v>4124.2736987489543</v>
      </c>
      <c r="AO213">
        <v>4367.2872105946662</v>
      </c>
      <c r="AP213">
        <v>4317.568828412881</v>
      </c>
      <c r="AQ213">
        <v>4095.9589391557051</v>
      </c>
      <c r="AR213">
        <v>3883.2516518186276</v>
      </c>
      <c r="AS213">
        <v>3718.1883352442032</v>
      </c>
      <c r="AT213">
        <v>3550.4114840933962</v>
      </c>
      <c r="AU213">
        <v>3508.1659333024108</v>
      </c>
      <c r="AV213">
        <v>3434.6496206365318</v>
      </c>
      <c r="AW213">
        <v>3378.3172274478898</v>
      </c>
      <c r="AX213">
        <v>3352.2101047378674</v>
      </c>
      <c r="AY213">
        <v>3304.6693470976425</v>
      </c>
      <c r="AZ213">
        <v>3265.2909742751281</v>
      </c>
      <c r="BA213">
        <v>3247.3053335188015</v>
      </c>
      <c r="BB213">
        <v>3205.3425549919616</v>
      </c>
      <c r="BC213">
        <v>3176.0370521067166</v>
      </c>
      <c r="BD213">
        <v>3145.8171336896203</v>
      </c>
      <c r="BE213">
        <v>3099.907345625812</v>
      </c>
      <c r="BF213">
        <v>3049.4324891339447</v>
      </c>
      <c r="BG213">
        <v>3025.3799190868713</v>
      </c>
      <c r="BH213">
        <v>3008.7304847099167</v>
      </c>
      <c r="BI213">
        <v>2963.9793575880062</v>
      </c>
      <c r="BJ213">
        <v>2914.7923792649231</v>
      </c>
      <c r="BK213">
        <v>2877.8811704468089</v>
      </c>
      <c r="BL213">
        <v>2846.7557000165093</v>
      </c>
      <c r="BM213">
        <v>2828.7325687041503</v>
      </c>
      <c r="BN213">
        <v>2809.778443649418</v>
      </c>
    </row>
    <row r="214" spans="5:66" x14ac:dyDescent="0.35">
      <c r="E214" t="s">
        <v>185</v>
      </c>
      <c r="F214">
        <v>451.71302318840577</v>
      </c>
      <c r="G214">
        <v>414.77354282194688</v>
      </c>
      <c r="H214">
        <v>373.68663710144926</v>
      </c>
      <c r="I214">
        <v>457.17501739130438</v>
      </c>
      <c r="J214">
        <v>368.3606602898551</v>
      </c>
      <c r="K214">
        <v>580.86230144927538</v>
      </c>
      <c r="L214">
        <v>571.22039652173908</v>
      </c>
      <c r="M214">
        <v>506.1207130434783</v>
      </c>
      <c r="N214">
        <v>400.95203420289857</v>
      </c>
      <c r="O214">
        <v>486.76115304347826</v>
      </c>
      <c r="P214">
        <v>458.22678318840576</v>
      </c>
      <c r="Q214">
        <v>468.91914666666662</v>
      </c>
      <c r="R214">
        <v>354.7049223188406</v>
      </c>
      <c r="S214">
        <v>465.24260869565217</v>
      </c>
      <c r="T214">
        <v>307.65340115942024</v>
      </c>
      <c r="U214">
        <v>327.54831999999993</v>
      </c>
      <c r="V214">
        <v>319.61189333333334</v>
      </c>
      <c r="W214">
        <v>427.66665333333333</v>
      </c>
      <c r="X214">
        <v>329.18057333333337</v>
      </c>
      <c r="Y214">
        <v>396.34319999999997</v>
      </c>
      <c r="Z214">
        <v>526.17707999999993</v>
      </c>
      <c r="AA214">
        <v>430.94436000000002</v>
      </c>
      <c r="AB214">
        <v>275.74726666666669</v>
      </c>
      <c r="AC214">
        <v>562.78302666666661</v>
      </c>
      <c r="AD214">
        <v>445.62469013333339</v>
      </c>
      <c r="AE214">
        <v>465.41234666666668</v>
      </c>
      <c r="AF214">
        <v>512.70428000000004</v>
      </c>
      <c r="AG214">
        <v>416.73514666666665</v>
      </c>
      <c r="AH214">
        <v>549.81974666666667</v>
      </c>
      <c r="AI214">
        <v>435.88301093333325</v>
      </c>
      <c r="AJ214">
        <v>508.88537333333329</v>
      </c>
      <c r="AK214">
        <v>791.24084765760529</v>
      </c>
      <c r="AL214">
        <v>625.995106574489</v>
      </c>
      <c r="AM214">
        <v>645.02509863430168</v>
      </c>
      <c r="AN214">
        <v>680.73112605176482</v>
      </c>
      <c r="AO214">
        <v>754.66813443255512</v>
      </c>
      <c r="AP214">
        <v>813.34711967021622</v>
      </c>
      <c r="AQ214">
        <v>823.9862116838558</v>
      </c>
      <c r="AR214">
        <v>868.03977738856497</v>
      </c>
      <c r="AS214">
        <v>902.00570751376313</v>
      </c>
      <c r="AT214">
        <v>933.20726446893309</v>
      </c>
      <c r="AU214">
        <v>948.85776957679377</v>
      </c>
      <c r="AV214">
        <v>967.73224262027543</v>
      </c>
      <c r="AW214">
        <v>969.90143807764105</v>
      </c>
      <c r="AX214">
        <v>976.6899604799695</v>
      </c>
      <c r="AY214">
        <v>991.80981346419344</v>
      </c>
      <c r="AZ214">
        <v>1008.5884918396907</v>
      </c>
      <c r="BA214">
        <v>1025.1221672022129</v>
      </c>
      <c r="BB214">
        <v>1042.7636565085243</v>
      </c>
      <c r="BC214">
        <v>1053.3107439421269</v>
      </c>
      <c r="BD214">
        <v>1058.4115847206617</v>
      </c>
      <c r="BE214">
        <v>1059.3376147648878</v>
      </c>
      <c r="BF214">
        <v>1064.2574740838788</v>
      </c>
      <c r="BG214">
        <v>1063.9860930920131</v>
      </c>
      <c r="BH214">
        <v>1063.6727280088271</v>
      </c>
      <c r="BI214">
        <v>1063.216479111999</v>
      </c>
      <c r="BJ214">
        <v>1063.5685195841313</v>
      </c>
      <c r="BK214">
        <v>1067.8292476161175</v>
      </c>
      <c r="BL214">
        <v>1066.8927321447723</v>
      </c>
      <c r="BM214">
        <v>1066.5231458497694</v>
      </c>
      <c r="BN214">
        <v>1066.1119135842666</v>
      </c>
    </row>
    <row r="215" spans="5:66" x14ac:dyDescent="0.35">
      <c r="E215">
        <v>0</v>
      </c>
      <c r="F215">
        <v>0</v>
      </c>
      <c r="G215">
        <v>0</v>
      </c>
      <c r="H215">
        <v>0</v>
      </c>
      <c r="I215">
        <v>0</v>
      </c>
      <c r="J215">
        <v>0</v>
      </c>
      <c r="K215">
        <v>0</v>
      </c>
      <c r="L215">
        <v>0</v>
      </c>
      <c r="M215">
        <v>0</v>
      </c>
      <c r="N215">
        <v>0</v>
      </c>
      <c r="O215">
        <v>0</v>
      </c>
      <c r="P215">
        <v>0</v>
      </c>
      <c r="Q215">
        <v>0</v>
      </c>
      <c r="R215">
        <v>0</v>
      </c>
      <c r="S215">
        <v>0</v>
      </c>
      <c r="T215">
        <v>0</v>
      </c>
      <c r="U215">
        <v>0</v>
      </c>
      <c r="V215">
        <v>0</v>
      </c>
      <c r="W215">
        <v>0</v>
      </c>
      <c r="X215">
        <v>0</v>
      </c>
      <c r="Y215">
        <v>0</v>
      </c>
      <c r="Z215">
        <v>0</v>
      </c>
      <c r="AA215">
        <v>0</v>
      </c>
      <c r="AB215">
        <v>0</v>
      </c>
      <c r="AC215">
        <v>0</v>
      </c>
      <c r="AD215">
        <v>0</v>
      </c>
      <c r="AE215">
        <v>0</v>
      </c>
      <c r="AF215">
        <v>0</v>
      </c>
      <c r="AG215">
        <v>0</v>
      </c>
      <c r="AH215">
        <v>0</v>
      </c>
      <c r="AI215">
        <v>0</v>
      </c>
      <c r="AJ215">
        <v>0</v>
      </c>
    </row>
    <row r="216" spans="5:66" x14ac:dyDescent="0.35">
      <c r="E216" t="s">
        <v>186</v>
      </c>
      <c r="F216">
        <v>19256.451684898519</v>
      </c>
      <c r="G216">
        <v>19514.502315008216</v>
      </c>
      <c r="H216">
        <v>19680.078247411424</v>
      </c>
      <c r="I216">
        <v>20058.260248599709</v>
      </c>
      <c r="J216">
        <v>20181.326320820099</v>
      </c>
      <c r="K216">
        <v>20742.654530784563</v>
      </c>
      <c r="L216">
        <v>21260.870599774258</v>
      </c>
      <c r="M216">
        <v>21471.377866195977</v>
      </c>
      <c r="N216">
        <v>22040.782564432295</v>
      </c>
      <c r="O216">
        <v>21733.855320469196</v>
      </c>
      <c r="P216">
        <v>20840.97861603542</v>
      </c>
      <c r="Q216">
        <v>20635.040525601955</v>
      </c>
      <c r="R216">
        <v>20390.13362461478</v>
      </c>
      <c r="S216">
        <v>20695.873014054538</v>
      </c>
      <c r="T216">
        <v>20322.156299648694</v>
      </c>
      <c r="U216">
        <v>20156.952042415214</v>
      </c>
      <c r="V216">
        <v>20165.17871763825</v>
      </c>
      <c r="W216">
        <v>19559.524431666337</v>
      </c>
      <c r="X216">
        <v>19334.471700395898</v>
      </c>
      <c r="Y216">
        <v>19047.097463513051</v>
      </c>
      <c r="Z216">
        <v>19127.767223342409</v>
      </c>
      <c r="AA216">
        <v>18525.592828552162</v>
      </c>
      <c r="AB216">
        <v>19417.229472677293</v>
      </c>
      <c r="AC216">
        <v>20229.079046507904</v>
      </c>
      <c r="AD216">
        <v>19791.895285811541</v>
      </c>
      <c r="AE216">
        <v>20365.733043239892</v>
      </c>
      <c r="AF216">
        <v>20918.55274139145</v>
      </c>
      <c r="AG216">
        <v>21670.520527341243</v>
      </c>
      <c r="AH216">
        <v>22501.729782701739</v>
      </c>
      <c r="AI216">
        <v>21576.371832531793</v>
      </c>
      <c r="AJ216">
        <v>21929.833524112408</v>
      </c>
      <c r="AK216">
        <v>22619.973991125196</v>
      </c>
      <c r="AL216">
        <v>21950.554457453964</v>
      </c>
      <c r="AM216">
        <v>21309.67921002514</v>
      </c>
      <c r="AN216">
        <v>20839.642744836838</v>
      </c>
      <c r="AO216">
        <v>21031.072785778313</v>
      </c>
      <c r="AP216">
        <v>20989.595945043497</v>
      </c>
      <c r="AQ216">
        <v>20686.694497785844</v>
      </c>
      <c r="AR216">
        <v>20395.563086190483</v>
      </c>
      <c r="AS216">
        <v>20128.849959520074</v>
      </c>
      <c r="AT216">
        <v>19904.405420864437</v>
      </c>
      <c r="AU216">
        <v>19879.935224797755</v>
      </c>
      <c r="AV216">
        <v>19840.679432396908</v>
      </c>
      <c r="AW216">
        <v>19806.009401995998</v>
      </c>
      <c r="AX216">
        <v>19820.077992195766</v>
      </c>
      <c r="AY216">
        <v>19832.715289522024</v>
      </c>
      <c r="AZ216">
        <v>19873.237919193805</v>
      </c>
      <c r="BA216">
        <v>19955.591349314091</v>
      </c>
      <c r="BB216">
        <v>19994.790098629834</v>
      </c>
      <c r="BC216">
        <v>20034.167800616317</v>
      </c>
      <c r="BD216">
        <v>20037.853674796897</v>
      </c>
      <c r="BE216">
        <v>20014.001400163237</v>
      </c>
      <c r="BF216">
        <v>19963.969563471448</v>
      </c>
      <c r="BG216">
        <v>19924.080428828369</v>
      </c>
      <c r="BH216">
        <v>19873.187704839347</v>
      </c>
      <c r="BI216">
        <v>19777.306320702846</v>
      </c>
      <c r="BJ216">
        <v>19663.444445988753</v>
      </c>
      <c r="BK216">
        <v>19554.610913417648</v>
      </c>
      <c r="BL216">
        <v>19435.251647940455</v>
      </c>
      <c r="BM216">
        <v>19321.158956459851</v>
      </c>
      <c r="BN216">
        <v>19186.469953293607</v>
      </c>
    </row>
    <row r="218" spans="5:66" x14ac:dyDescent="0.35">
      <c r="E218" t="s">
        <v>110</v>
      </c>
    </row>
    <row r="219" spans="5:66" x14ac:dyDescent="0.35">
      <c r="E219" t="s">
        <v>183</v>
      </c>
      <c r="F219">
        <v>13986.099283572541</v>
      </c>
      <c r="G219">
        <v>14298.262056749318</v>
      </c>
      <c r="H219">
        <v>14572.340063144156</v>
      </c>
      <c r="I219">
        <v>14709.373565008687</v>
      </c>
      <c r="J219">
        <v>14717.533776743574</v>
      </c>
      <c r="K219">
        <v>14833.969192536268</v>
      </c>
      <c r="L219">
        <v>15325.311284123251</v>
      </c>
      <c r="M219">
        <v>15744.748861173719</v>
      </c>
      <c r="N219">
        <v>16074.505162386038</v>
      </c>
      <c r="O219">
        <v>15684.640938558048</v>
      </c>
      <c r="P219">
        <v>15082.075738607189</v>
      </c>
      <c r="Q219">
        <v>15085.865517766119</v>
      </c>
      <c r="R219">
        <v>14987.27575872631</v>
      </c>
      <c r="S219">
        <v>14994.886432802292</v>
      </c>
      <c r="T219">
        <v>14912.770319627129</v>
      </c>
      <c r="U219">
        <v>14821.806297837347</v>
      </c>
      <c r="V219">
        <v>14897.707253387578</v>
      </c>
      <c r="W219">
        <v>14394.919586831173</v>
      </c>
      <c r="X219">
        <v>14364.793567703176</v>
      </c>
      <c r="Y219">
        <v>14123.094316943352</v>
      </c>
      <c r="Z219">
        <v>13816.918505704973</v>
      </c>
      <c r="AA219">
        <v>13692.45416736166</v>
      </c>
      <c r="AB219">
        <v>14529.704782537669</v>
      </c>
      <c r="AC219">
        <v>14660.461895271788</v>
      </c>
      <c r="AD219">
        <v>14556.563828709614</v>
      </c>
      <c r="AE219">
        <v>15054.062470524455</v>
      </c>
      <c r="AF219">
        <v>15477.617905918412</v>
      </c>
      <c r="AG219">
        <v>16030.750449453524</v>
      </c>
      <c r="AH219">
        <v>16406.419320980785</v>
      </c>
      <c r="AI219">
        <v>15960.68088179448</v>
      </c>
      <c r="AJ219">
        <v>16203.736507613296</v>
      </c>
      <c r="AK219">
        <v>16525.213966676525</v>
      </c>
      <c r="AL219">
        <v>16516.512353916249</v>
      </c>
      <c r="AM219">
        <v>16332.539621673412</v>
      </c>
      <c r="AN219">
        <v>15880.449567079268</v>
      </c>
      <c r="AO219">
        <v>15651.249702998195</v>
      </c>
      <c r="AP219">
        <v>15615.87795779541</v>
      </c>
      <c r="AQ219">
        <v>15395.139419561528</v>
      </c>
      <c r="AR219">
        <v>15136.722590615424</v>
      </c>
      <c r="AS219">
        <v>14673.442283796327</v>
      </c>
      <c r="AT219">
        <v>14410.830434886804</v>
      </c>
      <c r="AU219">
        <v>14311.17834240606</v>
      </c>
      <c r="AV219">
        <v>14254.410238633265</v>
      </c>
      <c r="AW219">
        <v>14191.429710296256</v>
      </c>
      <c r="AX219">
        <v>14123.884782056775</v>
      </c>
      <c r="AY219">
        <v>14089.444196826082</v>
      </c>
      <c r="AZ219">
        <v>14070.878846868634</v>
      </c>
      <c r="BA219">
        <v>14057.569501404025</v>
      </c>
      <c r="BB219">
        <v>14021.990899311404</v>
      </c>
      <c r="BC219">
        <v>13970.620859518476</v>
      </c>
      <c r="BD219">
        <v>13889.84319862671</v>
      </c>
      <c r="BE219">
        <v>13804.858707825635</v>
      </c>
      <c r="BF219">
        <v>13701.801073101349</v>
      </c>
      <c r="BG219">
        <v>13582.119646671108</v>
      </c>
      <c r="BH219">
        <v>13447.06073272424</v>
      </c>
      <c r="BI219">
        <v>13298.277562139476</v>
      </c>
      <c r="BJ219">
        <v>13153.362080449391</v>
      </c>
      <c r="BK219">
        <v>12999.622734802155</v>
      </c>
      <c r="BL219">
        <v>12837.111657253448</v>
      </c>
      <c r="BM219">
        <v>12682.498127548157</v>
      </c>
      <c r="BN219">
        <v>12511.735443333075</v>
      </c>
    </row>
    <row r="220" spans="5:66" x14ac:dyDescent="0.35">
      <c r="E220" t="s">
        <v>184</v>
      </c>
      <c r="F220">
        <v>4818.6393781375709</v>
      </c>
      <c r="G220">
        <v>4801.4667154369517</v>
      </c>
      <c r="H220">
        <v>4734.0515471658191</v>
      </c>
      <c r="I220">
        <v>4891.7116661997134</v>
      </c>
      <c r="J220">
        <v>5095.4318837866722</v>
      </c>
      <c r="K220">
        <v>5327.8230367990172</v>
      </c>
      <c r="L220">
        <v>5364.3389191292708</v>
      </c>
      <c r="M220">
        <v>5220.5082919787792</v>
      </c>
      <c r="N220">
        <v>5565.3253678433566</v>
      </c>
      <c r="O220">
        <v>5562.4532288676719</v>
      </c>
      <c r="P220">
        <v>5300.6760942398241</v>
      </c>
      <c r="Q220">
        <v>5080.2558611691693</v>
      </c>
      <c r="R220">
        <v>5048.1529435696302</v>
      </c>
      <c r="S220">
        <v>5235.7439725565937</v>
      </c>
      <c r="T220">
        <v>5101.7325788621456</v>
      </c>
      <c r="U220">
        <v>5007.5974245778671</v>
      </c>
      <c r="V220">
        <v>4947.8595709173351</v>
      </c>
      <c r="W220">
        <v>4736.9381915018303</v>
      </c>
      <c r="X220">
        <v>4640.4975593593854</v>
      </c>
      <c r="Y220">
        <v>4527.6599465696991</v>
      </c>
      <c r="Z220">
        <v>4784.6716376374334</v>
      </c>
      <c r="AA220">
        <v>4402.1943011905014</v>
      </c>
      <c r="AB220">
        <v>4611.7774234729586</v>
      </c>
      <c r="AC220">
        <v>5005.8341245694473</v>
      </c>
      <c r="AD220">
        <v>4789.7067669685957</v>
      </c>
      <c r="AE220">
        <v>4846.2582260487707</v>
      </c>
      <c r="AF220">
        <v>4928.2305554730365</v>
      </c>
      <c r="AG220">
        <v>5223.0349312210528</v>
      </c>
      <c r="AH220">
        <v>5545.4907150542876</v>
      </c>
      <c r="AI220">
        <v>5179.8079398039818</v>
      </c>
      <c r="AJ220">
        <v>5217.2116431657778</v>
      </c>
      <c r="AK220">
        <v>5239.7109836493682</v>
      </c>
      <c r="AL220">
        <v>4736.6620246323691</v>
      </c>
      <c r="AM220">
        <v>4215.9273451907493</v>
      </c>
      <c r="AN220">
        <v>3916.6663505466249</v>
      </c>
      <c r="AO220">
        <v>4063.741993983243</v>
      </c>
      <c r="AP220">
        <v>3812.7352677719987</v>
      </c>
      <c r="AQ220">
        <v>3460.4667917784827</v>
      </c>
      <c r="AR220">
        <v>3176.7879658518741</v>
      </c>
      <c r="AS220">
        <v>2714.9941295012</v>
      </c>
      <c r="AT220">
        <v>2480.6505671216678</v>
      </c>
      <c r="AU220">
        <v>2394.2572048144016</v>
      </c>
      <c r="AV220">
        <v>2327.3395640613035</v>
      </c>
      <c r="AW220">
        <v>2289.3071091534566</v>
      </c>
      <c r="AX220">
        <v>2262.0652902826237</v>
      </c>
      <c r="AY220">
        <v>2226.3913103564196</v>
      </c>
      <c r="AZ220">
        <v>2221.5556556758415</v>
      </c>
      <c r="BA220">
        <v>2204.0522680924851</v>
      </c>
      <c r="BB220">
        <v>2176.6865216198462</v>
      </c>
      <c r="BC220">
        <v>2156.3217456694515</v>
      </c>
      <c r="BD220">
        <v>2154.313826101868</v>
      </c>
      <c r="BE220">
        <v>2106.2541929296954</v>
      </c>
      <c r="BF220">
        <v>2071.6249156101885</v>
      </c>
      <c r="BG220">
        <v>2022.6007600914086</v>
      </c>
      <c r="BH220">
        <v>1984.7356413726793</v>
      </c>
      <c r="BI220">
        <v>1926.5924148782374</v>
      </c>
      <c r="BJ220">
        <v>1893.7527558211755</v>
      </c>
      <c r="BK220">
        <v>1865.6979996016189</v>
      </c>
      <c r="BL220">
        <v>1840.4331800886121</v>
      </c>
      <c r="BM220">
        <v>1816.5897928548152</v>
      </c>
      <c r="BN220">
        <v>1794.0110769440403</v>
      </c>
    </row>
    <row r="221" spans="5:66" x14ac:dyDescent="0.35">
      <c r="E221" t="s">
        <v>185</v>
      </c>
      <c r="F221">
        <v>451.71302318840577</v>
      </c>
      <c r="G221">
        <v>414.77354282194688</v>
      </c>
      <c r="H221">
        <v>373.68663710144926</v>
      </c>
      <c r="I221">
        <v>457.17501739130438</v>
      </c>
      <c r="J221">
        <v>368.3606602898551</v>
      </c>
      <c r="K221">
        <v>580.86230144927538</v>
      </c>
      <c r="L221">
        <v>571.22039652173908</v>
      </c>
      <c r="M221">
        <v>506.1207130434783</v>
      </c>
      <c r="N221">
        <v>400.95203420289857</v>
      </c>
      <c r="O221">
        <v>486.76115304347826</v>
      </c>
      <c r="P221">
        <v>458.22678318840576</v>
      </c>
      <c r="Q221">
        <v>468.91914666666662</v>
      </c>
      <c r="R221">
        <v>354.7049223188406</v>
      </c>
      <c r="S221">
        <v>465.24260869565217</v>
      </c>
      <c r="T221">
        <v>307.65340115942024</v>
      </c>
      <c r="U221">
        <v>327.54831999999993</v>
      </c>
      <c r="V221">
        <v>319.61189333333334</v>
      </c>
      <c r="W221">
        <v>427.66665333333333</v>
      </c>
      <c r="X221">
        <v>329.18057333333337</v>
      </c>
      <c r="Y221">
        <v>396.34319999999997</v>
      </c>
      <c r="Z221">
        <v>526.17707999999993</v>
      </c>
      <c r="AA221">
        <v>430.94436000000002</v>
      </c>
      <c r="AB221">
        <v>275.74726666666669</v>
      </c>
      <c r="AC221">
        <v>562.78302666666661</v>
      </c>
      <c r="AD221">
        <v>445.62469013333339</v>
      </c>
      <c r="AE221">
        <v>465.41234666666668</v>
      </c>
      <c r="AF221">
        <v>512.70428000000004</v>
      </c>
      <c r="AG221">
        <v>416.73514666666665</v>
      </c>
      <c r="AH221">
        <v>549.81974666666667</v>
      </c>
      <c r="AI221">
        <v>435.88301093333325</v>
      </c>
      <c r="AJ221">
        <v>508.88537333333329</v>
      </c>
      <c r="AK221">
        <v>802.24084765760529</v>
      </c>
      <c r="AL221">
        <v>647.995106574489</v>
      </c>
      <c r="AM221">
        <v>677.9823624412445</v>
      </c>
      <c r="AN221">
        <v>722.45999291715111</v>
      </c>
      <c r="AO221">
        <v>809.24105875532621</v>
      </c>
      <c r="AP221">
        <v>885.17918360849978</v>
      </c>
      <c r="AQ221">
        <v>910.72541663349568</v>
      </c>
      <c r="AR221">
        <v>968.99034022785179</v>
      </c>
      <c r="AS221">
        <v>1014.8792847512243</v>
      </c>
      <c r="AT221">
        <v>1058.4738763422788</v>
      </c>
      <c r="AU221">
        <v>1072.9959270282345</v>
      </c>
      <c r="AV221">
        <v>1076.124405603437</v>
      </c>
      <c r="AW221">
        <v>1072.583314351579</v>
      </c>
      <c r="AX221">
        <v>1069.5784043850613</v>
      </c>
      <c r="AY221">
        <v>1067.2077052710699</v>
      </c>
      <c r="AZ221">
        <v>1066.9795477737539</v>
      </c>
      <c r="BA221">
        <v>1068.0945926983482</v>
      </c>
      <c r="BB221">
        <v>1071.00508436006</v>
      </c>
      <c r="BC221">
        <v>1071.8020070631374</v>
      </c>
      <c r="BD221">
        <v>1072.6296742480436</v>
      </c>
      <c r="BE221">
        <v>1072.9167043206394</v>
      </c>
      <c r="BF221">
        <v>1074.3136474094547</v>
      </c>
      <c r="BG221">
        <v>1075.5270520984823</v>
      </c>
      <c r="BH221">
        <v>1074.6780859878645</v>
      </c>
      <c r="BI221">
        <v>1073.5006290829419</v>
      </c>
      <c r="BJ221">
        <v>1072.1718285128466</v>
      </c>
      <c r="BK221">
        <v>1075.7036447045291</v>
      </c>
      <c r="BL221">
        <v>1075.7021646976848</v>
      </c>
      <c r="BM221">
        <v>1074.4489659352475</v>
      </c>
      <c r="BN221">
        <v>1073.1412156710426</v>
      </c>
    </row>
    <row r="222" spans="5:66" x14ac:dyDescent="0.35">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row>
    <row r="223" spans="5:66" x14ac:dyDescent="0.35">
      <c r="E223" t="s">
        <v>186</v>
      </c>
      <c r="F223">
        <v>19256.451684898519</v>
      </c>
      <c r="G223">
        <v>19514.502315008216</v>
      </c>
      <c r="H223">
        <v>19680.078247411424</v>
      </c>
      <c r="I223">
        <v>20058.260248599709</v>
      </c>
      <c r="J223">
        <v>20181.326320820099</v>
      </c>
      <c r="K223">
        <v>20742.654530784563</v>
      </c>
      <c r="L223">
        <v>21260.870599774258</v>
      </c>
      <c r="M223">
        <v>21471.377866195977</v>
      </c>
      <c r="N223">
        <v>22040.782564432295</v>
      </c>
      <c r="O223">
        <v>21733.855320469196</v>
      </c>
      <c r="P223">
        <v>20840.97861603542</v>
      </c>
      <c r="Q223">
        <v>20635.040525601955</v>
      </c>
      <c r="R223">
        <v>20390.13362461478</v>
      </c>
      <c r="S223">
        <v>20695.873014054538</v>
      </c>
      <c r="T223">
        <v>20322.156299648694</v>
      </c>
      <c r="U223">
        <v>20156.952042415214</v>
      </c>
      <c r="V223">
        <v>20165.17871763825</v>
      </c>
      <c r="W223">
        <v>19559.524431666337</v>
      </c>
      <c r="X223">
        <v>19334.471700395898</v>
      </c>
      <c r="Y223">
        <v>19047.097463513051</v>
      </c>
      <c r="Z223">
        <v>19127.767223342409</v>
      </c>
      <c r="AA223">
        <v>18525.592828552162</v>
      </c>
      <c r="AB223">
        <v>19417.229472677293</v>
      </c>
      <c r="AC223">
        <v>20229.079046507904</v>
      </c>
      <c r="AD223">
        <v>19791.895285811541</v>
      </c>
      <c r="AE223">
        <v>20365.733043239892</v>
      </c>
      <c r="AF223">
        <v>20918.55274139145</v>
      </c>
      <c r="AG223">
        <v>21670.520527341243</v>
      </c>
      <c r="AH223">
        <v>22501.729782701739</v>
      </c>
      <c r="AI223">
        <v>21576.371832531793</v>
      </c>
      <c r="AJ223">
        <v>21929.833524112408</v>
      </c>
      <c r="AK223">
        <v>22567.1657979835</v>
      </c>
      <c r="AL223">
        <v>21901.169485123108</v>
      </c>
      <c r="AM223">
        <v>21226.449329305407</v>
      </c>
      <c r="AN223">
        <v>20519.575910543044</v>
      </c>
      <c r="AO223">
        <v>20524.232755736764</v>
      </c>
      <c r="AP223">
        <v>20313.792409175909</v>
      </c>
      <c r="AQ223">
        <v>19766.331627973508</v>
      </c>
      <c r="AR223">
        <v>19282.50089669515</v>
      </c>
      <c r="AS223">
        <v>18403.315698048751</v>
      </c>
      <c r="AT223">
        <v>17949.954878350753</v>
      </c>
      <c r="AU223">
        <v>17778.431474248697</v>
      </c>
      <c r="AV223">
        <v>17657.874208298006</v>
      </c>
      <c r="AW223">
        <v>17553.320133801288</v>
      </c>
      <c r="AX223">
        <v>17455.528476724459</v>
      </c>
      <c r="AY223">
        <v>17383.043212453569</v>
      </c>
      <c r="AZ223">
        <v>17359.414050318232</v>
      </c>
      <c r="BA223">
        <v>17329.716362194857</v>
      </c>
      <c r="BB223">
        <v>17269.682505291308</v>
      </c>
      <c r="BC223">
        <v>17198.744612251066</v>
      </c>
      <c r="BD223">
        <v>17116.786698976623</v>
      </c>
      <c r="BE223">
        <v>16984.029605075968</v>
      </c>
      <c r="BF223">
        <v>16847.73963612099</v>
      </c>
      <c r="BG223">
        <v>16680.247458860998</v>
      </c>
      <c r="BH223">
        <v>16506.474460084784</v>
      </c>
      <c r="BI223">
        <v>16298.370606100656</v>
      </c>
      <c r="BJ223">
        <v>16119.286664783413</v>
      </c>
      <c r="BK223">
        <v>15941.024379108301</v>
      </c>
      <c r="BL223">
        <v>15753.247002039745</v>
      </c>
      <c r="BM223">
        <v>15573.536886338219</v>
      </c>
      <c r="BN223">
        <v>15378.887735948158</v>
      </c>
    </row>
    <row r="227" spans="1:52" x14ac:dyDescent="0.35">
      <c r="A227" t="s">
        <v>187</v>
      </c>
      <c r="D227" t="s">
        <v>95</v>
      </c>
    </row>
    <row r="228" spans="1:52" x14ac:dyDescent="0.35">
      <c r="A228" t="s">
        <v>188</v>
      </c>
      <c r="B228" t="s">
        <v>189</v>
      </c>
      <c r="C228" t="s">
        <v>190</v>
      </c>
      <c r="D228" t="s">
        <v>142</v>
      </c>
      <c r="E228" t="s">
        <v>102</v>
      </c>
      <c r="F228">
        <f t="shared" ref="F228:O229" si="119">AH162</f>
        <v>2018</v>
      </c>
      <c r="G228">
        <f t="shared" si="119"/>
        <v>2019</v>
      </c>
      <c r="H228">
        <f t="shared" si="119"/>
        <v>2020</v>
      </c>
      <c r="I228">
        <f t="shared" si="119"/>
        <v>2021</v>
      </c>
      <c r="J228">
        <f t="shared" si="119"/>
        <v>2022</v>
      </c>
      <c r="K228">
        <f t="shared" si="119"/>
        <v>2023</v>
      </c>
      <c r="L228">
        <f t="shared" si="119"/>
        <v>2024</v>
      </c>
      <c r="M228">
        <f t="shared" si="119"/>
        <v>2025</v>
      </c>
      <c r="N228">
        <f t="shared" si="119"/>
        <v>2026</v>
      </c>
      <c r="O228">
        <f t="shared" si="119"/>
        <v>2027</v>
      </c>
      <c r="P228">
        <f t="shared" ref="P228:AL228" si="120">AR162</f>
        <v>2028</v>
      </c>
      <c r="Q228">
        <f t="shared" si="120"/>
        <v>2029</v>
      </c>
      <c r="R228">
        <f t="shared" si="120"/>
        <v>2030</v>
      </c>
      <c r="S228">
        <f t="shared" si="120"/>
        <v>2031</v>
      </c>
      <c r="T228">
        <f t="shared" si="120"/>
        <v>2032</v>
      </c>
      <c r="U228">
        <f t="shared" si="120"/>
        <v>2033</v>
      </c>
      <c r="V228">
        <f t="shared" si="120"/>
        <v>2034</v>
      </c>
      <c r="W228">
        <f t="shared" si="120"/>
        <v>2035</v>
      </c>
      <c r="X228">
        <f t="shared" si="120"/>
        <v>2036</v>
      </c>
      <c r="Y228">
        <f t="shared" si="120"/>
        <v>2037</v>
      </c>
      <c r="Z228">
        <f t="shared" si="120"/>
        <v>2038</v>
      </c>
      <c r="AA228">
        <f t="shared" si="120"/>
        <v>2039</v>
      </c>
      <c r="AB228">
        <f t="shared" si="120"/>
        <v>2040</v>
      </c>
      <c r="AC228">
        <f t="shared" si="120"/>
        <v>2041</v>
      </c>
      <c r="AD228">
        <f t="shared" si="120"/>
        <v>2042</v>
      </c>
      <c r="AE228">
        <f t="shared" si="120"/>
        <v>2043</v>
      </c>
      <c r="AF228">
        <f t="shared" si="120"/>
        <v>2044</v>
      </c>
      <c r="AG228">
        <f t="shared" si="120"/>
        <v>2045</v>
      </c>
      <c r="AH228">
        <f t="shared" si="120"/>
        <v>2046</v>
      </c>
      <c r="AI228">
        <f t="shared" si="120"/>
        <v>2047</v>
      </c>
      <c r="AJ228">
        <f t="shared" si="120"/>
        <v>2048</v>
      </c>
      <c r="AK228">
        <f t="shared" si="120"/>
        <v>2049</v>
      </c>
      <c r="AL228">
        <f t="shared" si="120"/>
        <v>2050</v>
      </c>
      <c r="AN228" t="s">
        <v>142</v>
      </c>
      <c r="AO228" t="s">
        <v>191</v>
      </c>
      <c r="AQ228" t="s">
        <v>192</v>
      </c>
    </row>
    <row r="229" spans="1:52" x14ac:dyDescent="0.35">
      <c r="A229" s="11">
        <f t="shared" ref="A229:A237" si="121">(R229-I229)/I229</f>
        <v>-2.745479092953051E-3</v>
      </c>
      <c r="B229" s="11">
        <f t="shared" ref="B229:B237" si="122">(AB229-S229)/S229</f>
        <v>5.1797099429180454E-2</v>
      </c>
      <c r="C229" s="11">
        <f t="shared" ref="C229:C237" si="123">(AL229-AC229)/AC229</f>
        <v>-9.9008880137621338E-3</v>
      </c>
      <c r="D229" t="s">
        <v>142</v>
      </c>
      <c r="E229" t="str">
        <f>E162</f>
        <v>S1-P0</v>
      </c>
      <c r="F229" s="5">
        <f t="shared" si="119"/>
        <v>16406.419320980785</v>
      </c>
      <c r="G229" s="5">
        <f t="shared" si="119"/>
        <v>15960.68088179448</v>
      </c>
      <c r="H229" s="5">
        <f t="shared" si="119"/>
        <v>16203.736507613296</v>
      </c>
      <c r="I229" s="5">
        <f t="shared" si="119"/>
        <v>16593.630933279153</v>
      </c>
      <c r="J229" s="5">
        <f t="shared" si="119"/>
        <v>16674.023133569619</v>
      </c>
      <c r="K229" s="5">
        <f t="shared" si="119"/>
        <v>16586.335585354649</v>
      </c>
      <c r="L229" s="5">
        <f t="shared" si="119"/>
        <v>16375.916514438171</v>
      </c>
      <c r="M229" s="5">
        <f t="shared" si="119"/>
        <v>16360.273516107529</v>
      </c>
      <c r="N229" s="5">
        <f t="shared" si="119"/>
        <v>16376.206933856069</v>
      </c>
      <c r="O229" s="5">
        <f t="shared" si="119"/>
        <v>16424.716435065202</v>
      </c>
      <c r="P229" s="5">
        <f t="shared" ref="P229:AL229" si="124">AR163</f>
        <v>16455.198367647245</v>
      </c>
      <c r="Q229" s="5">
        <f t="shared" si="124"/>
        <v>16498.961446847206</v>
      </c>
      <c r="R229" s="5">
        <f t="shared" si="124"/>
        <v>16548.073466475656</v>
      </c>
      <c r="S229" s="5">
        <f t="shared" si="124"/>
        <v>16596.803010297532</v>
      </c>
      <c r="T229" s="5">
        <f t="shared" si="124"/>
        <v>16625.312524737852</v>
      </c>
      <c r="U229" s="5">
        <f t="shared" si="124"/>
        <v>16720.222375276171</v>
      </c>
      <c r="V229" s="5">
        <f t="shared" si="124"/>
        <v>16805.894681407804</v>
      </c>
      <c r="W229" s="5">
        <f t="shared" si="124"/>
        <v>16891.757142102721</v>
      </c>
      <c r="X229" s="5">
        <f t="shared" si="124"/>
        <v>16997.878406029089</v>
      </c>
      <c r="Y229" s="5">
        <f t="shared" si="124"/>
        <v>17131.924915013664</v>
      </c>
      <c r="Z229" s="5">
        <f t="shared" si="124"/>
        <v>17248.817796869167</v>
      </c>
      <c r="AA229" s="5">
        <f t="shared" si="124"/>
        <v>17364.030522955654</v>
      </c>
      <c r="AB229" s="5">
        <f t="shared" si="124"/>
        <v>17456.469266028435</v>
      </c>
      <c r="AC229" s="5">
        <f t="shared" si="124"/>
        <v>17523.454143929364</v>
      </c>
      <c r="AD229" s="5">
        <f t="shared" si="124"/>
        <v>17567.121352864102</v>
      </c>
      <c r="AE229" s="5">
        <f t="shared" si="124"/>
        <v>17591.661851656307</v>
      </c>
      <c r="AF229" s="5">
        <f t="shared" si="124"/>
        <v>17599.657629303496</v>
      </c>
      <c r="AG229" s="5">
        <f t="shared" si="124"/>
        <v>17594.128896392736</v>
      </c>
      <c r="AH229" s="5">
        <f t="shared" si="124"/>
        <v>17565.04025799358</v>
      </c>
      <c r="AI229" s="5">
        <f t="shared" si="124"/>
        <v>17525.743104644142</v>
      </c>
      <c r="AJ229" s="5">
        <f t="shared" si="124"/>
        <v>17476.540999280674</v>
      </c>
      <c r="AK229" s="5">
        <f t="shared" si="124"/>
        <v>17419.918489932392</v>
      </c>
      <c r="AL229" s="5">
        <f t="shared" si="124"/>
        <v>17349.956386836024</v>
      </c>
      <c r="AM229" s="5"/>
      <c r="AN229" s="5" t="str">
        <f>E229</f>
        <v>S1-P0</v>
      </c>
      <c r="AO229" s="11">
        <f>AB229/F229-1</f>
        <v>6.4002383731886603E-2</v>
      </c>
      <c r="AP229" s="5"/>
      <c r="AQ229" s="11">
        <f>AB229/G229-1</f>
        <v>9.371707857025835E-2</v>
      </c>
      <c r="AR229" s="5"/>
      <c r="AS229" s="5"/>
      <c r="AT229" s="5"/>
      <c r="AU229" s="5"/>
      <c r="AV229" s="5"/>
      <c r="AW229" s="5"/>
      <c r="AX229" s="5"/>
      <c r="AY229" s="5"/>
      <c r="AZ229" s="5"/>
    </row>
    <row r="230" spans="1:52" x14ac:dyDescent="0.35">
      <c r="A230" s="11">
        <f t="shared" si="121"/>
        <v>-0.10086446447747328</v>
      </c>
      <c r="B230" s="11">
        <f t="shared" si="122"/>
        <v>-6.0690744482583547E-3</v>
      </c>
      <c r="C230" s="11">
        <f t="shared" si="123"/>
        <v>-4.4866117783346024E-2</v>
      </c>
      <c r="D230" t="s">
        <v>142</v>
      </c>
      <c r="E230" t="str">
        <f>E169</f>
        <v>S1-P1</v>
      </c>
      <c r="F230" s="5">
        <f t="shared" ref="F230:O230" si="125">AH170</f>
        <v>16406.419320980785</v>
      </c>
      <c r="G230" s="5">
        <f t="shared" si="125"/>
        <v>15960.68088179448</v>
      </c>
      <c r="H230" s="5">
        <f t="shared" si="125"/>
        <v>16203.736507613296</v>
      </c>
      <c r="I230" s="5">
        <f t="shared" si="125"/>
        <v>16525.069862917357</v>
      </c>
      <c r="J230" s="5">
        <f t="shared" si="125"/>
        <v>16529.032151587329</v>
      </c>
      <c r="K230" s="5">
        <f t="shared" si="125"/>
        <v>16357.242217067407</v>
      </c>
      <c r="L230" s="5">
        <f t="shared" si="125"/>
        <v>16033.9114200976</v>
      </c>
      <c r="M230" s="5">
        <f t="shared" si="125"/>
        <v>15860.423126073734</v>
      </c>
      <c r="N230" s="5">
        <f t="shared" si="125"/>
        <v>15714.529801196857</v>
      </c>
      <c r="O230" s="5">
        <f t="shared" si="125"/>
        <v>15539.676895534953</v>
      </c>
      <c r="P230" s="5">
        <f t="shared" ref="P230:AL230" si="126">AR170</f>
        <v>15304.352228926031</v>
      </c>
      <c r="Q230" s="5">
        <f t="shared" si="126"/>
        <v>15052.924237087442</v>
      </c>
      <c r="R230" s="5">
        <f t="shared" si="126"/>
        <v>14858.277540741365</v>
      </c>
      <c r="S230" s="5">
        <f t="shared" si="126"/>
        <v>14762.177974684517</v>
      </c>
      <c r="T230" s="5">
        <f t="shared" si="126"/>
        <v>14641.61258087892</v>
      </c>
      <c r="U230" s="5">
        <f t="shared" si="126"/>
        <v>14617.437699953796</v>
      </c>
      <c r="V230" s="5">
        <f t="shared" si="126"/>
        <v>14599.469937627671</v>
      </c>
      <c r="W230" s="5">
        <f t="shared" si="126"/>
        <v>14591.162520439855</v>
      </c>
      <c r="X230" s="5">
        <f t="shared" si="126"/>
        <v>14600.824552792068</v>
      </c>
      <c r="Y230" s="5">
        <f t="shared" si="126"/>
        <v>14636.135477972168</v>
      </c>
      <c r="Z230" s="5">
        <f t="shared" si="126"/>
        <v>14657.498413753532</v>
      </c>
      <c r="AA230" s="5">
        <f t="shared" si="126"/>
        <v>14677.251607321879</v>
      </c>
      <c r="AB230" s="5">
        <f t="shared" si="126"/>
        <v>14672.585217537717</v>
      </c>
      <c r="AC230" s="5">
        <f t="shared" si="126"/>
        <v>14664.133661997483</v>
      </c>
      <c r="AD230" s="5">
        <f t="shared" si="126"/>
        <v>14634.302100595116</v>
      </c>
      <c r="AE230" s="5">
        <f t="shared" si="126"/>
        <v>14596.681957164961</v>
      </c>
      <c r="AF230" s="5">
        <f t="shared" si="126"/>
        <v>14544.168656766527</v>
      </c>
      <c r="AG230" s="5">
        <f t="shared" si="126"/>
        <v>14478.011213172636</v>
      </c>
      <c r="AH230" s="5">
        <f t="shared" si="126"/>
        <v>14399.720883194095</v>
      </c>
      <c r="AI230" s="5">
        <f t="shared" si="126"/>
        <v>14312.401603684817</v>
      </c>
      <c r="AJ230" s="5">
        <f t="shared" si="126"/>
        <v>14216.357558574986</v>
      </c>
      <c r="AK230" s="5">
        <f t="shared" si="126"/>
        <v>14113.83112977726</v>
      </c>
      <c r="AL230" s="5">
        <f t="shared" si="126"/>
        <v>14006.210913927574</v>
      </c>
      <c r="AM230" s="5"/>
      <c r="AN230" s="5" t="str">
        <f t="shared" ref="AN230:AN237" si="127">E230</f>
        <v>S1-P1</v>
      </c>
      <c r="AO230" s="11">
        <f t="shared" ref="AO230:AO237" si="128">AB230/F230-1</f>
        <v>-0.10568022610672978</v>
      </c>
      <c r="AP230" s="5"/>
      <c r="AQ230" s="11">
        <f t="shared" ref="AQ230:AQ237" si="129">AB230/G230-1</f>
        <v>-8.0704305398777043E-2</v>
      </c>
      <c r="AR230" s="5"/>
      <c r="AS230" s="5"/>
      <c r="AT230" s="5"/>
      <c r="AU230" s="5"/>
      <c r="AV230" s="5"/>
      <c r="AW230" s="5"/>
      <c r="AX230" s="5"/>
      <c r="AY230" s="5"/>
      <c r="AZ230" s="5"/>
    </row>
    <row r="231" spans="1:52" x14ac:dyDescent="0.35">
      <c r="A231" s="26">
        <f>(R231-I231)/I231</f>
        <v>-0.16081336021850498</v>
      </c>
      <c r="B231" s="26">
        <f t="shared" si="122"/>
        <v>-6.326034159559174E-2</v>
      </c>
      <c r="C231" s="26">
        <f t="shared" si="123"/>
        <v>-0.1064229619215679</v>
      </c>
      <c r="D231" s="6" t="s">
        <v>142</v>
      </c>
      <c r="E231" t="str">
        <f>E176</f>
        <v>S1-P2</v>
      </c>
      <c r="F231" s="5">
        <f t="shared" ref="F231:O231" si="130">AH177</f>
        <v>16406.419320980785</v>
      </c>
      <c r="G231" s="5">
        <f t="shared" si="130"/>
        <v>15960.68088179448</v>
      </c>
      <c r="H231" s="5">
        <f t="shared" si="130"/>
        <v>16203.736507613296</v>
      </c>
      <c r="I231" s="5">
        <f t="shared" si="130"/>
        <v>16524.741308398963</v>
      </c>
      <c r="J231" s="5">
        <f t="shared" si="130"/>
        <v>16517.065362164034</v>
      </c>
      <c r="K231" s="5">
        <f t="shared" si="130"/>
        <v>16332.48069714291</v>
      </c>
      <c r="L231" s="5">
        <f t="shared" si="130"/>
        <v>15879.226926556483</v>
      </c>
      <c r="M231" s="5">
        <f t="shared" si="130"/>
        <v>15602.475812609886</v>
      </c>
      <c r="N231" s="5">
        <f t="shared" si="130"/>
        <v>15471.989367493868</v>
      </c>
      <c r="O231" s="5">
        <f t="shared" si="130"/>
        <v>15169.520438269443</v>
      </c>
      <c r="P231" s="5">
        <f t="shared" ref="P231:AL231" si="131">AR177</f>
        <v>14800.462073976507</v>
      </c>
      <c r="Q231" s="5">
        <f t="shared" si="131"/>
        <v>14230.412557959262</v>
      </c>
      <c r="R231" s="5">
        <f t="shared" si="131"/>
        <v>13867.342131853791</v>
      </c>
      <c r="S231" s="5">
        <f t="shared" si="131"/>
        <v>13676.308907924895</v>
      </c>
      <c r="T231" s="5">
        <f t="shared" si="131"/>
        <v>13490.212377477877</v>
      </c>
      <c r="U231" s="5">
        <f t="shared" si="131"/>
        <v>13389.508098546581</v>
      </c>
      <c r="V231" s="5">
        <f t="shared" si="131"/>
        <v>13277.329568353498</v>
      </c>
      <c r="W231" s="5">
        <f t="shared" si="131"/>
        <v>13195.443378725542</v>
      </c>
      <c r="X231" s="5">
        <f t="shared" si="131"/>
        <v>13129.534636408216</v>
      </c>
      <c r="Y231" s="5">
        <f t="shared" si="131"/>
        <v>13073.924039356174</v>
      </c>
      <c r="Z231" s="5">
        <f t="shared" si="131"/>
        <v>13002.524952695409</v>
      </c>
      <c r="AA231" s="5">
        <f t="shared" si="131"/>
        <v>12918.923225830677</v>
      </c>
      <c r="AB231" s="5">
        <f t="shared" si="131"/>
        <v>12811.140934642732</v>
      </c>
      <c r="AC231" s="5">
        <f t="shared" si="131"/>
        <v>12703.140649406303</v>
      </c>
      <c r="AD231" s="5">
        <f t="shared" si="131"/>
        <v>12580.865314870776</v>
      </c>
      <c r="AE231" s="5">
        <f t="shared" si="131"/>
        <v>12445.698471409987</v>
      </c>
      <c r="AF231" s="5">
        <f t="shared" si="131"/>
        <v>12298.541620465701</v>
      </c>
      <c r="AG231" s="5">
        <f t="shared" si="131"/>
        <v>12140.669865883025</v>
      </c>
      <c r="AH231" s="5">
        <f t="shared" si="131"/>
        <v>11988.74264786298</v>
      </c>
      <c r="AI231" s="5">
        <f t="shared" si="131"/>
        <v>11830.03384692896</v>
      </c>
      <c r="AJ231" s="5">
        <f t="shared" si="131"/>
        <v>11664.83195938588</v>
      </c>
      <c r="AK231" s="5">
        <f t="shared" si="131"/>
        <v>11509.321671237878</v>
      </c>
      <c r="AL231" s="5">
        <f t="shared" si="131"/>
        <v>11351.234795790215</v>
      </c>
      <c r="AM231" s="5"/>
      <c r="AN231" s="7" t="str">
        <f t="shared" si="127"/>
        <v>S1-P2</v>
      </c>
      <c r="AO231" s="26">
        <f t="shared" si="128"/>
        <v>-0.2191385162111732</v>
      </c>
      <c r="AP231" s="5"/>
      <c r="AQ231" s="11">
        <f t="shared" si="129"/>
        <v>-0.19733117718958126</v>
      </c>
      <c r="AR231" s="5"/>
      <c r="AS231" s="5"/>
      <c r="AT231" s="5"/>
      <c r="AU231" s="5"/>
      <c r="AV231" s="5"/>
      <c r="AW231" s="5"/>
      <c r="AX231" s="5"/>
      <c r="AY231" s="5"/>
      <c r="AZ231" s="5"/>
    </row>
    <row r="232" spans="1:52" x14ac:dyDescent="0.35">
      <c r="A232" s="11">
        <f t="shared" si="121"/>
        <v>-4.0335934068942453E-2</v>
      </c>
      <c r="B232" s="11">
        <f t="shared" si="122"/>
        <v>3.4954108498458612E-3</v>
      </c>
      <c r="C232" s="11">
        <f t="shared" si="123"/>
        <v>-4.6718639217656267E-2</v>
      </c>
      <c r="D232" t="s">
        <v>142</v>
      </c>
      <c r="E232" t="str">
        <f>E183</f>
        <v>S2-P0</v>
      </c>
      <c r="F232" s="5">
        <f t="shared" ref="F232:O232" si="132">AH184</f>
        <v>16406.419320980785</v>
      </c>
      <c r="G232" s="5">
        <f t="shared" si="132"/>
        <v>15960.68088179448</v>
      </c>
      <c r="H232" s="5">
        <f t="shared" si="132"/>
        <v>16203.736507613296</v>
      </c>
      <c r="I232" s="5">
        <f t="shared" si="132"/>
        <v>16593.630933279153</v>
      </c>
      <c r="J232" s="5">
        <f t="shared" si="132"/>
        <v>16674.023133569619</v>
      </c>
      <c r="K232" s="5">
        <f t="shared" si="132"/>
        <v>16586.288474041939</v>
      </c>
      <c r="L232" s="5">
        <f t="shared" si="132"/>
        <v>16375.195562584453</v>
      </c>
      <c r="M232" s="5">
        <f t="shared" si="132"/>
        <v>16310.465490870285</v>
      </c>
      <c r="N232" s="5">
        <f t="shared" si="132"/>
        <v>16229.937258768885</v>
      </c>
      <c r="O232" s="5">
        <f t="shared" si="132"/>
        <v>16189.584695081601</v>
      </c>
      <c r="P232" s="5">
        <f t="shared" ref="P232:AL232" si="133">AR184</f>
        <v>16095.570466666177</v>
      </c>
      <c r="Q232" s="5">
        <f t="shared" si="133"/>
        <v>16005.472532860995</v>
      </c>
      <c r="R232" s="5">
        <f t="shared" si="133"/>
        <v>15924.311329990041</v>
      </c>
      <c r="S232" s="5">
        <f t="shared" si="133"/>
        <v>15851.239309256482</v>
      </c>
      <c r="T232" s="5">
        <f t="shared" si="133"/>
        <v>15720.759248819211</v>
      </c>
      <c r="U232" s="5">
        <f t="shared" si="133"/>
        <v>15738.949082312774</v>
      </c>
      <c r="V232" s="5">
        <f t="shared" si="133"/>
        <v>15737.589520722129</v>
      </c>
      <c r="W232" s="5">
        <f t="shared" si="133"/>
        <v>15735.81334410178</v>
      </c>
      <c r="X232" s="5">
        <f t="shared" si="133"/>
        <v>15755.94288450472</v>
      </c>
      <c r="Y232" s="5">
        <f t="shared" si="133"/>
        <v>15806.756205084786</v>
      </c>
      <c r="Z232" s="5">
        <f t="shared" si="133"/>
        <v>15845.687288036906</v>
      </c>
      <c r="AA232" s="5">
        <f t="shared" si="133"/>
        <v>15885.794386534812</v>
      </c>
      <c r="AB232" s="5">
        <f t="shared" si="133"/>
        <v>15906.64590312156</v>
      </c>
      <c r="AC232" s="5">
        <f t="shared" si="133"/>
        <v>15906.007183270085</v>
      </c>
      <c r="AD232" s="5">
        <f t="shared" si="133"/>
        <v>15884.942138605456</v>
      </c>
      <c r="AE232" s="5">
        <f t="shared" si="133"/>
        <v>15847.306217723919</v>
      </c>
      <c r="AF232" s="5">
        <f t="shared" si="133"/>
        <v>15794.895097837019</v>
      </c>
      <c r="AG232" s="5">
        <f t="shared" si="133"/>
        <v>15730.000004007274</v>
      </c>
      <c r="AH232" s="5">
        <f t="shared" si="133"/>
        <v>15642.213798382483</v>
      </c>
      <c r="AI232" s="5">
        <f t="shared" si="133"/>
        <v>15543.010640108754</v>
      </c>
      <c r="AJ232" s="5">
        <f t="shared" si="133"/>
        <v>15433.032231090561</v>
      </c>
      <c r="AK232" s="5">
        <f t="shared" si="133"/>
        <v>15305.895857448573</v>
      </c>
      <c r="AL232" s="5">
        <f t="shared" si="133"/>
        <v>15162.900172281441</v>
      </c>
      <c r="AM232" s="5"/>
      <c r="AN232" s="5" t="str">
        <f t="shared" si="127"/>
        <v>S2-P0</v>
      </c>
      <c r="AO232" s="11">
        <f t="shared" si="128"/>
        <v>-3.0462065370967739E-2</v>
      </c>
      <c r="AP232" s="5"/>
      <c r="AQ232" s="11">
        <f t="shared" si="129"/>
        <v>-3.3855058611287348E-3</v>
      </c>
      <c r="AR232" s="5"/>
      <c r="AS232" s="5"/>
      <c r="AT232" s="5"/>
      <c r="AU232" s="5"/>
      <c r="AV232" s="5"/>
      <c r="AW232" s="5"/>
      <c r="AX232" s="5"/>
      <c r="AY232" s="5"/>
      <c r="AZ232" s="5"/>
    </row>
    <row r="233" spans="1:52" x14ac:dyDescent="0.35">
      <c r="A233" s="11">
        <f t="shared" si="121"/>
        <v>-0.13775576229952288</v>
      </c>
      <c r="B233" s="11">
        <f t="shared" si="122"/>
        <v>-5.9139721927176703E-2</v>
      </c>
      <c r="C233" s="11">
        <f t="shared" si="123"/>
        <v>-9.0944202039696595E-2</v>
      </c>
      <c r="D233" t="s">
        <v>142</v>
      </c>
      <c r="E233" t="str">
        <f>E190</f>
        <v>S2-P1</v>
      </c>
      <c r="F233" s="5">
        <f t="shared" ref="F233:O233" si="134">AH191</f>
        <v>16406.419320980785</v>
      </c>
      <c r="G233" s="5">
        <f t="shared" si="134"/>
        <v>15960.68088179448</v>
      </c>
      <c r="H233" s="5">
        <f t="shared" si="134"/>
        <v>16203.736507613296</v>
      </c>
      <c r="I233" s="5">
        <f t="shared" si="134"/>
        <v>16525.508993162301</v>
      </c>
      <c r="J233" s="5">
        <f t="shared" si="134"/>
        <v>16528.6840482195</v>
      </c>
      <c r="K233" s="5">
        <f t="shared" si="134"/>
        <v>16357.194825919341</v>
      </c>
      <c r="L233" s="5">
        <f t="shared" si="134"/>
        <v>16033.186769164942</v>
      </c>
      <c r="M233" s="5">
        <f t="shared" si="134"/>
        <v>15811.504943219938</v>
      </c>
      <c r="N233" s="5">
        <f t="shared" si="134"/>
        <v>15563.686885577128</v>
      </c>
      <c r="O233" s="5">
        <f t="shared" si="134"/>
        <v>15299.78929055381</v>
      </c>
      <c r="P233" s="5">
        <f t="shared" ref="P233:AL233" si="135">AR191</f>
        <v>14943.685873418046</v>
      </c>
      <c r="Q233" s="5">
        <f t="shared" si="135"/>
        <v>14565.418012592727</v>
      </c>
      <c r="R233" s="5">
        <f t="shared" si="135"/>
        <v>14249.024904421607</v>
      </c>
      <c r="S233" s="5">
        <f t="shared" si="135"/>
        <v>14038.041310262402</v>
      </c>
      <c r="T233" s="5">
        <f t="shared" si="135"/>
        <v>13768.336942216303</v>
      </c>
      <c r="U233" s="5">
        <f t="shared" si="135"/>
        <v>13673.058895586702</v>
      </c>
      <c r="V233" s="5">
        <f t="shared" si="135"/>
        <v>13572.876088013109</v>
      </c>
      <c r="W233" s="5">
        <f t="shared" si="135"/>
        <v>13482.173735754415</v>
      </c>
      <c r="X233" s="5">
        <f t="shared" si="135"/>
        <v>13413.254768015544</v>
      </c>
      <c r="Y233" s="5">
        <f t="shared" si="135"/>
        <v>13373.002653992226</v>
      </c>
      <c r="Z233" s="5">
        <f t="shared" si="135"/>
        <v>13324.036058525619</v>
      </c>
      <c r="AA233" s="5">
        <f t="shared" si="135"/>
        <v>13276.411621045983</v>
      </c>
      <c r="AB233" s="5">
        <f t="shared" si="135"/>
        <v>13207.835450771265</v>
      </c>
      <c r="AC233" s="5">
        <f t="shared" si="135"/>
        <v>13137.949036494643</v>
      </c>
      <c r="AD233" s="5">
        <f t="shared" si="135"/>
        <v>13049.474685852198</v>
      </c>
      <c r="AE233" s="5">
        <f t="shared" si="135"/>
        <v>12954.991388201779</v>
      </c>
      <c r="AF233" s="5">
        <f t="shared" si="135"/>
        <v>12847.268392847644</v>
      </c>
      <c r="AG233" s="5">
        <f t="shared" si="135"/>
        <v>12726.958217764484</v>
      </c>
      <c r="AH233" s="5">
        <f t="shared" si="135"/>
        <v>12594.679277810192</v>
      </c>
      <c r="AI233" s="5">
        <f t="shared" si="135"/>
        <v>12452.188452115723</v>
      </c>
      <c r="AJ233" s="5">
        <f t="shared" si="135"/>
        <v>12300.06063708582</v>
      </c>
      <c r="AK233" s="5">
        <f t="shared" si="135"/>
        <v>12132.208560379057</v>
      </c>
      <c r="AL233" s="5">
        <f t="shared" si="135"/>
        <v>11943.128744932437</v>
      </c>
      <c r="AM233" s="5"/>
      <c r="AN233" s="5" t="str">
        <f t="shared" si="127"/>
        <v>S2-P1</v>
      </c>
      <c r="AO233" s="11">
        <f t="shared" si="128"/>
        <v>-0.19495929048449478</v>
      </c>
      <c r="AP233" s="5"/>
      <c r="AQ233" s="11">
        <f t="shared" si="129"/>
        <v>-0.17247669140251054</v>
      </c>
      <c r="AR233" s="5"/>
      <c r="AS233" s="5"/>
      <c r="AT233" s="5"/>
      <c r="AU233" s="5"/>
      <c r="AV233" s="5"/>
      <c r="AW233" s="5"/>
      <c r="AX233" s="5"/>
      <c r="AY233" s="5"/>
      <c r="AZ233" s="5"/>
    </row>
    <row r="234" spans="1:52" x14ac:dyDescent="0.35">
      <c r="A234" s="26">
        <f t="shared" si="121"/>
        <v>-0.19656374326401196</v>
      </c>
      <c r="B234" s="26">
        <f>(AB234-S234)/S234</f>
        <v>-0.11880173158893328</v>
      </c>
      <c r="C234" s="26">
        <f>(AL234-AC234)/AC234</f>
        <v>-0.16035942129243855</v>
      </c>
      <c r="D234" t="s">
        <v>142</v>
      </c>
      <c r="E234" t="str">
        <f>E197</f>
        <v>S2-P2</v>
      </c>
      <c r="F234" s="5">
        <f t="shared" ref="F234:O234" si="136">AH198</f>
        <v>16406.419320980785</v>
      </c>
      <c r="G234" s="5">
        <f t="shared" si="136"/>
        <v>15960.68088179448</v>
      </c>
      <c r="H234" s="5">
        <f t="shared" si="136"/>
        <v>16203.736507613296</v>
      </c>
      <c r="I234" s="5">
        <f t="shared" si="136"/>
        <v>16525.213966676525</v>
      </c>
      <c r="J234" s="5">
        <f t="shared" si="136"/>
        <v>16516.50912815706</v>
      </c>
      <c r="K234" s="5">
        <f t="shared" si="136"/>
        <v>16332.435723665736</v>
      </c>
      <c r="L234" s="5">
        <f t="shared" si="136"/>
        <v>15879.00061440126</v>
      </c>
      <c r="M234" s="5">
        <f t="shared" si="136"/>
        <v>15553.447845864281</v>
      </c>
      <c r="N234" s="5">
        <f t="shared" si="136"/>
        <v>15321.369464192834</v>
      </c>
      <c r="O234" s="5">
        <f t="shared" si="136"/>
        <v>14931.013426219446</v>
      </c>
      <c r="P234" s="5">
        <f t="shared" ref="P234:AL234" si="137">AR198</f>
        <v>14443.349431977331</v>
      </c>
      <c r="Q234" s="5">
        <f t="shared" si="137"/>
        <v>13755.454657023069</v>
      </c>
      <c r="R234" s="5">
        <f t="shared" si="137"/>
        <v>13276.956051147856</v>
      </c>
      <c r="S234" s="5">
        <f t="shared" si="137"/>
        <v>12978.031047632347</v>
      </c>
      <c r="T234" s="5">
        <f t="shared" si="137"/>
        <v>12649.526377531116</v>
      </c>
      <c r="U234" s="5">
        <f t="shared" si="137"/>
        <v>12484.107522497088</v>
      </c>
      <c r="V234" s="5">
        <f t="shared" si="137"/>
        <v>12297.031482719753</v>
      </c>
      <c r="W234" s="5">
        <f t="shared" si="137"/>
        <v>12139.322148320958</v>
      </c>
      <c r="X234" s="5">
        <f t="shared" si="137"/>
        <v>12001.729436598176</v>
      </c>
      <c r="Y234" s="5">
        <f t="shared" si="137"/>
        <v>11877.736286077326</v>
      </c>
      <c r="Z234" s="5">
        <f t="shared" si="137"/>
        <v>11743.490603670936</v>
      </c>
      <c r="AA234" s="5">
        <f t="shared" si="137"/>
        <v>11599.963251239131</v>
      </c>
      <c r="AB234" s="5">
        <f t="shared" si="137"/>
        <v>11436.218486558686</v>
      </c>
      <c r="AC234" s="5">
        <f t="shared" si="137"/>
        <v>11274.965769211325</v>
      </c>
      <c r="AD234" s="5">
        <f t="shared" si="137"/>
        <v>11101.89069625005</v>
      </c>
      <c r="AE234" s="5">
        <f t="shared" si="137"/>
        <v>10918.357719445958</v>
      </c>
      <c r="AF234" s="5">
        <f t="shared" si="137"/>
        <v>10724.607675444478</v>
      </c>
      <c r="AG234" s="5">
        <f t="shared" si="137"/>
        <v>10521.331975479588</v>
      </c>
      <c r="AH234" s="5">
        <f t="shared" si="137"/>
        <v>10324.319219142526</v>
      </c>
      <c r="AI234" s="5">
        <f t="shared" si="137"/>
        <v>10119.563870124042</v>
      </c>
      <c r="AJ234" s="5">
        <f t="shared" si="137"/>
        <v>9907.5967496308913</v>
      </c>
      <c r="AK234" s="5">
        <f t="shared" si="137"/>
        <v>9696.6609261636477</v>
      </c>
      <c r="AL234" s="5">
        <f t="shared" si="137"/>
        <v>9466.9187833685428</v>
      </c>
      <c r="AM234" s="5"/>
      <c r="AN234" s="7" t="str">
        <f t="shared" si="127"/>
        <v>S2-P2</v>
      </c>
      <c r="AO234" s="26">
        <f t="shared" si="128"/>
        <v>-0.30294244814687432</v>
      </c>
      <c r="AP234" s="5"/>
      <c r="AQ234" s="11">
        <f t="shared" si="129"/>
        <v>-0.28347552518242591</v>
      </c>
      <c r="AR234" s="5"/>
      <c r="AS234" s="5"/>
      <c r="AT234" s="5"/>
      <c r="AU234" s="5"/>
      <c r="AV234" s="5"/>
      <c r="AW234" s="5"/>
      <c r="AX234" s="5"/>
      <c r="AY234" s="5"/>
      <c r="AZ234" s="5"/>
    </row>
    <row r="235" spans="1:52" x14ac:dyDescent="0.35">
      <c r="A235" s="11">
        <f t="shared" si="121"/>
        <v>3.2873315207267495E-2</v>
      </c>
      <c r="B235" s="11">
        <f t="shared" si="122"/>
        <v>8.185223839354501E-2</v>
      </c>
      <c r="C235" s="11">
        <f t="shared" si="123"/>
        <v>-1.3606081102342474E-3</v>
      </c>
      <c r="D235" t="s">
        <v>142</v>
      </c>
      <c r="E235" t="str">
        <f>E204</f>
        <v>S3-P0</v>
      </c>
      <c r="F235" s="5">
        <f t="shared" ref="F235:O235" si="138">AH205</f>
        <v>16406.419320980785</v>
      </c>
      <c r="G235" s="5">
        <f t="shared" si="138"/>
        <v>15960.68088179448</v>
      </c>
      <c r="H235" s="5">
        <f t="shared" si="138"/>
        <v>16203.736507613296</v>
      </c>
      <c r="I235" s="5">
        <f t="shared" si="138"/>
        <v>16593.630933279153</v>
      </c>
      <c r="J235" s="5">
        <f t="shared" si="138"/>
        <v>16674.023133569619</v>
      </c>
      <c r="K235" s="5">
        <f t="shared" si="138"/>
        <v>16586.382694772055</v>
      </c>
      <c r="L235" s="5">
        <f t="shared" si="138"/>
        <v>16376.63750715055</v>
      </c>
      <c r="M235" s="5">
        <f t="shared" si="138"/>
        <v>16410.089389082539</v>
      </c>
      <c r="N235" s="5">
        <f t="shared" si="138"/>
        <v>16521.499165013069</v>
      </c>
      <c r="O235" s="5">
        <f t="shared" si="138"/>
        <v>16655.272963483643</v>
      </c>
      <c r="P235" s="5">
        <f t="shared" ref="P235:AL235" si="139">AR205</f>
        <v>16804.213867854771</v>
      </c>
      <c r="Q235" s="5">
        <f t="shared" si="139"/>
        <v>16972.556267716129</v>
      </c>
      <c r="R235" s="5">
        <f t="shared" si="139"/>
        <v>17139.118593381903</v>
      </c>
      <c r="S235" s="5">
        <f t="shared" si="139"/>
        <v>17293.451461870191</v>
      </c>
      <c r="T235" s="5">
        <f t="shared" si="139"/>
        <v>17468.351089833588</v>
      </c>
      <c r="U235" s="5">
        <f t="shared" si="139"/>
        <v>17612.360498501566</v>
      </c>
      <c r="V235" s="5">
        <f t="shared" si="139"/>
        <v>17756.649552603911</v>
      </c>
      <c r="W235" s="5">
        <f t="shared" si="139"/>
        <v>17902.631573373208</v>
      </c>
      <c r="X235" s="5">
        <f t="shared" si="139"/>
        <v>18067.296185349613</v>
      </c>
      <c r="Y235" s="5">
        <f t="shared" si="139"/>
        <v>18254.931423367594</v>
      </c>
      <c r="Z235" s="5">
        <f t="shared" si="139"/>
        <v>18418.944554297177</v>
      </c>
      <c r="AA235" s="5">
        <f t="shared" si="139"/>
        <v>18577.716094586787</v>
      </c>
      <c r="AB235" s="5">
        <f t="shared" si="139"/>
        <v>18708.959173574389</v>
      </c>
      <c r="AC235" s="5">
        <f t="shared" si="139"/>
        <v>18809.548870720999</v>
      </c>
      <c r="AD235" s="5">
        <f t="shared" si="139"/>
        <v>18882.519546715637</v>
      </c>
      <c r="AE235" s="5">
        <f t="shared" si="139"/>
        <v>18932.346450491485</v>
      </c>
      <c r="AF235" s="5">
        <f t="shared" si="139"/>
        <v>18962.037665343341</v>
      </c>
      <c r="AG235" s="5">
        <f t="shared" si="139"/>
        <v>18975.098079850894</v>
      </c>
      <c r="AH235" s="5">
        <f t="shared" si="139"/>
        <v>18961.102384145597</v>
      </c>
      <c r="AI235" s="5">
        <f t="shared" si="139"/>
        <v>18934.691175945354</v>
      </c>
      <c r="AJ235" s="5">
        <f t="shared" si="139"/>
        <v>18895.873909335864</v>
      </c>
      <c r="AK235" s="5">
        <f t="shared" si="139"/>
        <v>18847.613146392199</v>
      </c>
      <c r="AL235" s="5">
        <f t="shared" si="139"/>
        <v>18783.956445977648</v>
      </c>
      <c r="AM235" s="5"/>
      <c r="AN235" s="5" t="str">
        <f t="shared" si="127"/>
        <v>S3-P0</v>
      </c>
      <c r="AO235" s="11">
        <f t="shared" si="128"/>
        <v>0.14034383783237092</v>
      </c>
      <c r="AP235" s="5"/>
      <c r="AQ235" s="11">
        <f t="shared" si="129"/>
        <v>0.17219054200342576</v>
      </c>
      <c r="AR235" s="5"/>
      <c r="AS235" s="5"/>
      <c r="AT235" s="5"/>
      <c r="AU235" s="5"/>
      <c r="AV235" s="5"/>
      <c r="AW235" s="5"/>
      <c r="AX235" s="5"/>
      <c r="AY235" s="5"/>
      <c r="AZ235" s="5"/>
    </row>
    <row r="236" spans="1:52" x14ac:dyDescent="0.35">
      <c r="A236" s="11">
        <f t="shared" si="121"/>
        <v>-6.6849518602863423E-2</v>
      </c>
      <c r="B236" s="11">
        <f t="shared" si="122"/>
        <v>2.6630084331636775E-2</v>
      </c>
      <c r="C236" s="11">
        <f t="shared" si="123"/>
        <v>-3.4322623988566475E-2</v>
      </c>
      <c r="D236" t="s">
        <v>142</v>
      </c>
      <c r="E236" t="str">
        <f>E211</f>
        <v>S3-P1</v>
      </c>
      <c r="F236" s="5">
        <f t="shared" ref="F236:O236" si="140">AH212</f>
        <v>16406.419320980785</v>
      </c>
      <c r="G236" s="5">
        <f t="shared" si="140"/>
        <v>15960.68088179448</v>
      </c>
      <c r="H236" s="5">
        <f t="shared" si="140"/>
        <v>16203.736507613296</v>
      </c>
      <c r="I236" s="5">
        <f t="shared" si="140"/>
        <v>16525.508993162301</v>
      </c>
      <c r="J236" s="5">
        <f t="shared" si="140"/>
        <v>16528.687141297007</v>
      </c>
      <c r="K236" s="5">
        <f t="shared" si="140"/>
        <v>16357.298325881975</v>
      </c>
      <c r="L236" s="5">
        <f t="shared" si="140"/>
        <v>16034.637920036119</v>
      </c>
      <c r="M236" s="5">
        <f t="shared" si="140"/>
        <v>15909.11744075109</v>
      </c>
      <c r="N236" s="5">
        <f t="shared" si="140"/>
        <v>15858.6799969604</v>
      </c>
      <c r="O236" s="5">
        <f t="shared" si="140"/>
        <v>15766.749346946284</v>
      </c>
      <c r="P236" s="5">
        <f t="shared" ref="P236:AL236" si="141">AR212</f>
        <v>15644.271656983292</v>
      </c>
      <c r="Q236" s="5">
        <f t="shared" si="141"/>
        <v>15508.655916762109</v>
      </c>
      <c r="R236" s="5">
        <f t="shared" si="141"/>
        <v>15420.786672302111</v>
      </c>
      <c r="S236" s="5">
        <f t="shared" si="141"/>
        <v>15422.911521918551</v>
      </c>
      <c r="T236" s="5">
        <f t="shared" si="141"/>
        <v>15438.297569140099</v>
      </c>
      <c r="U236" s="5">
        <f t="shared" si="141"/>
        <v>15457.790736470466</v>
      </c>
      <c r="V236" s="5">
        <f t="shared" si="141"/>
        <v>15491.177926977931</v>
      </c>
      <c r="W236" s="5">
        <f t="shared" si="141"/>
        <v>15536.236128960189</v>
      </c>
      <c r="X236" s="5">
        <f t="shared" si="141"/>
        <v>15599.358453078985</v>
      </c>
      <c r="Y236" s="5">
        <f t="shared" si="141"/>
        <v>15683.163848593078</v>
      </c>
      <c r="Z236" s="5">
        <f t="shared" si="141"/>
        <v>15746.683887129348</v>
      </c>
      <c r="AA236" s="5">
        <f t="shared" si="141"/>
        <v>15804.820004567475</v>
      </c>
      <c r="AB236" s="5">
        <f t="shared" si="141"/>
        <v>15833.624956386615</v>
      </c>
      <c r="AC236" s="5">
        <f t="shared" si="141"/>
        <v>15854.756439772536</v>
      </c>
      <c r="AD236" s="5">
        <f t="shared" si="141"/>
        <v>15850.279600253623</v>
      </c>
      <c r="AE236" s="5">
        <f t="shared" si="141"/>
        <v>15834.714416649487</v>
      </c>
      <c r="AF236" s="5">
        <f t="shared" si="141"/>
        <v>15800.784492120601</v>
      </c>
      <c r="AG236" s="5">
        <f t="shared" si="141"/>
        <v>15750.110484002842</v>
      </c>
      <c r="AH236" s="5">
        <f t="shared" si="141"/>
        <v>15685.083547139697</v>
      </c>
      <c r="AI236" s="5">
        <f t="shared" si="141"/>
        <v>15608.900495354719</v>
      </c>
      <c r="AJ236" s="5">
        <f t="shared" si="141"/>
        <v>15521.603215779171</v>
      </c>
      <c r="AK236" s="5">
        <f t="shared" si="141"/>
        <v>15425.903241905929</v>
      </c>
      <c r="AL236" s="5">
        <f t="shared" si="141"/>
        <v>15310.579596059921</v>
      </c>
      <c r="AM236" s="5"/>
      <c r="AN236" s="5" t="str">
        <f t="shared" si="127"/>
        <v>S3-P1</v>
      </c>
      <c r="AO236" s="11">
        <f t="shared" si="128"/>
        <v>-3.4912819999771139E-2</v>
      </c>
      <c r="AP236" s="5"/>
      <c r="AQ236" s="11">
        <f t="shared" si="129"/>
        <v>-7.960557970480564E-3</v>
      </c>
      <c r="AR236" s="5"/>
      <c r="AS236" s="5"/>
      <c r="AT236" s="5"/>
      <c r="AU236" s="5"/>
      <c r="AV236" s="5"/>
      <c r="AW236" s="5"/>
      <c r="AX236" s="5"/>
      <c r="AY236" s="5"/>
      <c r="AZ236" s="5"/>
    </row>
    <row r="237" spans="1:52" x14ac:dyDescent="0.35">
      <c r="A237" s="11">
        <f t="shared" si="121"/>
        <v>-0.12794893524848902</v>
      </c>
      <c r="B237" s="11">
        <f t="shared" si="122"/>
        <v>-2.9440981986149518E-2</v>
      </c>
      <c r="C237" s="11">
        <f t="shared" si="123"/>
        <v>-9.3671604459053287E-2</v>
      </c>
      <c r="D237" t="s">
        <v>142</v>
      </c>
      <c r="E237" t="str">
        <f>E218</f>
        <v>S3-P2</v>
      </c>
      <c r="F237" s="5">
        <f t="shared" ref="F237:O237" si="142">AH219</f>
        <v>16406.419320980785</v>
      </c>
      <c r="G237" s="5">
        <f t="shared" si="142"/>
        <v>15960.68088179448</v>
      </c>
      <c r="H237" s="5">
        <f t="shared" si="142"/>
        <v>16203.736507613296</v>
      </c>
      <c r="I237" s="5">
        <f t="shared" si="142"/>
        <v>16525.213966676525</v>
      </c>
      <c r="J237" s="5">
        <f t="shared" si="142"/>
        <v>16516.512353916249</v>
      </c>
      <c r="K237" s="5">
        <f t="shared" si="142"/>
        <v>16332.539621673412</v>
      </c>
      <c r="L237" s="5">
        <f t="shared" si="142"/>
        <v>15880.449567079268</v>
      </c>
      <c r="M237" s="5">
        <f t="shared" si="142"/>
        <v>15651.249702998195</v>
      </c>
      <c r="N237" s="5">
        <f t="shared" si="142"/>
        <v>15615.87795779541</v>
      </c>
      <c r="O237" s="5">
        <f t="shared" si="142"/>
        <v>15395.139419561528</v>
      </c>
      <c r="P237" s="5">
        <f t="shared" ref="P237:AL237" si="143">AR219</f>
        <v>15136.722590615424</v>
      </c>
      <c r="Q237" s="5">
        <f t="shared" si="143"/>
        <v>14673.442283796327</v>
      </c>
      <c r="R237" s="5">
        <f t="shared" si="143"/>
        <v>14410.830434886804</v>
      </c>
      <c r="S237" s="5">
        <f t="shared" si="143"/>
        <v>14311.17834240606</v>
      </c>
      <c r="T237" s="5">
        <f t="shared" si="143"/>
        <v>14254.410238633265</v>
      </c>
      <c r="U237" s="5">
        <f t="shared" si="143"/>
        <v>14191.429710296256</v>
      </c>
      <c r="V237" s="5">
        <f t="shared" si="143"/>
        <v>14123.884782056775</v>
      </c>
      <c r="W237" s="5">
        <f t="shared" si="143"/>
        <v>14089.444196826082</v>
      </c>
      <c r="X237" s="5">
        <f t="shared" si="143"/>
        <v>14070.878846868634</v>
      </c>
      <c r="Y237" s="5">
        <f t="shared" si="143"/>
        <v>14057.569501404025</v>
      </c>
      <c r="Z237" s="5">
        <f t="shared" si="143"/>
        <v>14021.990899311404</v>
      </c>
      <c r="AA237" s="5">
        <f t="shared" si="143"/>
        <v>13970.620859518476</v>
      </c>
      <c r="AB237" s="5">
        <f t="shared" si="143"/>
        <v>13889.84319862671</v>
      </c>
      <c r="AC237" s="5">
        <f t="shared" si="143"/>
        <v>13804.858707825635</v>
      </c>
      <c r="AD237" s="5">
        <f t="shared" si="143"/>
        <v>13701.801073101349</v>
      </c>
      <c r="AE237" s="5">
        <f t="shared" si="143"/>
        <v>13582.119646671108</v>
      </c>
      <c r="AF237" s="5">
        <f t="shared" si="143"/>
        <v>13447.06073272424</v>
      </c>
      <c r="AG237" s="5">
        <f t="shared" si="143"/>
        <v>13298.277562139476</v>
      </c>
      <c r="AH237" s="5">
        <f t="shared" si="143"/>
        <v>13153.362080449391</v>
      </c>
      <c r="AI237" s="5">
        <f t="shared" si="143"/>
        <v>12999.622734802155</v>
      </c>
      <c r="AJ237" s="5">
        <f t="shared" si="143"/>
        <v>12837.111657253448</v>
      </c>
      <c r="AK237" s="5">
        <f t="shared" si="143"/>
        <v>12682.498127548157</v>
      </c>
      <c r="AL237" s="5">
        <f t="shared" si="143"/>
        <v>12511.735443333075</v>
      </c>
      <c r="AM237" s="5"/>
      <c r="AN237" s="5" t="str">
        <f t="shared" si="127"/>
        <v>S3-P2</v>
      </c>
      <c r="AO237" s="11">
        <f t="shared" si="128"/>
        <v>-0.15338972344415447</v>
      </c>
      <c r="AP237" s="5"/>
      <c r="AQ237" s="11">
        <f t="shared" si="129"/>
        <v>-0.12974619933225207</v>
      </c>
      <c r="AR237" s="5"/>
      <c r="AS237" s="5"/>
      <c r="AT237" s="5"/>
      <c r="AU237" s="5"/>
      <c r="AV237" s="5"/>
      <c r="AW237" s="5"/>
      <c r="AX237" s="5"/>
      <c r="AY237" s="5"/>
      <c r="AZ237" s="5"/>
    </row>
    <row r="238" spans="1:52" x14ac:dyDescent="0.35">
      <c r="A238" s="11"/>
      <c r="B238" s="11"/>
      <c r="C238" s="11"/>
      <c r="E238" t="s">
        <v>35</v>
      </c>
      <c r="F238" s="5"/>
      <c r="G238" s="5"/>
      <c r="H238" s="5">
        <v>14555.6351724</v>
      </c>
      <c r="I238" s="5">
        <v>14555.6351724</v>
      </c>
      <c r="J238" s="5">
        <v>14555.6351724</v>
      </c>
      <c r="K238" s="5">
        <v>14100.7715744</v>
      </c>
      <c r="L238" s="5">
        <v>13645.9079764</v>
      </c>
      <c r="M238" s="5">
        <v>13191.044375599999</v>
      </c>
      <c r="N238" s="5">
        <v>12736.180777600001</v>
      </c>
      <c r="O238" s="5">
        <v>12281.317176800001</v>
      </c>
      <c r="P238" s="5">
        <v>11826.453578799999</v>
      </c>
      <c r="Q238" s="5">
        <v>11371.589978</v>
      </c>
      <c r="R238" s="5">
        <v>10916.72638</v>
      </c>
      <c r="S238" s="5">
        <v>10846.201674</v>
      </c>
      <c r="T238" s="5">
        <v>10775.6769652</v>
      </c>
      <c r="U238" s="5">
        <v>10705.1522592</v>
      </c>
      <c r="V238" s="5">
        <v>10634.6275504</v>
      </c>
      <c r="W238" s="5">
        <v>10564.1028444</v>
      </c>
      <c r="X238" s="5">
        <v>10493.578135599999</v>
      </c>
      <c r="Y238" s="5">
        <v>10423.053429600001</v>
      </c>
      <c r="Z238" s="5">
        <v>10352.528720800001</v>
      </c>
      <c r="AA238" s="5">
        <v>10282.004014800001</v>
      </c>
      <c r="AB238" s="5">
        <v>10211.479306000001</v>
      </c>
      <c r="AC238" s="5">
        <v>10140.954599999999</v>
      </c>
      <c r="AD238" s="5">
        <v>10070.429891199999</v>
      </c>
      <c r="AE238" s="5">
        <v>9999.9051851999993</v>
      </c>
      <c r="AF238" s="5">
        <v>9929.3804763999997</v>
      </c>
      <c r="AG238" s="5">
        <v>9858.8557703999995</v>
      </c>
      <c r="AH238" s="5">
        <v>9788.3310615999999</v>
      </c>
      <c r="AI238" s="5">
        <v>9717.8063556000016</v>
      </c>
      <c r="AJ238" s="5">
        <v>9647.2816468000001</v>
      </c>
      <c r="AK238" s="5">
        <v>9576.7569407999999</v>
      </c>
      <c r="AL238" s="5">
        <v>9506.2322319999985</v>
      </c>
      <c r="AM238" s="5"/>
      <c r="AN238" s="5"/>
      <c r="AO238" s="11"/>
      <c r="AP238" s="5"/>
      <c r="AQ238" s="11"/>
      <c r="AR238" s="5"/>
      <c r="AS238" s="5"/>
      <c r="AT238" s="5"/>
      <c r="AU238" s="5"/>
      <c r="AV238" s="5"/>
      <c r="AW238" s="5"/>
      <c r="AX238" s="5"/>
      <c r="AY238" s="5"/>
      <c r="AZ238" s="5"/>
    </row>
    <row r="239" spans="1:52" x14ac:dyDescent="0.35">
      <c r="A239" s="11"/>
      <c r="B239" s="11"/>
      <c r="C239" s="11"/>
      <c r="E239" t="s">
        <v>39</v>
      </c>
      <c r="F239" s="5"/>
      <c r="G239" s="5"/>
      <c r="H239" s="5">
        <v>14555.6351724</v>
      </c>
      <c r="I239" s="5">
        <v>14555.6351724</v>
      </c>
      <c r="J239" s="5">
        <v>14555.6351724</v>
      </c>
      <c r="K239" s="5">
        <v>14100.7715744</v>
      </c>
      <c r="L239" s="5">
        <v>13645.9079764</v>
      </c>
      <c r="M239" s="5">
        <v>13191.044375599999</v>
      </c>
      <c r="N239" s="5">
        <v>12736.180777600001</v>
      </c>
      <c r="O239" s="5">
        <v>12281.317176800001</v>
      </c>
      <c r="P239" s="5">
        <v>11826.453578799999</v>
      </c>
      <c r="Q239" s="5">
        <v>11371.589978</v>
      </c>
      <c r="R239" s="5">
        <v>10916.72638</v>
      </c>
      <c r="S239" s="5">
        <v>10795.471344</v>
      </c>
      <c r="T239" s="5">
        <v>10674.216308000001</v>
      </c>
      <c r="U239" s="5">
        <v>10552.961272</v>
      </c>
      <c r="V239" s="5">
        <v>10431.706236</v>
      </c>
      <c r="W239" s="5">
        <v>10310.4512</v>
      </c>
      <c r="X239" s="5">
        <v>10189.196161200001</v>
      </c>
      <c r="Y239" s="5">
        <v>10067.941125200001</v>
      </c>
      <c r="Z239" s="5">
        <v>9946.6860891999986</v>
      </c>
      <c r="AA239" s="5">
        <v>9825.4310532</v>
      </c>
      <c r="AB239" s="5">
        <v>9704.1760171999995</v>
      </c>
      <c r="AC239" s="5">
        <v>9582.9209812000008</v>
      </c>
      <c r="AD239" s="5">
        <v>9461.6659452000004</v>
      </c>
      <c r="AE239" s="5">
        <v>9340.4109091999999</v>
      </c>
      <c r="AF239" s="5">
        <v>9219.1558732000012</v>
      </c>
      <c r="AG239" s="5">
        <v>9097.9008372000008</v>
      </c>
      <c r="AH239" s="5">
        <v>8976.6457984000008</v>
      </c>
      <c r="AI239" s="5">
        <v>8855.3907624000003</v>
      </c>
      <c r="AJ239" s="5">
        <v>8734.1357263999998</v>
      </c>
      <c r="AK239" s="5">
        <v>8612.8806903999994</v>
      </c>
      <c r="AL239" s="5">
        <v>8491.6256543999989</v>
      </c>
      <c r="AM239" s="5"/>
      <c r="AN239" s="5"/>
      <c r="AO239" s="11"/>
      <c r="AP239" s="5"/>
      <c r="AQ239" s="11"/>
      <c r="AR239" s="5"/>
      <c r="AS239" s="5"/>
      <c r="AT239" s="5"/>
      <c r="AU239" s="5"/>
      <c r="AV239" s="5"/>
      <c r="AW239" s="5"/>
      <c r="AX239" s="5"/>
      <c r="AY239" s="5"/>
      <c r="AZ239" s="5"/>
    </row>
    <row r="240" spans="1:52" x14ac:dyDescent="0.35">
      <c r="A240" s="11"/>
      <c r="B240" s="11"/>
      <c r="C240" s="11"/>
      <c r="E240" t="s">
        <v>42</v>
      </c>
      <c r="F240" s="5"/>
      <c r="G240" s="5"/>
      <c r="H240" s="5">
        <v>14555.6351724</v>
      </c>
      <c r="I240" s="5">
        <v>14555.6351724</v>
      </c>
      <c r="J240" s="5">
        <v>14555.6351724</v>
      </c>
      <c r="K240" s="5">
        <v>14100.7715744</v>
      </c>
      <c r="L240" s="5">
        <v>13645.9079764</v>
      </c>
      <c r="M240" s="5">
        <v>13191.044375599999</v>
      </c>
      <c r="N240" s="5">
        <v>12736.180777600001</v>
      </c>
      <c r="O240" s="5">
        <v>12281.317176800001</v>
      </c>
      <c r="P240" s="5">
        <v>11826.453578799999</v>
      </c>
      <c r="Q240" s="5">
        <v>11371.589978</v>
      </c>
      <c r="R240" s="5">
        <v>10916.72638</v>
      </c>
      <c r="S240" s="5">
        <v>10704.684009600001</v>
      </c>
      <c r="T240" s="5">
        <v>10492.641642000001</v>
      </c>
      <c r="U240" s="5">
        <v>10280.5992716</v>
      </c>
      <c r="V240" s="5">
        <v>10068.5569012</v>
      </c>
      <c r="W240" s="5">
        <v>9856.5145335999987</v>
      </c>
      <c r="X240" s="5">
        <v>9644.4721632000001</v>
      </c>
      <c r="Y240" s="5">
        <v>9432.4297927999996</v>
      </c>
      <c r="Z240" s="5">
        <v>9220.387422400001</v>
      </c>
      <c r="AA240" s="5">
        <v>9008.3450548000001</v>
      </c>
      <c r="AB240" s="5">
        <v>8796.3026843999996</v>
      </c>
      <c r="AC240" s="5">
        <v>8584.260314000001</v>
      </c>
      <c r="AD240" s="5">
        <v>8372.2179464000001</v>
      </c>
      <c r="AE240" s="5">
        <v>8160.1755759999996</v>
      </c>
      <c r="AF240" s="5">
        <v>7948.1332055999992</v>
      </c>
      <c r="AG240" s="5">
        <v>7736.0908379999992</v>
      </c>
      <c r="AH240" s="5">
        <v>7524.0484676000005</v>
      </c>
      <c r="AI240" s="5">
        <v>7312.0060971999992</v>
      </c>
      <c r="AJ240" s="5">
        <v>7099.9637267999997</v>
      </c>
      <c r="AK240" s="5">
        <v>6887.9213591999996</v>
      </c>
      <c r="AL240" s="5">
        <v>6675.8789888000001</v>
      </c>
      <c r="AM240" s="5"/>
      <c r="AN240" s="5"/>
      <c r="AO240" s="11"/>
      <c r="AP240" s="5"/>
      <c r="AQ240" s="11"/>
      <c r="AR240" s="5"/>
      <c r="AS240" s="5"/>
      <c r="AT240" s="5"/>
      <c r="AU240" s="5"/>
      <c r="AV240" s="5"/>
      <c r="AW240" s="5"/>
      <c r="AX240" s="5"/>
      <c r="AY240" s="5"/>
      <c r="AZ240" s="5"/>
    </row>
    <row r="241" spans="1:54" x14ac:dyDescent="0.35">
      <c r="A241" s="11"/>
      <c r="B241" s="11"/>
      <c r="C241" s="11"/>
      <c r="E241" t="s">
        <v>45</v>
      </c>
      <c r="F241" s="5"/>
      <c r="G241" s="5"/>
      <c r="H241" s="5">
        <v>14555.6351724</v>
      </c>
      <c r="I241" s="5">
        <v>14555.6351724</v>
      </c>
      <c r="J241" s="5">
        <v>14555.6351724</v>
      </c>
      <c r="K241" s="5">
        <v>14100.7715744</v>
      </c>
      <c r="L241" s="5">
        <v>13645.9079764</v>
      </c>
      <c r="M241" s="5">
        <v>13191.044375599999</v>
      </c>
      <c r="N241" s="5">
        <v>12736.180777600001</v>
      </c>
      <c r="O241" s="5">
        <v>12281.317176800001</v>
      </c>
      <c r="P241" s="5">
        <v>11826.453578799999</v>
      </c>
      <c r="Q241" s="5">
        <v>11371.589978</v>
      </c>
      <c r="R241" s="5">
        <v>10916.72638</v>
      </c>
      <c r="S241" s="5">
        <v>10641.985032000001</v>
      </c>
      <c r="T241" s="5">
        <v>10367.2436812</v>
      </c>
      <c r="U241" s="5">
        <v>10092.5023332</v>
      </c>
      <c r="V241" s="5">
        <v>9817.7609851999987</v>
      </c>
      <c r="W241" s="5">
        <v>9543.0196344000015</v>
      </c>
      <c r="X241" s="5">
        <v>9268.2782864000001</v>
      </c>
      <c r="Y241" s="5">
        <v>8993.5369355999992</v>
      </c>
      <c r="Z241" s="5">
        <v>8718.7955875999996</v>
      </c>
      <c r="AA241" s="5">
        <v>8444.0542396000001</v>
      </c>
      <c r="AB241" s="5">
        <v>8169.3128888000001</v>
      </c>
      <c r="AC241" s="5">
        <v>7894.5715408000005</v>
      </c>
      <c r="AD241" s="5">
        <v>7619.8301900000006</v>
      </c>
      <c r="AE241" s="5">
        <v>7345.0888419999992</v>
      </c>
      <c r="AF241" s="5">
        <v>7070.3474939999996</v>
      </c>
      <c r="AG241" s="5">
        <v>6795.6061432000006</v>
      </c>
      <c r="AH241" s="5">
        <v>6520.8647952000001</v>
      </c>
      <c r="AI241" s="5">
        <v>6246.1234472000006</v>
      </c>
      <c r="AJ241" s="5">
        <v>5971.3820964000006</v>
      </c>
      <c r="AK241" s="5">
        <v>5696.6407484000001</v>
      </c>
      <c r="AL241" s="5">
        <v>5421.8993976000002</v>
      </c>
      <c r="AM241" s="5"/>
      <c r="AN241" s="5"/>
      <c r="AO241" s="11"/>
      <c r="AP241" s="5"/>
      <c r="AQ241" s="11"/>
      <c r="AR241" s="5"/>
      <c r="AS241" s="5"/>
      <c r="AT241" s="5"/>
      <c r="AU241" s="5"/>
      <c r="AV241" s="5"/>
      <c r="AW241" s="5"/>
      <c r="AX241" s="5"/>
      <c r="AY241" s="5"/>
      <c r="AZ241" s="5"/>
    </row>
    <row r="243" spans="1:54" x14ac:dyDescent="0.35">
      <c r="E243" t="s">
        <v>102</v>
      </c>
      <c r="F243">
        <f t="shared" ref="F243:O243" si="144">F228</f>
        <v>2018</v>
      </c>
      <c r="G243">
        <f t="shared" si="144"/>
        <v>2019</v>
      </c>
      <c r="H243">
        <f t="shared" si="144"/>
        <v>2020</v>
      </c>
      <c r="I243">
        <f t="shared" si="144"/>
        <v>2021</v>
      </c>
      <c r="J243">
        <f t="shared" si="144"/>
        <v>2022</v>
      </c>
      <c r="K243">
        <f t="shared" si="144"/>
        <v>2023</v>
      </c>
      <c r="L243">
        <f t="shared" si="144"/>
        <v>2024</v>
      </c>
      <c r="M243">
        <f t="shared" si="144"/>
        <v>2025</v>
      </c>
      <c r="N243">
        <f t="shared" si="144"/>
        <v>2026</v>
      </c>
      <c r="O243">
        <f t="shared" si="144"/>
        <v>2027</v>
      </c>
      <c r="P243">
        <f t="shared" ref="P243:AL243" si="145">P228</f>
        <v>2028</v>
      </c>
      <c r="Q243">
        <f t="shared" si="145"/>
        <v>2029</v>
      </c>
      <c r="R243">
        <f t="shared" si="145"/>
        <v>2030</v>
      </c>
      <c r="S243">
        <f t="shared" si="145"/>
        <v>2031</v>
      </c>
      <c r="T243">
        <f t="shared" si="145"/>
        <v>2032</v>
      </c>
      <c r="U243">
        <f t="shared" si="145"/>
        <v>2033</v>
      </c>
      <c r="V243">
        <f t="shared" si="145"/>
        <v>2034</v>
      </c>
      <c r="W243">
        <f t="shared" si="145"/>
        <v>2035</v>
      </c>
      <c r="X243">
        <f t="shared" si="145"/>
        <v>2036</v>
      </c>
      <c r="Y243">
        <f t="shared" si="145"/>
        <v>2037</v>
      </c>
      <c r="Z243">
        <f t="shared" si="145"/>
        <v>2038</v>
      </c>
      <c r="AA243">
        <f t="shared" si="145"/>
        <v>2039</v>
      </c>
      <c r="AB243">
        <f t="shared" si="145"/>
        <v>2040</v>
      </c>
      <c r="AC243">
        <f t="shared" si="145"/>
        <v>2041</v>
      </c>
      <c r="AD243">
        <f t="shared" si="145"/>
        <v>2042</v>
      </c>
      <c r="AE243">
        <f t="shared" si="145"/>
        <v>2043</v>
      </c>
      <c r="AF243">
        <f t="shared" si="145"/>
        <v>2044</v>
      </c>
      <c r="AG243">
        <f t="shared" si="145"/>
        <v>2045</v>
      </c>
      <c r="AH243">
        <f t="shared" si="145"/>
        <v>2046</v>
      </c>
      <c r="AI243">
        <f t="shared" si="145"/>
        <v>2047</v>
      </c>
      <c r="AJ243">
        <f t="shared" si="145"/>
        <v>2048</v>
      </c>
      <c r="AK243">
        <f t="shared" si="145"/>
        <v>2049</v>
      </c>
      <c r="AL243">
        <f t="shared" si="145"/>
        <v>2050</v>
      </c>
      <c r="AN243" s="5" t="str">
        <f>D244</f>
        <v>N2O</v>
      </c>
      <c r="AO243" s="11" t="str">
        <f>AO228</f>
        <v>2018-2040</v>
      </c>
    </row>
    <row r="244" spans="1:54" x14ac:dyDescent="0.35">
      <c r="B244" s="5"/>
      <c r="D244" t="s">
        <v>193</v>
      </c>
      <c r="E244" t="str">
        <f t="shared" ref="E244:E252" si="146">E229</f>
        <v>S1-P0</v>
      </c>
      <c r="F244" s="5">
        <f t="shared" ref="F244:O244" si="147">AH164</f>
        <v>5545.4907150542876</v>
      </c>
      <c r="G244" s="5">
        <f t="shared" si="147"/>
        <v>5179.8079398039818</v>
      </c>
      <c r="H244" s="5">
        <f t="shared" si="147"/>
        <v>5217.2116431657778</v>
      </c>
      <c r="I244" s="5">
        <f t="shared" si="147"/>
        <v>5378.9813646319935</v>
      </c>
      <c r="J244" s="5">
        <f t="shared" si="147"/>
        <v>5088.1251645142829</v>
      </c>
      <c r="K244" s="5">
        <f t="shared" si="147"/>
        <v>4723.1013305547685</v>
      </c>
      <c r="L244" s="5">
        <f t="shared" si="147"/>
        <v>4713.9334992199902</v>
      </c>
      <c r="M244" s="5">
        <f t="shared" si="147"/>
        <v>5171.5293197833762</v>
      </c>
      <c r="N244" s="5">
        <f t="shared" si="147"/>
        <v>5303.1683584154771</v>
      </c>
      <c r="O244" s="5">
        <f t="shared" si="147"/>
        <v>5234.7688017278961</v>
      </c>
      <c r="P244" s="5">
        <f t="shared" ref="P244:AL244" si="148">AR164</f>
        <v>5228.1073337165381</v>
      </c>
      <c r="Q244" s="5">
        <f t="shared" si="148"/>
        <v>5201.4238289267696</v>
      </c>
      <c r="R244" s="5">
        <f t="shared" si="148"/>
        <v>5177.5239527799495</v>
      </c>
      <c r="S244" s="5">
        <f t="shared" si="148"/>
        <v>5152.5284741990654</v>
      </c>
      <c r="T244" s="5">
        <f t="shared" si="148"/>
        <v>5140.5268924540806</v>
      </c>
      <c r="U244" s="5">
        <f t="shared" si="148"/>
        <v>5134.6998964571949</v>
      </c>
      <c r="V244" s="5">
        <f t="shared" si="148"/>
        <v>5128.8759441931816</v>
      </c>
      <c r="W244" s="5">
        <f t="shared" si="148"/>
        <v>5125.3648260973832</v>
      </c>
      <c r="X244" s="5">
        <f t="shared" si="148"/>
        <v>5142.4944985121774</v>
      </c>
      <c r="Y244" s="5">
        <f t="shared" si="148"/>
        <v>5163.6091419734512</v>
      </c>
      <c r="Z244" s="5">
        <f t="shared" si="148"/>
        <v>5189.3028601637425</v>
      </c>
      <c r="AA244" s="5">
        <f t="shared" si="148"/>
        <v>5214.0787940546988</v>
      </c>
      <c r="AB244" s="5">
        <f t="shared" si="148"/>
        <v>5232.6202689481142</v>
      </c>
      <c r="AC244" s="5">
        <f t="shared" si="148"/>
        <v>5244.6361895275622</v>
      </c>
      <c r="AD244" s="5">
        <f t="shared" si="148"/>
        <v>5251.0489197771549</v>
      </c>
      <c r="AE244" s="5">
        <f t="shared" si="148"/>
        <v>5253.0265923472571</v>
      </c>
      <c r="AF244" s="5">
        <f t="shared" si="148"/>
        <v>5251.4252367801573</v>
      </c>
      <c r="AG244" s="5">
        <f t="shared" si="148"/>
        <v>5246.9377418016138</v>
      </c>
      <c r="AH244" s="5">
        <f t="shared" si="148"/>
        <v>5240.0070974414011</v>
      </c>
      <c r="AI244" s="5">
        <f t="shared" si="148"/>
        <v>5231.1070658080398</v>
      </c>
      <c r="AJ244" s="5">
        <f t="shared" si="148"/>
        <v>5220.3444620251103</v>
      </c>
      <c r="AK244" s="5">
        <f t="shared" si="148"/>
        <v>5210.7078905715716</v>
      </c>
      <c r="AL244" s="5">
        <f t="shared" si="148"/>
        <v>5200.7245384078178</v>
      </c>
      <c r="AM244" s="5"/>
      <c r="AN244" s="5" t="str">
        <f t="shared" ref="AN244:AN252" si="149">E244</f>
        <v>S1-P0</v>
      </c>
      <c r="AO244" s="11">
        <f t="shared" ref="AO244:AO252" si="150">AB244/F244-1</f>
        <v>-5.6418892787400643E-2</v>
      </c>
      <c r="AP244" s="5"/>
      <c r="AQ244" s="5"/>
      <c r="AR244" s="5"/>
      <c r="AS244" s="5"/>
      <c r="AT244" s="5"/>
      <c r="AU244" s="5"/>
      <c r="AV244" s="5"/>
      <c r="AW244" s="5"/>
      <c r="AX244" s="5"/>
      <c r="AY244" s="5"/>
      <c r="AZ244" s="5"/>
    </row>
    <row r="245" spans="1:54" x14ac:dyDescent="0.35">
      <c r="B245" s="5"/>
      <c r="D245" t="s">
        <v>193</v>
      </c>
      <c r="E245" t="str">
        <f t="shared" si="146"/>
        <v>S1-P1</v>
      </c>
      <c r="F245" s="5">
        <f t="shared" ref="F245:O245" si="151">AH171</f>
        <v>5545.4907150542876</v>
      </c>
      <c r="G245" s="5">
        <f t="shared" si="151"/>
        <v>5179.8079398039818</v>
      </c>
      <c r="H245" s="5">
        <f t="shared" si="151"/>
        <v>5217.2116431657778</v>
      </c>
      <c r="I245" s="5">
        <f t="shared" si="151"/>
        <v>5303.2241503052892</v>
      </c>
      <c r="J245" s="5">
        <f t="shared" si="151"/>
        <v>4795.8716939081669</v>
      </c>
      <c r="K245" s="5">
        <f t="shared" si="151"/>
        <v>4297.4601169143416</v>
      </c>
      <c r="L245" s="5">
        <f t="shared" si="151"/>
        <v>4127.0560179023669</v>
      </c>
      <c r="M245" s="5">
        <f t="shared" si="151"/>
        <v>4389.2279269627916</v>
      </c>
      <c r="N245" s="5">
        <f t="shared" si="151"/>
        <v>4278.7001320557147</v>
      </c>
      <c r="O245" s="5">
        <f t="shared" si="151"/>
        <v>4038.5209999346398</v>
      </c>
      <c r="P245" s="5">
        <f t="shared" ref="P245:AL245" si="152">AR171</f>
        <v>3792.37466547026</v>
      </c>
      <c r="Q245" s="5">
        <f t="shared" si="152"/>
        <v>3599.7225316808153</v>
      </c>
      <c r="R245" s="5">
        <f t="shared" si="152"/>
        <v>3357.9187909089851</v>
      </c>
      <c r="S245" s="5">
        <f t="shared" si="152"/>
        <v>3282.7027201107348</v>
      </c>
      <c r="T245" s="5">
        <f t="shared" si="152"/>
        <v>3187.1469523214573</v>
      </c>
      <c r="U245" s="5">
        <f t="shared" si="152"/>
        <v>3123.5788445444091</v>
      </c>
      <c r="V245" s="5">
        <f t="shared" si="152"/>
        <v>3084.4460010135608</v>
      </c>
      <c r="W245" s="5">
        <f t="shared" si="152"/>
        <v>3026.0580798773699</v>
      </c>
      <c r="X245" s="5">
        <f t="shared" si="152"/>
        <v>2975.9430190974831</v>
      </c>
      <c r="Y245" s="5">
        <f t="shared" si="152"/>
        <v>2947.0448187461284</v>
      </c>
      <c r="Z245" s="5">
        <f t="shared" si="152"/>
        <v>2897.8199127340267</v>
      </c>
      <c r="AA245" s="5">
        <f t="shared" si="152"/>
        <v>2861.8147474494126</v>
      </c>
      <c r="AB245" s="5">
        <f t="shared" si="152"/>
        <v>2825.6411477181459</v>
      </c>
      <c r="AC245" s="5">
        <f t="shared" si="152"/>
        <v>2776.6435532303826</v>
      </c>
      <c r="AD245" s="5">
        <f t="shared" si="152"/>
        <v>2724.0471525051603</v>
      </c>
      <c r="AE245" s="5">
        <f t="shared" si="152"/>
        <v>2696.385709438609</v>
      </c>
      <c r="AF245" s="5">
        <f t="shared" si="152"/>
        <v>2676.8852079294784</v>
      </c>
      <c r="AG245" s="5">
        <f t="shared" si="152"/>
        <v>2632.5335847252854</v>
      </c>
      <c r="AH245" s="5">
        <f t="shared" si="152"/>
        <v>2584.2150943146898</v>
      </c>
      <c r="AI245" s="5">
        <f t="shared" si="152"/>
        <v>2546.6761114623082</v>
      </c>
      <c r="AJ245" s="5">
        <f t="shared" si="152"/>
        <v>2514.3889435182132</v>
      </c>
      <c r="AK245" s="5">
        <f t="shared" si="152"/>
        <v>2492.430047148539</v>
      </c>
      <c r="AL245" s="5">
        <f t="shared" si="152"/>
        <v>2472.7955600774844</v>
      </c>
      <c r="AM245" s="5"/>
      <c r="AN245" s="5" t="str">
        <f t="shared" si="149"/>
        <v>S1-P1</v>
      </c>
      <c r="AO245" s="11">
        <f t="shared" si="150"/>
        <v>-0.49046147709752608</v>
      </c>
      <c r="AP245" s="5"/>
      <c r="AQ245" s="5"/>
      <c r="AR245" s="5"/>
      <c r="AS245" s="5"/>
      <c r="AT245" s="5"/>
      <c r="AU245" s="5"/>
      <c r="AV245" s="5"/>
      <c r="AW245" s="5"/>
      <c r="AX245" s="5"/>
      <c r="AY245" s="5"/>
      <c r="AZ245" s="5"/>
    </row>
    <row r="246" spans="1:54" x14ac:dyDescent="0.35">
      <c r="B246" s="5"/>
      <c r="D246" t="s">
        <v>193</v>
      </c>
      <c r="E246" t="str">
        <f t="shared" si="146"/>
        <v>S1-P2</v>
      </c>
      <c r="F246" s="5">
        <f t="shared" ref="F246:O246" si="153">AH178</f>
        <v>5545.4907150542876</v>
      </c>
      <c r="G246" s="5">
        <f t="shared" si="153"/>
        <v>5179.8079398039818</v>
      </c>
      <c r="H246" s="5">
        <f t="shared" si="153"/>
        <v>5217.2116431657778</v>
      </c>
      <c r="I246" s="5">
        <f t="shared" si="153"/>
        <v>5239.7109836493682</v>
      </c>
      <c r="J246" s="5">
        <f t="shared" si="153"/>
        <v>4736.6614868375336</v>
      </c>
      <c r="K246" s="5">
        <f t="shared" si="153"/>
        <v>4205.5600091932101</v>
      </c>
      <c r="L246" s="5">
        <f t="shared" si="153"/>
        <v>3920.1303101609756</v>
      </c>
      <c r="M246" s="5">
        <f t="shared" si="153"/>
        <v>4101.0377141427489</v>
      </c>
      <c r="N246" s="5">
        <f t="shared" si="153"/>
        <v>3779.9315771342635</v>
      </c>
      <c r="O246" s="5">
        <f t="shared" si="153"/>
        <v>3410.0429947507955</v>
      </c>
      <c r="P246" s="5">
        <f t="shared" ref="P246:AL246" si="154">AR178</f>
        <v>3094.0749553743135</v>
      </c>
      <c r="Q246" s="5">
        <f t="shared" si="154"/>
        <v>2617.0990170209147</v>
      </c>
      <c r="R246" s="5">
        <f t="shared" si="154"/>
        <v>2317.3854768871265</v>
      </c>
      <c r="S246" s="5">
        <f t="shared" si="154"/>
        <v>2208.9214940530014</v>
      </c>
      <c r="T246" s="5">
        <f t="shared" si="154"/>
        <v>2124.9714774021268</v>
      </c>
      <c r="U246" s="5">
        <f t="shared" si="154"/>
        <v>2083.9588274886032</v>
      </c>
      <c r="V246" s="5">
        <f t="shared" si="154"/>
        <v>2048.434678757847</v>
      </c>
      <c r="W246" s="5">
        <f t="shared" si="154"/>
        <v>2007.4339669531973</v>
      </c>
      <c r="X246" s="5">
        <f t="shared" si="154"/>
        <v>1995.6522647486972</v>
      </c>
      <c r="Y246" s="5">
        <f t="shared" si="154"/>
        <v>1972.5284001048317</v>
      </c>
      <c r="Z246" s="5">
        <f t="shared" si="154"/>
        <v>1942.0021333833265</v>
      </c>
      <c r="AA246" s="5">
        <f t="shared" si="154"/>
        <v>1917.6414934591526</v>
      </c>
      <c r="AB246" s="5">
        <f t="shared" si="154"/>
        <v>1911.3278429410743</v>
      </c>
      <c r="AC246" s="5">
        <f t="shared" si="154"/>
        <v>1864.2079289566204</v>
      </c>
      <c r="AD246" s="5">
        <f t="shared" si="154"/>
        <v>1829.720835188115</v>
      </c>
      <c r="AE246" s="5">
        <f t="shared" si="154"/>
        <v>1782.9644735194956</v>
      </c>
      <c r="AF246" s="5">
        <f t="shared" si="154"/>
        <v>1746.9356303093232</v>
      </c>
      <c r="AG246" s="5">
        <f t="shared" si="154"/>
        <v>1694.7643074715661</v>
      </c>
      <c r="AH246" s="5">
        <f t="shared" si="154"/>
        <v>1663.4720813789691</v>
      </c>
      <c r="AI246" s="5">
        <f t="shared" si="154"/>
        <v>1636.8000297762687</v>
      </c>
      <c r="AJ246" s="5">
        <f t="shared" si="154"/>
        <v>1612.4421812929581</v>
      </c>
      <c r="AK246" s="5">
        <f t="shared" si="154"/>
        <v>1588.5081056956287</v>
      </c>
      <c r="AL246" s="5">
        <f t="shared" si="154"/>
        <v>1569.1203744479221</v>
      </c>
      <c r="AM246" s="5"/>
      <c r="AN246" s="7" t="str">
        <f t="shared" si="149"/>
        <v>S1-P2</v>
      </c>
      <c r="AO246" s="26">
        <f t="shared" si="150"/>
        <v>-0.65533657143227886</v>
      </c>
      <c r="AP246" s="5"/>
      <c r="AQ246" s="5"/>
      <c r="AR246" s="5"/>
      <c r="AS246" s="5"/>
      <c r="AT246" s="5"/>
      <c r="AU246" s="5"/>
      <c r="AV246" s="5"/>
      <c r="AW246" s="5"/>
      <c r="AX246" s="5"/>
      <c r="AY246" s="5"/>
      <c r="AZ246" s="5"/>
    </row>
    <row r="247" spans="1:54" x14ac:dyDescent="0.35">
      <c r="B247" s="5"/>
      <c r="D247" t="s">
        <v>193</v>
      </c>
      <c r="E247" t="str">
        <f t="shared" si="146"/>
        <v>S2-P0</v>
      </c>
      <c r="F247" s="5">
        <f t="shared" ref="F247:O247" si="155">AH185</f>
        <v>5545.4907150542876</v>
      </c>
      <c r="G247" s="5">
        <f t="shared" si="155"/>
        <v>5179.8079398039818</v>
      </c>
      <c r="H247" s="5">
        <f t="shared" si="155"/>
        <v>5217.2116431657778</v>
      </c>
      <c r="I247" s="5">
        <f t="shared" si="155"/>
        <v>5378.9813646319935</v>
      </c>
      <c r="J247" s="5">
        <f t="shared" si="155"/>
        <v>5088.1251645142838</v>
      </c>
      <c r="K247" s="5">
        <f t="shared" si="155"/>
        <v>4723.1005119339379</v>
      </c>
      <c r="L247" s="5">
        <f t="shared" si="155"/>
        <v>4714.5499568791656</v>
      </c>
      <c r="M247" s="5">
        <f t="shared" si="155"/>
        <v>5156.4946673623035</v>
      </c>
      <c r="N247" s="5">
        <f t="shared" si="155"/>
        <v>5258.7231507641427</v>
      </c>
      <c r="O247" s="5">
        <f t="shared" si="155"/>
        <v>5159.6864174118828</v>
      </c>
      <c r="P247" s="5">
        <f t="shared" ref="P247:AL247" si="156">AR185</f>
        <v>5112.8023632823079</v>
      </c>
      <c r="Q247" s="5">
        <f t="shared" si="156"/>
        <v>5044.0785599506617</v>
      </c>
      <c r="R247" s="5">
        <f t="shared" si="156"/>
        <v>5026.5550516939338</v>
      </c>
      <c r="S247" s="5">
        <f t="shared" si="156"/>
        <v>4951.5164489260069</v>
      </c>
      <c r="T247" s="5">
        <f t="shared" si="156"/>
        <v>4903.1281458224194</v>
      </c>
      <c r="U247" s="5">
        <f t="shared" si="156"/>
        <v>4872.250970117826</v>
      </c>
      <c r="V247" s="5">
        <f t="shared" si="156"/>
        <v>4838.1205861008411</v>
      </c>
      <c r="W247" s="5">
        <f t="shared" si="156"/>
        <v>4805.5425229162274</v>
      </c>
      <c r="X247" s="5">
        <f t="shared" si="156"/>
        <v>4792.9631051982251</v>
      </c>
      <c r="Y247" s="5">
        <f t="shared" si="156"/>
        <v>4785.9456963268685</v>
      </c>
      <c r="Z247" s="5">
        <f t="shared" si="156"/>
        <v>4784.7241572394305</v>
      </c>
      <c r="AA247" s="5">
        <f t="shared" si="156"/>
        <v>4783.5705507277426</v>
      </c>
      <c r="AB247" s="5">
        <f t="shared" si="156"/>
        <v>4777.2238543812937</v>
      </c>
      <c r="AC247" s="5">
        <f t="shared" si="156"/>
        <v>4765.5543856723898</v>
      </c>
      <c r="AD247" s="5">
        <f t="shared" si="156"/>
        <v>4749.0741075349015</v>
      </c>
      <c r="AE247" s="5">
        <f t="shared" si="156"/>
        <v>4728.7849933378538</v>
      </c>
      <c r="AF247" s="5">
        <f t="shared" si="156"/>
        <v>4705.2348643269415</v>
      </c>
      <c r="AG247" s="5">
        <f t="shared" si="156"/>
        <v>4678.8092752569555</v>
      </c>
      <c r="AH247" s="5">
        <f t="shared" si="156"/>
        <v>4649.6481083237632</v>
      </c>
      <c r="AI247" s="5">
        <f t="shared" si="156"/>
        <v>4617.6037494602442</v>
      </c>
      <c r="AJ247" s="5">
        <f t="shared" si="156"/>
        <v>4581.3946080656078</v>
      </c>
      <c r="AK247" s="5">
        <f t="shared" si="156"/>
        <v>4548.502555530793</v>
      </c>
      <c r="AL247" s="5">
        <f t="shared" si="156"/>
        <v>4475.0974007111226</v>
      </c>
      <c r="AM247" s="5"/>
      <c r="AN247" s="5" t="str">
        <f t="shared" si="149"/>
        <v>S2-P0</v>
      </c>
      <c r="AO247" s="11">
        <f t="shared" si="150"/>
        <v>-0.13853902209003577</v>
      </c>
      <c r="AP247" s="5"/>
      <c r="AQ247" s="5"/>
      <c r="AR247" s="5"/>
      <c r="AS247" s="5"/>
      <c r="AT247" s="5"/>
      <c r="AU247" s="5"/>
      <c r="AV247" s="5"/>
      <c r="AW247" s="5"/>
      <c r="AX247" s="5"/>
      <c r="AY247" s="5"/>
      <c r="AZ247" s="5"/>
    </row>
    <row r="248" spans="1:54" x14ac:dyDescent="0.35">
      <c r="B248" s="5"/>
      <c r="D248" t="s">
        <v>193</v>
      </c>
      <c r="E248" t="str">
        <f t="shared" si="146"/>
        <v>S2-P1</v>
      </c>
      <c r="F248" s="5">
        <f t="shared" ref="F248:O248" si="157">AH192</f>
        <v>5545.4907150542876</v>
      </c>
      <c r="G248" s="5">
        <f t="shared" si="157"/>
        <v>5179.8079398039818</v>
      </c>
      <c r="H248" s="5">
        <f t="shared" si="157"/>
        <v>5217.2116431657778</v>
      </c>
      <c r="I248" s="5">
        <f t="shared" si="157"/>
        <v>5303.2241503052892</v>
      </c>
      <c r="J248" s="5">
        <f t="shared" si="157"/>
        <v>4795.8711785566311</v>
      </c>
      <c r="K248" s="5">
        <f t="shared" si="157"/>
        <v>4307.351055222628</v>
      </c>
      <c r="L248" s="5">
        <f t="shared" si="157"/>
        <v>4125.3194261645031</v>
      </c>
      <c r="M248" s="5">
        <f t="shared" si="157"/>
        <v>4339.4835683516012</v>
      </c>
      <c r="N248" s="5">
        <f t="shared" si="157"/>
        <v>4238.6842326078722</v>
      </c>
      <c r="O248" s="5">
        <f t="shared" si="157"/>
        <v>3968.9847316203668</v>
      </c>
      <c r="P248" s="5">
        <f t="shared" ref="P248:AL248" si="158">AR192</f>
        <v>3697.5350604732971</v>
      </c>
      <c r="Q248" s="5">
        <f t="shared" si="158"/>
        <v>3474.1136273300699</v>
      </c>
      <c r="R248" s="5">
        <f t="shared" si="158"/>
        <v>3254.1157144716153</v>
      </c>
      <c r="S248" s="5">
        <f t="shared" si="158"/>
        <v>3142.450387263807</v>
      </c>
      <c r="T248" s="5">
        <f t="shared" si="158"/>
        <v>3019.6232371607193</v>
      </c>
      <c r="U248" s="5">
        <f t="shared" si="158"/>
        <v>2940.6214979535121</v>
      </c>
      <c r="V248" s="5">
        <f t="shared" si="158"/>
        <v>2880.052788902226</v>
      </c>
      <c r="W248" s="5">
        <f t="shared" si="158"/>
        <v>2802.498388440109</v>
      </c>
      <c r="X248" s="5">
        <f t="shared" si="158"/>
        <v>2732.6790623412389</v>
      </c>
      <c r="Y248" s="5">
        <f t="shared" si="158"/>
        <v>2683.5492025073431</v>
      </c>
      <c r="Z248" s="5">
        <f t="shared" si="158"/>
        <v>2618.4354731109042</v>
      </c>
      <c r="AA248" s="5">
        <f t="shared" si="158"/>
        <v>2566.3567970946983</v>
      </c>
      <c r="AB248" s="5">
        <f t="shared" si="158"/>
        <v>2516.7867408315797</v>
      </c>
      <c r="AC248" s="5">
        <f t="shared" si="158"/>
        <v>2455.0263998744331</v>
      </c>
      <c r="AD248" s="5">
        <f t="shared" si="158"/>
        <v>2389.7993344837573</v>
      </c>
      <c r="AE248" s="5">
        <f t="shared" si="158"/>
        <v>2346.81869219382</v>
      </c>
      <c r="AF248" s="5">
        <f t="shared" si="158"/>
        <v>2312.4222884284477</v>
      </c>
      <c r="AG248" s="5">
        <f t="shared" si="158"/>
        <v>2258.9388454314617</v>
      </c>
      <c r="AH248" s="5">
        <f t="shared" si="158"/>
        <v>2199.9723022047237</v>
      </c>
      <c r="AI248" s="5">
        <f t="shared" si="158"/>
        <v>2148.0861205166329</v>
      </c>
      <c r="AJ248" s="5">
        <f t="shared" si="158"/>
        <v>2098.9452262848058</v>
      </c>
      <c r="AK248" s="5">
        <f t="shared" si="158"/>
        <v>2061.334488052913</v>
      </c>
      <c r="AL248" s="5">
        <f t="shared" si="158"/>
        <v>2005.9786584752333</v>
      </c>
      <c r="AM248" s="5"/>
      <c r="AN248" s="5" t="str">
        <f t="shared" si="149"/>
        <v>S2-P1</v>
      </c>
      <c r="AO248" s="11">
        <f t="shared" si="150"/>
        <v>-0.54615617081473344</v>
      </c>
      <c r="AP248" s="5"/>
      <c r="AQ248" s="5"/>
      <c r="AR248" s="5"/>
      <c r="AS248" s="5"/>
      <c r="AT248" s="5"/>
      <c r="AU248" s="5"/>
      <c r="AV248" s="5"/>
      <c r="AW248" s="5"/>
      <c r="AX248" s="5"/>
      <c r="AY248" s="5"/>
      <c r="AZ248" s="5"/>
    </row>
    <row r="249" spans="1:54" x14ac:dyDescent="0.35">
      <c r="B249" s="5"/>
      <c r="D249" t="s">
        <v>193</v>
      </c>
      <c r="E249" t="str">
        <f t="shared" si="146"/>
        <v>S2-P2</v>
      </c>
      <c r="F249" s="5">
        <f t="shared" ref="F249:O249" si="159">AH199</f>
        <v>5545.4907150542876</v>
      </c>
      <c r="G249" s="5">
        <f t="shared" si="159"/>
        <v>5179.8079398039818</v>
      </c>
      <c r="H249" s="5">
        <f t="shared" si="159"/>
        <v>5217.2116431657778</v>
      </c>
      <c r="I249" s="5">
        <f t="shared" si="159"/>
        <v>5232.634494765457</v>
      </c>
      <c r="J249" s="5">
        <f t="shared" si="159"/>
        <v>4733.5288144989372</v>
      </c>
      <c r="K249" s="5">
        <f t="shared" si="159"/>
        <v>4211.0137163671225</v>
      </c>
      <c r="L249" s="5">
        <f t="shared" si="159"/>
        <v>3899.1349488035476</v>
      </c>
      <c r="M249" s="5">
        <f t="shared" si="159"/>
        <v>4004.5025612264526</v>
      </c>
      <c r="N249" s="5">
        <f t="shared" si="159"/>
        <v>3704.1400998432873</v>
      </c>
      <c r="O249" s="5">
        <f t="shared" si="159"/>
        <v>3320.474046176756</v>
      </c>
      <c r="P249" s="5">
        <f t="shared" ref="P249:AL249" si="160">AR199</f>
        <v>2995.2640267978077</v>
      </c>
      <c r="Q249" s="5">
        <f t="shared" si="160"/>
        <v>2497.5301657389364</v>
      </c>
      <c r="R249" s="5">
        <f t="shared" si="160"/>
        <v>2233.8093060348965</v>
      </c>
      <c r="S249" s="5">
        <f t="shared" si="160"/>
        <v>2118.1855351700183</v>
      </c>
      <c r="T249" s="5">
        <f t="shared" si="160"/>
        <v>2017.354309878976</v>
      </c>
      <c r="U249" s="5">
        <f t="shared" si="160"/>
        <v>1963.4785230623684</v>
      </c>
      <c r="V249" s="5">
        <f t="shared" si="160"/>
        <v>1912.1762049003892</v>
      </c>
      <c r="W249" s="5">
        <f t="shared" si="160"/>
        <v>1856.7117024827312</v>
      </c>
      <c r="X249" s="5">
        <f t="shared" si="160"/>
        <v>1827.6504838206565</v>
      </c>
      <c r="Y249" s="5">
        <f t="shared" si="160"/>
        <v>1791.8556016925545</v>
      </c>
      <c r="Z249" s="5">
        <f t="shared" si="160"/>
        <v>1753.3037898052216</v>
      </c>
      <c r="AA249" s="5">
        <f t="shared" si="160"/>
        <v>1718.3089162849528</v>
      </c>
      <c r="AB249" s="5">
        <f t="shared" si="160"/>
        <v>1699.7256851902489</v>
      </c>
      <c r="AC249" s="5">
        <f t="shared" si="160"/>
        <v>1649.666354445058</v>
      </c>
      <c r="AD249" s="5">
        <f t="shared" si="160"/>
        <v>1610.0807644293259</v>
      </c>
      <c r="AE249" s="5">
        <f t="shared" si="160"/>
        <v>1560.265049814433</v>
      </c>
      <c r="AF249" s="5">
        <f t="shared" si="160"/>
        <v>1518.501774153689</v>
      </c>
      <c r="AG249" s="5">
        <f t="shared" si="160"/>
        <v>1462.1820120172197</v>
      </c>
      <c r="AH249" s="5">
        <f t="shared" si="160"/>
        <v>1426.9554418046469</v>
      </c>
      <c r="AI249" s="5">
        <f t="shared" si="160"/>
        <v>1396.58626884775</v>
      </c>
      <c r="AJ249" s="5">
        <f t="shared" si="160"/>
        <v>1365.0493634348577</v>
      </c>
      <c r="AK249" s="5">
        <f t="shared" si="160"/>
        <v>1332.4875238634736</v>
      </c>
      <c r="AL249" s="5">
        <f t="shared" si="160"/>
        <v>1300.2905098549077</v>
      </c>
      <c r="AM249" s="5"/>
      <c r="AN249" s="7" t="str">
        <f t="shared" si="149"/>
        <v>S2-P2</v>
      </c>
      <c r="AO249" s="26">
        <f t="shared" si="150"/>
        <v>-0.69349408870597862</v>
      </c>
      <c r="AP249" s="5"/>
      <c r="AQ249" s="5"/>
      <c r="AR249" s="5"/>
      <c r="AS249" s="5"/>
      <c r="AT249" s="5"/>
      <c r="AU249" s="5"/>
      <c r="AV249" s="5"/>
      <c r="AW249" s="5"/>
      <c r="AX249" s="5"/>
      <c r="AY249" s="5"/>
      <c r="AZ249" s="5"/>
    </row>
    <row r="250" spans="1:54" x14ac:dyDescent="0.35">
      <c r="B250" s="5"/>
      <c r="D250" t="s">
        <v>193</v>
      </c>
      <c r="E250" t="str">
        <f t="shared" si="146"/>
        <v>S3-P0</v>
      </c>
      <c r="F250" s="5">
        <f t="shared" ref="F250:O250" si="161">AH206</f>
        <v>5545.4907150542876</v>
      </c>
      <c r="G250" s="5">
        <f t="shared" si="161"/>
        <v>5179.8079398039818</v>
      </c>
      <c r="H250" s="5">
        <f t="shared" si="161"/>
        <v>5217.2116431657778</v>
      </c>
      <c r="I250" s="5">
        <f t="shared" si="161"/>
        <v>5378.9813646319935</v>
      </c>
      <c r="J250" s="5">
        <f t="shared" si="161"/>
        <v>5088.1251645142838</v>
      </c>
      <c r="K250" s="5">
        <f t="shared" si="161"/>
        <v>4723.1021491426673</v>
      </c>
      <c r="L250" s="5">
        <f t="shared" si="161"/>
        <v>4713.3224150189744</v>
      </c>
      <c r="M250" s="5">
        <f t="shared" si="161"/>
        <v>5186.5651584689049</v>
      </c>
      <c r="N250" s="5">
        <f t="shared" si="161"/>
        <v>5347.2730426367052</v>
      </c>
      <c r="O250" s="5">
        <f t="shared" si="161"/>
        <v>5308.4244020596734</v>
      </c>
      <c r="P250" s="5">
        <f t="shared" ref="P250:AL250" si="162">AR206</f>
        <v>5340.0154486944257</v>
      </c>
      <c r="Q250" s="5">
        <f t="shared" si="162"/>
        <v>5352.1815913546779</v>
      </c>
      <c r="R250" s="5">
        <f t="shared" si="162"/>
        <v>5417.2882465811663</v>
      </c>
      <c r="S250" s="5">
        <f t="shared" si="162"/>
        <v>5438.4409603011927</v>
      </c>
      <c r="T250" s="5">
        <f t="shared" si="162"/>
        <v>5455.8169968213842</v>
      </c>
      <c r="U250" s="5">
        <f t="shared" si="162"/>
        <v>5465.3518401414631</v>
      </c>
      <c r="V250" s="5">
        <f t="shared" si="162"/>
        <v>5477.7283914115342</v>
      </c>
      <c r="W250" s="5">
        <f t="shared" si="162"/>
        <v>5492.5683393515192</v>
      </c>
      <c r="X250" s="5">
        <f t="shared" si="162"/>
        <v>5527.8890335791984</v>
      </c>
      <c r="Y250" s="5">
        <f t="shared" si="162"/>
        <v>5564.7695407250767</v>
      </c>
      <c r="Z250" s="5">
        <f t="shared" si="162"/>
        <v>5604.7359534516754</v>
      </c>
      <c r="AA250" s="5">
        <f t="shared" si="162"/>
        <v>5642.3023260822083</v>
      </c>
      <c r="AB250" s="5">
        <f t="shared" si="162"/>
        <v>5672.1873884705647</v>
      </c>
      <c r="AC250" s="5">
        <f t="shared" si="162"/>
        <v>5693.6434721264441</v>
      </c>
      <c r="AD250" s="5">
        <f t="shared" si="162"/>
        <v>5708.2502703045329</v>
      </c>
      <c r="AE250" s="5">
        <f t="shared" si="162"/>
        <v>5716.9326692777131</v>
      </c>
      <c r="AF250" s="5">
        <f t="shared" si="162"/>
        <v>5721.1529203029277</v>
      </c>
      <c r="AG250" s="5">
        <f t="shared" si="162"/>
        <v>5721.2193552606532</v>
      </c>
      <c r="AH250" s="5">
        <f t="shared" si="162"/>
        <v>5718.3601531769564</v>
      </c>
      <c r="AI250" s="5">
        <f t="shared" si="162"/>
        <v>5712.4368385925973</v>
      </c>
      <c r="AJ250" s="5">
        <f t="shared" si="162"/>
        <v>5704.3317361792742</v>
      </c>
      <c r="AK250" s="5">
        <f t="shared" si="162"/>
        <v>5702.3330324719236</v>
      </c>
      <c r="AL250" s="5">
        <f t="shared" si="162"/>
        <v>5696.3502731227809</v>
      </c>
      <c r="AM250" s="5"/>
      <c r="AN250" s="5" t="str">
        <f t="shared" si="149"/>
        <v>S3-P0</v>
      </c>
      <c r="AO250" s="11">
        <f t="shared" si="150"/>
        <v>2.2846792092237278E-2</v>
      </c>
      <c r="AP250" s="5"/>
      <c r="AQ250" s="5"/>
      <c r="AR250" s="5"/>
      <c r="AS250" s="5"/>
      <c r="AT250" s="5"/>
      <c r="AU250" s="5"/>
      <c r="AV250" s="5"/>
      <c r="AW250" s="5"/>
      <c r="AX250" s="5"/>
      <c r="AY250" s="5"/>
      <c r="AZ250" s="5"/>
    </row>
    <row r="251" spans="1:54" x14ac:dyDescent="0.35">
      <c r="B251" s="5"/>
      <c r="D251" t="s">
        <v>193</v>
      </c>
      <c r="E251" t="str">
        <f t="shared" si="146"/>
        <v>S3-P1</v>
      </c>
      <c r="F251" s="5">
        <f t="shared" ref="F251:O251" si="163">AH213</f>
        <v>5545.4907150542876</v>
      </c>
      <c r="G251" s="5">
        <f t="shared" si="163"/>
        <v>5179.8079398039818</v>
      </c>
      <c r="H251" s="5">
        <f t="shared" si="163"/>
        <v>5217.2116431657778</v>
      </c>
      <c r="I251" s="5">
        <f t="shared" si="163"/>
        <v>5303.2241503052892</v>
      </c>
      <c r="J251" s="5">
        <f t="shared" si="163"/>
        <v>4795.872209582466</v>
      </c>
      <c r="K251" s="5">
        <f t="shared" si="163"/>
        <v>4307.3557855088629</v>
      </c>
      <c r="L251" s="5">
        <f t="shared" si="163"/>
        <v>4124.2736987489543</v>
      </c>
      <c r="M251" s="5">
        <f t="shared" si="163"/>
        <v>4367.2872105946662</v>
      </c>
      <c r="N251" s="5">
        <f t="shared" si="163"/>
        <v>4317.568828412881</v>
      </c>
      <c r="O251" s="5">
        <f t="shared" si="163"/>
        <v>4095.9589391557051</v>
      </c>
      <c r="P251" s="5">
        <f t="shared" ref="P251:AL251" si="164">AR213</f>
        <v>3883.2516518186276</v>
      </c>
      <c r="Q251" s="5">
        <f t="shared" si="164"/>
        <v>3718.1883352442032</v>
      </c>
      <c r="R251" s="5">
        <f t="shared" si="164"/>
        <v>3550.4114840933962</v>
      </c>
      <c r="S251" s="5">
        <f t="shared" si="164"/>
        <v>3508.1659333024108</v>
      </c>
      <c r="T251" s="5">
        <f t="shared" si="164"/>
        <v>3434.6496206365318</v>
      </c>
      <c r="U251" s="5">
        <f t="shared" si="164"/>
        <v>3378.3172274478898</v>
      </c>
      <c r="V251" s="5">
        <f t="shared" si="164"/>
        <v>3352.2101047378674</v>
      </c>
      <c r="W251" s="5">
        <f t="shared" si="164"/>
        <v>3304.6693470976425</v>
      </c>
      <c r="X251" s="5">
        <f t="shared" si="164"/>
        <v>3265.2909742751281</v>
      </c>
      <c r="Y251" s="5">
        <f t="shared" si="164"/>
        <v>3247.3053335188015</v>
      </c>
      <c r="Z251" s="5">
        <f t="shared" si="164"/>
        <v>3205.3425549919616</v>
      </c>
      <c r="AA251" s="5">
        <f t="shared" si="164"/>
        <v>3176.0370521067166</v>
      </c>
      <c r="AB251" s="5">
        <f t="shared" si="164"/>
        <v>3145.8171336896203</v>
      </c>
      <c r="AC251" s="5">
        <f t="shared" si="164"/>
        <v>3099.907345625812</v>
      </c>
      <c r="AD251" s="5">
        <f t="shared" si="164"/>
        <v>3049.4324891339447</v>
      </c>
      <c r="AE251" s="5">
        <f t="shared" si="164"/>
        <v>3025.3799190868713</v>
      </c>
      <c r="AF251" s="5">
        <f t="shared" si="164"/>
        <v>3008.7304847099167</v>
      </c>
      <c r="AG251" s="5">
        <f t="shared" si="164"/>
        <v>2963.9793575880062</v>
      </c>
      <c r="AH251" s="5">
        <f t="shared" si="164"/>
        <v>2914.7923792649231</v>
      </c>
      <c r="AI251" s="5">
        <f t="shared" si="164"/>
        <v>2877.8811704468089</v>
      </c>
      <c r="AJ251" s="5">
        <f t="shared" si="164"/>
        <v>2846.7557000165093</v>
      </c>
      <c r="AK251" s="5">
        <f t="shared" si="164"/>
        <v>2828.7325687041503</v>
      </c>
      <c r="AL251" s="5">
        <f t="shared" si="164"/>
        <v>2809.778443649418</v>
      </c>
      <c r="AM251" s="5"/>
      <c r="AN251" s="5" t="str">
        <f t="shared" si="149"/>
        <v>S3-P1</v>
      </c>
      <c r="AO251" s="11">
        <f t="shared" si="150"/>
        <v>-0.4327252004678861</v>
      </c>
      <c r="AP251" s="5"/>
      <c r="AQ251" s="5"/>
      <c r="AR251" s="5"/>
      <c r="AS251" s="5"/>
      <c r="AT251" s="5"/>
      <c r="AU251" s="5"/>
      <c r="AV251" s="5"/>
      <c r="AW251" s="5"/>
      <c r="AX251" s="5"/>
      <c r="AY251" s="5"/>
      <c r="AZ251" s="5"/>
    </row>
    <row r="252" spans="1:54" x14ac:dyDescent="0.35">
      <c r="B252" s="5"/>
      <c r="D252" t="s">
        <v>193</v>
      </c>
      <c r="E252" t="str">
        <f t="shared" si="146"/>
        <v>S3-P2</v>
      </c>
      <c r="F252" s="5">
        <f t="shared" ref="F252:O252" si="165">AH220</f>
        <v>5545.4907150542876</v>
      </c>
      <c r="G252" s="5">
        <f t="shared" si="165"/>
        <v>5179.8079398039818</v>
      </c>
      <c r="H252" s="5">
        <f t="shared" si="165"/>
        <v>5217.2116431657778</v>
      </c>
      <c r="I252" s="5">
        <f t="shared" si="165"/>
        <v>5239.7109836493682</v>
      </c>
      <c r="J252" s="5">
        <f t="shared" si="165"/>
        <v>4736.6620246323691</v>
      </c>
      <c r="K252" s="5">
        <f t="shared" si="165"/>
        <v>4215.9273451907493</v>
      </c>
      <c r="L252" s="5">
        <f t="shared" si="165"/>
        <v>3916.6663505466249</v>
      </c>
      <c r="M252" s="5">
        <f t="shared" si="165"/>
        <v>4063.741993983243</v>
      </c>
      <c r="N252" s="5">
        <f t="shared" si="165"/>
        <v>3812.7352677719987</v>
      </c>
      <c r="O252" s="5">
        <f t="shared" si="165"/>
        <v>3460.4667917784827</v>
      </c>
      <c r="P252" s="5">
        <f t="shared" ref="P252:AL252" si="166">AR220</f>
        <v>3176.7879658518741</v>
      </c>
      <c r="Q252" s="5">
        <f t="shared" si="166"/>
        <v>2714.9941295012</v>
      </c>
      <c r="R252" s="5">
        <f t="shared" si="166"/>
        <v>2480.6505671216678</v>
      </c>
      <c r="S252" s="5">
        <f t="shared" si="166"/>
        <v>2394.2572048144016</v>
      </c>
      <c r="T252" s="5">
        <f t="shared" si="166"/>
        <v>2327.3395640613035</v>
      </c>
      <c r="U252" s="5">
        <f t="shared" si="166"/>
        <v>2289.3071091534566</v>
      </c>
      <c r="V252" s="5">
        <f t="shared" si="166"/>
        <v>2262.0652902826237</v>
      </c>
      <c r="W252" s="5">
        <f t="shared" si="166"/>
        <v>2226.3913103564196</v>
      </c>
      <c r="X252" s="5">
        <f t="shared" si="166"/>
        <v>2221.5556556758415</v>
      </c>
      <c r="Y252" s="5">
        <f t="shared" si="166"/>
        <v>2204.0522680924851</v>
      </c>
      <c r="Z252" s="5">
        <f t="shared" si="166"/>
        <v>2176.6865216198462</v>
      </c>
      <c r="AA252" s="5">
        <f t="shared" si="166"/>
        <v>2156.3217456694515</v>
      </c>
      <c r="AB252" s="5">
        <f t="shared" si="166"/>
        <v>2154.313826101868</v>
      </c>
      <c r="AC252" s="5">
        <f t="shared" si="166"/>
        <v>2106.2541929296954</v>
      </c>
      <c r="AD252" s="5">
        <f t="shared" si="166"/>
        <v>2071.6249156101885</v>
      </c>
      <c r="AE252" s="5">
        <f t="shared" si="166"/>
        <v>2022.6007600914086</v>
      </c>
      <c r="AF252" s="5">
        <f t="shared" si="166"/>
        <v>1984.7356413726793</v>
      </c>
      <c r="AG252" s="5">
        <f t="shared" si="166"/>
        <v>1926.5924148782374</v>
      </c>
      <c r="AH252" s="5">
        <f t="shared" si="166"/>
        <v>1893.7527558211755</v>
      </c>
      <c r="AI252" s="5">
        <f t="shared" si="166"/>
        <v>1865.6979996016189</v>
      </c>
      <c r="AJ252" s="5">
        <f t="shared" si="166"/>
        <v>1840.4331800886121</v>
      </c>
      <c r="AK252" s="5">
        <f t="shared" si="166"/>
        <v>1816.5897928548152</v>
      </c>
      <c r="AL252" s="5">
        <f t="shared" si="166"/>
        <v>1794.0110769440403</v>
      </c>
      <c r="AM252" s="5"/>
      <c r="AN252" s="5" t="str">
        <f t="shared" si="149"/>
        <v>S3-P2</v>
      </c>
      <c r="AO252" s="11">
        <f t="shared" si="150"/>
        <v>-0.61151971271837602</v>
      </c>
      <c r="AP252" s="5"/>
      <c r="AQ252" s="5"/>
      <c r="AR252" s="5"/>
      <c r="AS252" s="5"/>
      <c r="AT252" s="5"/>
      <c r="AU252" s="5"/>
      <c r="AV252" s="5"/>
      <c r="AW252" s="5"/>
      <c r="AX252" s="5"/>
      <c r="AY252" s="5"/>
      <c r="AZ252" s="5"/>
    </row>
    <row r="253" spans="1:54" x14ac:dyDescent="0.35">
      <c r="B253" s="5"/>
      <c r="E253" t="s">
        <v>35</v>
      </c>
      <c r="F253" s="5"/>
      <c r="G253" s="5"/>
      <c r="H253" s="5">
        <v>7295.4276498999998</v>
      </c>
      <c r="I253" s="5">
        <v>7295.4276498999998</v>
      </c>
      <c r="J253" s="5">
        <v>7295.4276498999998</v>
      </c>
      <c r="K253" s="5">
        <v>7067.4455369999996</v>
      </c>
      <c r="L253" s="5">
        <v>6839.4634240999994</v>
      </c>
      <c r="M253" s="5">
        <v>6611.48130855</v>
      </c>
      <c r="N253" s="5">
        <v>6383.4991956499998</v>
      </c>
      <c r="O253" s="5">
        <v>6155.5170801000004</v>
      </c>
      <c r="P253" s="5">
        <v>5927.5349672000002</v>
      </c>
      <c r="Q253" s="5">
        <v>5699.5528516500008</v>
      </c>
      <c r="R253" s="5">
        <v>5471.5707387500006</v>
      </c>
      <c r="S253" s="5">
        <v>5436.1002687999999</v>
      </c>
      <c r="T253" s="5">
        <v>5400.62979885</v>
      </c>
      <c r="U253" s="5">
        <v>5365.1593315500004</v>
      </c>
      <c r="V253" s="5">
        <v>5329.6888616000006</v>
      </c>
      <c r="W253" s="5">
        <v>5294.2183916499998</v>
      </c>
      <c r="X253" s="5">
        <v>5258.7479243499993</v>
      </c>
      <c r="Y253" s="5">
        <v>5223.2774544000004</v>
      </c>
      <c r="Z253" s="5">
        <v>5187.8069844500005</v>
      </c>
      <c r="AA253" s="5">
        <v>5152.3365145000007</v>
      </c>
      <c r="AB253" s="5">
        <v>5116.8660471999992</v>
      </c>
      <c r="AC253" s="5">
        <v>5081.3955772499994</v>
      </c>
      <c r="AD253" s="5">
        <v>5045.9251072999996</v>
      </c>
      <c r="AE253" s="5">
        <v>5010.4546399999999</v>
      </c>
      <c r="AF253" s="5">
        <v>4974.9841700500001</v>
      </c>
      <c r="AG253" s="5">
        <v>4939.5137000999994</v>
      </c>
      <c r="AH253" s="5">
        <v>4904.0432327999997</v>
      </c>
      <c r="AI253" s="5">
        <v>4868.5727628499999</v>
      </c>
      <c r="AJ253" s="5">
        <v>4833.1022929000001</v>
      </c>
      <c r="AK253" s="5">
        <v>4797.6318229500002</v>
      </c>
      <c r="AL253" s="5">
        <v>4762.1613556499997</v>
      </c>
      <c r="AM253" s="5"/>
      <c r="AN253" s="5"/>
      <c r="AO253" s="5"/>
      <c r="AP253" s="5"/>
      <c r="AQ253" s="11"/>
      <c r="AR253" s="5"/>
      <c r="AS253" s="5"/>
      <c r="AT253" s="5"/>
      <c r="AU253" s="5"/>
      <c r="AV253" s="5"/>
      <c r="AW253" s="5"/>
      <c r="AX253" s="5"/>
      <c r="AY253" s="5"/>
      <c r="AZ253" s="5"/>
      <c r="BA253" s="5"/>
      <c r="BB253" s="5"/>
    </row>
    <row r="254" spans="1:54" x14ac:dyDescent="0.35">
      <c r="B254" s="5"/>
      <c r="E254" t="s">
        <v>39</v>
      </c>
      <c r="F254" s="5"/>
      <c r="G254" s="5"/>
      <c r="H254" s="5">
        <v>7295.4276498999998</v>
      </c>
      <c r="I254" s="5">
        <v>7295.4276498999998</v>
      </c>
      <c r="J254" s="5">
        <v>7295.4276498999998</v>
      </c>
      <c r="K254" s="5">
        <v>7067.4455369999996</v>
      </c>
      <c r="L254" s="5">
        <v>6839.4634240999994</v>
      </c>
      <c r="M254" s="5">
        <v>6611.48130855</v>
      </c>
      <c r="N254" s="5">
        <v>6383.4991956499998</v>
      </c>
      <c r="O254" s="5">
        <v>6155.5170801000004</v>
      </c>
      <c r="P254" s="5">
        <v>5927.5349672000002</v>
      </c>
      <c r="Q254" s="5">
        <v>5699.5528516500008</v>
      </c>
      <c r="R254" s="5">
        <v>5471.5707387500006</v>
      </c>
      <c r="S254" s="5">
        <v>5419.2655872999994</v>
      </c>
      <c r="T254" s="5">
        <v>5366.9604358500001</v>
      </c>
      <c r="U254" s="5">
        <v>5314.6552843999998</v>
      </c>
      <c r="V254" s="5">
        <v>5262.3501329500004</v>
      </c>
      <c r="W254" s="5">
        <v>5210.0449814999993</v>
      </c>
      <c r="X254" s="5">
        <v>5157.7398300499999</v>
      </c>
      <c r="Y254" s="5">
        <v>5105.4346785999996</v>
      </c>
      <c r="Z254" s="5">
        <v>5053.1295271500003</v>
      </c>
      <c r="AA254" s="5">
        <v>5000.8243757</v>
      </c>
      <c r="AB254" s="5">
        <v>4948.5192242499998</v>
      </c>
      <c r="AC254" s="5">
        <v>4896.2140727999995</v>
      </c>
      <c r="AD254" s="5">
        <v>4843.9089213500001</v>
      </c>
      <c r="AE254" s="5">
        <v>4791.6037698999999</v>
      </c>
      <c r="AF254" s="5">
        <v>4739.2986184500005</v>
      </c>
      <c r="AG254" s="5">
        <v>4686.9934669999993</v>
      </c>
      <c r="AH254" s="5">
        <v>4634.68831555</v>
      </c>
      <c r="AI254" s="5">
        <v>4582.3831640999997</v>
      </c>
      <c r="AJ254" s="5">
        <v>4530.0780126500003</v>
      </c>
      <c r="AK254" s="5">
        <v>4477.7728611999992</v>
      </c>
      <c r="AL254" s="5">
        <v>4425.4677097499998</v>
      </c>
      <c r="AM254" s="5"/>
      <c r="AN254" s="5"/>
      <c r="AO254" s="5"/>
      <c r="AP254" s="5"/>
      <c r="AQ254" s="11"/>
      <c r="AR254" s="5"/>
      <c r="AS254" s="5"/>
      <c r="AT254" s="5"/>
      <c r="AU254" s="5"/>
      <c r="AV254" s="5"/>
      <c r="AW254" s="5"/>
      <c r="AX254" s="5"/>
      <c r="AY254" s="5"/>
      <c r="AZ254" s="5"/>
      <c r="BA254" s="5"/>
      <c r="BB254" s="5"/>
    </row>
    <row r="255" spans="1:54" x14ac:dyDescent="0.35">
      <c r="B255" s="5"/>
      <c r="E255" t="s">
        <v>42</v>
      </c>
      <c r="F255" s="5"/>
      <c r="G255" s="5"/>
      <c r="H255" s="5">
        <v>7295.4276498999998</v>
      </c>
      <c r="I255" s="5">
        <v>7295.4276498999998</v>
      </c>
      <c r="J255" s="5">
        <v>7295.4276498999998</v>
      </c>
      <c r="K255" s="5">
        <v>7067.4455369999996</v>
      </c>
      <c r="L255" s="5">
        <v>6839.4634240999994</v>
      </c>
      <c r="M255" s="5">
        <v>6611.48130855</v>
      </c>
      <c r="N255" s="5">
        <v>6383.4991956499998</v>
      </c>
      <c r="O255" s="5">
        <v>6155.5170801000004</v>
      </c>
      <c r="P255" s="5">
        <v>5927.5349672000002</v>
      </c>
      <c r="Q255" s="5">
        <v>5699.5528516500008</v>
      </c>
      <c r="R255" s="5">
        <v>5471.5707387500006</v>
      </c>
      <c r="S255" s="5">
        <v>5387.9345392499999</v>
      </c>
      <c r="T255" s="5">
        <v>5304.2983397499993</v>
      </c>
      <c r="U255" s="5">
        <v>5220.6621402500004</v>
      </c>
      <c r="V255" s="5">
        <v>5137.0259434</v>
      </c>
      <c r="W255" s="5">
        <v>5053.3897439000002</v>
      </c>
      <c r="X255" s="5">
        <v>4969.7535443999996</v>
      </c>
      <c r="Y255" s="5">
        <v>4886.1173448999998</v>
      </c>
      <c r="Z255" s="5">
        <v>4802.4811454000001</v>
      </c>
      <c r="AA255" s="5">
        <v>4718.8449459000003</v>
      </c>
      <c r="AB255" s="5">
        <v>4635.2087490499998</v>
      </c>
      <c r="AC255" s="5">
        <v>4551.5725495500001</v>
      </c>
      <c r="AD255" s="5">
        <v>4467.9363500500003</v>
      </c>
      <c r="AE255" s="5">
        <v>4384.3001505500006</v>
      </c>
      <c r="AF255" s="5">
        <v>4300.6639510499999</v>
      </c>
      <c r="AG255" s="5">
        <v>4217.0277515500002</v>
      </c>
      <c r="AH255" s="5">
        <v>4133.3915546999997</v>
      </c>
      <c r="AI255" s="5">
        <v>4049.7553551999999</v>
      </c>
      <c r="AJ255" s="5">
        <v>3966.1191557000002</v>
      </c>
      <c r="AK255" s="5">
        <v>3882.4829562</v>
      </c>
      <c r="AL255" s="5">
        <v>3798.8467567000002</v>
      </c>
      <c r="AM255" s="5"/>
      <c r="AN255" s="5"/>
      <c r="AO255" s="5"/>
      <c r="AP255" s="5"/>
      <c r="AQ255" s="11"/>
      <c r="AR255" s="5"/>
      <c r="AS255" s="5"/>
      <c r="AT255" s="5"/>
      <c r="AU255" s="5"/>
      <c r="AV255" s="5"/>
      <c r="AW255" s="5"/>
      <c r="AX255" s="5"/>
      <c r="AY255" s="5"/>
      <c r="AZ255" s="5"/>
      <c r="BA255" s="5"/>
      <c r="BB255" s="5"/>
    </row>
    <row r="256" spans="1:54" x14ac:dyDescent="0.35">
      <c r="B256" s="5"/>
      <c r="E256" t="s">
        <v>45</v>
      </c>
      <c r="F256" s="5"/>
      <c r="G256" s="5"/>
      <c r="H256" s="5">
        <v>7295.4276498999998</v>
      </c>
      <c r="I256" s="5">
        <v>7295.4276498999998</v>
      </c>
      <c r="J256" s="5">
        <v>7295.4276498999998</v>
      </c>
      <c r="K256" s="5">
        <v>7067.4455369999996</v>
      </c>
      <c r="L256" s="5">
        <v>6839.4634240999994</v>
      </c>
      <c r="M256" s="5">
        <v>6611.48130855</v>
      </c>
      <c r="N256" s="5">
        <v>6383.4991956499998</v>
      </c>
      <c r="O256" s="5">
        <v>6155.5170801000004</v>
      </c>
      <c r="P256" s="5">
        <v>5927.5349672000002</v>
      </c>
      <c r="Q256" s="5">
        <v>5699.5528516500008</v>
      </c>
      <c r="R256" s="5">
        <v>5471.5707387500006</v>
      </c>
      <c r="S256" s="5">
        <v>5354.5022452499998</v>
      </c>
      <c r="T256" s="5">
        <v>5237.4337490999997</v>
      </c>
      <c r="U256" s="5">
        <v>5120.3652555999997</v>
      </c>
      <c r="V256" s="5">
        <v>5003.2967620999998</v>
      </c>
      <c r="W256" s="5">
        <v>4886.2282659499997</v>
      </c>
      <c r="X256" s="5">
        <v>4769.1597724499998</v>
      </c>
      <c r="Y256" s="5">
        <v>4652.0912789499998</v>
      </c>
      <c r="Z256" s="5">
        <v>4535.0227827999997</v>
      </c>
      <c r="AA256" s="5">
        <v>4417.9542892999998</v>
      </c>
      <c r="AB256" s="5">
        <v>4300.8857957999999</v>
      </c>
      <c r="AC256" s="5">
        <v>4183.8172996499998</v>
      </c>
      <c r="AD256" s="5">
        <v>4066.7488061500003</v>
      </c>
      <c r="AE256" s="5">
        <v>3949.6803126499999</v>
      </c>
      <c r="AF256" s="5">
        <v>3832.61181915</v>
      </c>
      <c r="AG256" s="5">
        <v>3715.5433230000003</v>
      </c>
      <c r="AH256" s="5">
        <v>3598.4748294999999</v>
      </c>
      <c r="AI256" s="5">
        <v>3481.406336</v>
      </c>
      <c r="AJ256" s="5">
        <v>3364.3378398500004</v>
      </c>
      <c r="AK256" s="5">
        <v>3247.26934635</v>
      </c>
      <c r="AL256" s="5">
        <v>3130.20085285</v>
      </c>
      <c r="AM256" s="5"/>
      <c r="AN256" s="5"/>
      <c r="AO256" s="5"/>
      <c r="AP256" s="5"/>
      <c r="AQ256" s="11"/>
      <c r="AR256" s="5"/>
      <c r="AS256" s="5"/>
      <c r="AT256" s="5"/>
      <c r="AU256" s="5"/>
      <c r="AV256" s="5"/>
      <c r="AW256" s="5"/>
      <c r="AX256" s="5"/>
      <c r="AY256" s="5"/>
      <c r="AZ256" s="5"/>
      <c r="BA256" s="5"/>
      <c r="BB256" s="5"/>
    </row>
    <row r="258" spans="4:40" x14ac:dyDescent="0.35">
      <c r="E258" t="s">
        <v>102</v>
      </c>
      <c r="F258">
        <v>2018</v>
      </c>
      <c r="G258">
        <f t="shared" ref="G258:M258" si="167">F258+1</f>
        <v>2019</v>
      </c>
      <c r="H258">
        <f t="shared" si="167"/>
        <v>2020</v>
      </c>
      <c r="I258">
        <f t="shared" si="167"/>
        <v>2021</v>
      </c>
      <c r="J258">
        <f t="shared" si="167"/>
        <v>2022</v>
      </c>
      <c r="K258">
        <f t="shared" si="167"/>
        <v>2023</v>
      </c>
      <c r="L258">
        <f t="shared" si="167"/>
        <v>2024</v>
      </c>
      <c r="M258">
        <f t="shared" si="167"/>
        <v>2025</v>
      </c>
      <c r="N258">
        <f t="shared" ref="N258:AL258" si="168">M258+1</f>
        <v>2026</v>
      </c>
      <c r="O258">
        <f t="shared" si="168"/>
        <v>2027</v>
      </c>
      <c r="P258">
        <f t="shared" si="168"/>
        <v>2028</v>
      </c>
      <c r="Q258">
        <f t="shared" si="168"/>
        <v>2029</v>
      </c>
      <c r="R258">
        <f t="shared" si="168"/>
        <v>2030</v>
      </c>
      <c r="S258">
        <f t="shared" si="168"/>
        <v>2031</v>
      </c>
      <c r="T258">
        <f t="shared" si="168"/>
        <v>2032</v>
      </c>
      <c r="U258">
        <f t="shared" si="168"/>
        <v>2033</v>
      </c>
      <c r="V258">
        <f t="shared" si="168"/>
        <v>2034</v>
      </c>
      <c r="W258">
        <f t="shared" si="168"/>
        <v>2035</v>
      </c>
      <c r="X258">
        <f t="shared" si="168"/>
        <v>2036</v>
      </c>
      <c r="Y258">
        <f t="shared" si="168"/>
        <v>2037</v>
      </c>
      <c r="Z258">
        <f t="shared" si="168"/>
        <v>2038</v>
      </c>
      <c r="AA258">
        <f t="shared" si="168"/>
        <v>2039</v>
      </c>
      <c r="AB258">
        <f t="shared" si="168"/>
        <v>2040</v>
      </c>
      <c r="AC258">
        <f t="shared" si="168"/>
        <v>2041</v>
      </c>
      <c r="AD258">
        <f t="shared" si="168"/>
        <v>2042</v>
      </c>
      <c r="AE258">
        <f t="shared" si="168"/>
        <v>2043</v>
      </c>
      <c r="AF258">
        <f t="shared" si="168"/>
        <v>2044</v>
      </c>
      <c r="AG258">
        <f t="shared" si="168"/>
        <v>2045</v>
      </c>
      <c r="AH258">
        <f t="shared" si="168"/>
        <v>2046</v>
      </c>
      <c r="AI258">
        <f t="shared" si="168"/>
        <v>2047</v>
      </c>
      <c r="AJ258">
        <f t="shared" si="168"/>
        <v>2048</v>
      </c>
      <c r="AK258">
        <f t="shared" si="168"/>
        <v>2049</v>
      </c>
      <c r="AL258">
        <f t="shared" si="168"/>
        <v>2050</v>
      </c>
    </row>
    <row r="259" spans="4:40" x14ac:dyDescent="0.35">
      <c r="D259" t="s">
        <v>194</v>
      </c>
      <c r="E259" t="str">
        <f t="shared" ref="E259:E267" si="169">E244</f>
        <v>S1-P0</v>
      </c>
      <c r="F259" s="5">
        <f t="shared" ref="F259:M259" si="170">AH165</f>
        <v>549.81974666666667</v>
      </c>
      <c r="G259" s="5">
        <f t="shared" si="170"/>
        <v>435.88301093333325</v>
      </c>
      <c r="H259" s="5">
        <f t="shared" si="170"/>
        <v>508.88537333333329</v>
      </c>
      <c r="I259" s="5">
        <f t="shared" si="170"/>
        <v>766.90264365760527</v>
      </c>
      <c r="J259" s="5">
        <f t="shared" si="170"/>
        <v>572.65169073269999</v>
      </c>
      <c r="K259" s="5">
        <f t="shared" si="170"/>
        <v>564.89126155733334</v>
      </c>
      <c r="L259" s="5">
        <f t="shared" si="170"/>
        <v>573.37256484096338</v>
      </c>
      <c r="M259" s="5">
        <f t="shared" si="170"/>
        <v>620.03435136585654</v>
      </c>
      <c r="N259" s="5">
        <f t="shared" ref="N259:AL259" si="171">AP165</f>
        <v>645.21537083913154</v>
      </c>
      <c r="O259" s="5">
        <f t="shared" si="171"/>
        <v>615.36837497111526</v>
      </c>
      <c r="P259" s="5">
        <f t="shared" si="171"/>
        <v>619.65697799754503</v>
      </c>
      <c r="Q259" s="5">
        <f t="shared" si="171"/>
        <v>619.56280074875042</v>
      </c>
      <c r="R259" s="5">
        <f t="shared" si="171"/>
        <v>619.50630317001901</v>
      </c>
      <c r="S259" s="5">
        <f t="shared" si="171"/>
        <v>617.73415555829706</v>
      </c>
      <c r="T259" s="5">
        <f t="shared" si="171"/>
        <v>617.38527870603934</v>
      </c>
      <c r="U259" s="5">
        <f t="shared" si="171"/>
        <v>616.58578246938828</v>
      </c>
      <c r="V259" s="5">
        <f t="shared" si="171"/>
        <v>615.9238267366951</v>
      </c>
      <c r="W259" s="5">
        <f t="shared" si="171"/>
        <v>615.41826092204417</v>
      </c>
      <c r="X259" s="5">
        <f t="shared" si="171"/>
        <v>616.20827161763248</v>
      </c>
      <c r="Y259" s="5">
        <f t="shared" si="171"/>
        <v>616.91874665885166</v>
      </c>
      <c r="Z259" s="5">
        <f t="shared" si="171"/>
        <v>618.04739581271087</v>
      </c>
      <c r="AA259" s="5">
        <f t="shared" si="171"/>
        <v>619.04253008026251</v>
      </c>
      <c r="AB259" s="5">
        <f t="shared" si="171"/>
        <v>619.78511528692729</v>
      </c>
      <c r="AC259" s="5">
        <f t="shared" si="171"/>
        <v>620.31035498936535</v>
      </c>
      <c r="AD259" s="5">
        <f t="shared" si="171"/>
        <v>620.651330471135</v>
      </c>
      <c r="AE259" s="5">
        <f t="shared" si="171"/>
        <v>620.86267842876623</v>
      </c>
      <c r="AF259" s="5">
        <f t="shared" si="171"/>
        <v>620.95934421248967</v>
      </c>
      <c r="AG259" s="5">
        <f t="shared" si="171"/>
        <v>620.98045449576</v>
      </c>
      <c r="AH259" s="5">
        <f t="shared" si="171"/>
        <v>620.92152582452604</v>
      </c>
      <c r="AI259" s="5">
        <f t="shared" si="171"/>
        <v>620.82110475909587</v>
      </c>
      <c r="AJ259" s="5">
        <f t="shared" si="171"/>
        <v>620.65084681188807</v>
      </c>
      <c r="AK259" s="5">
        <f t="shared" si="171"/>
        <v>620.65550349764953</v>
      </c>
      <c r="AL259" s="5">
        <f t="shared" si="171"/>
        <v>620.71184423985869</v>
      </c>
    </row>
    <row r="260" spans="4:40" x14ac:dyDescent="0.35">
      <c r="D260" t="s">
        <v>194</v>
      </c>
      <c r="E260" t="str">
        <f t="shared" si="169"/>
        <v>S1-P1</v>
      </c>
      <c r="F260" s="5">
        <f t="shared" ref="F260:M260" si="172">AH172</f>
        <v>549.81974666666667</v>
      </c>
      <c r="G260" s="5">
        <f t="shared" si="172"/>
        <v>435.88301093333325</v>
      </c>
      <c r="H260" s="5">
        <f t="shared" si="172"/>
        <v>508.88537333333329</v>
      </c>
      <c r="I260" s="5">
        <f t="shared" si="172"/>
        <v>791.24084765760529</v>
      </c>
      <c r="J260" s="5">
        <f t="shared" si="172"/>
        <v>625.995106574489</v>
      </c>
      <c r="K260" s="5">
        <f t="shared" si="172"/>
        <v>645.02509863430168</v>
      </c>
      <c r="L260" s="5">
        <f t="shared" si="172"/>
        <v>680.79565669773524</v>
      </c>
      <c r="M260" s="5">
        <f t="shared" si="172"/>
        <v>755.37377742332876</v>
      </c>
      <c r="N260" s="5">
        <f t="shared" ref="N260:AL260" si="173">AP172</f>
        <v>811.43921388841079</v>
      </c>
      <c r="O260" s="5">
        <f t="shared" si="173"/>
        <v>815.8770326262354</v>
      </c>
      <c r="P260" s="5">
        <f t="shared" si="173"/>
        <v>863.17469467767762</v>
      </c>
      <c r="Q260" s="5">
        <f t="shared" si="173"/>
        <v>895.08141291433481</v>
      </c>
      <c r="R260" s="5">
        <f t="shared" si="173"/>
        <v>924.18862103964648</v>
      </c>
      <c r="S260" s="5">
        <f t="shared" si="173"/>
        <v>936.74152171197636</v>
      </c>
      <c r="T260" s="5">
        <f t="shared" si="173"/>
        <v>953.79685553566651</v>
      </c>
      <c r="U260" s="5">
        <f t="shared" si="173"/>
        <v>954.01004599813075</v>
      </c>
      <c r="V260" s="5">
        <f t="shared" si="173"/>
        <v>959.8904443139993</v>
      </c>
      <c r="W260" s="5">
        <f t="shared" si="173"/>
        <v>973.94081058160123</v>
      </c>
      <c r="X260" s="5">
        <f t="shared" si="173"/>
        <v>989.59070956364053</v>
      </c>
      <c r="Y260" s="5">
        <f t="shared" si="173"/>
        <v>1005.1238961798049</v>
      </c>
      <c r="Z260" s="5">
        <f t="shared" si="173"/>
        <v>1021.7839398292028</v>
      </c>
      <c r="AA260" s="5">
        <f t="shared" si="173"/>
        <v>1031.4861479158935</v>
      </c>
      <c r="AB260" s="5">
        <f t="shared" si="173"/>
        <v>1035.8042284000517</v>
      </c>
      <c r="AC260" s="5">
        <f t="shared" si="173"/>
        <v>1036.0673743872317</v>
      </c>
      <c r="AD260" s="5">
        <f t="shared" si="173"/>
        <v>1039.8745628088745</v>
      </c>
      <c r="AE260" s="5">
        <f t="shared" si="173"/>
        <v>1039.0968249744369</v>
      </c>
      <c r="AF260" s="5">
        <f t="shared" si="173"/>
        <v>1038.3247532964588</v>
      </c>
      <c r="AG260" s="5">
        <f t="shared" si="173"/>
        <v>1037.5064067817866</v>
      </c>
      <c r="AH260" s="5">
        <f t="shared" si="173"/>
        <v>1037.512861215617</v>
      </c>
      <c r="AI260" s="5">
        <f t="shared" si="173"/>
        <v>1040.9504810215349</v>
      </c>
      <c r="AJ260" s="5">
        <f t="shared" si="173"/>
        <v>1039.7586855948107</v>
      </c>
      <c r="AK260" s="5">
        <f t="shared" si="173"/>
        <v>1038.7725485617377</v>
      </c>
      <c r="AL260" s="5">
        <f t="shared" si="173"/>
        <v>1037.7912291237915</v>
      </c>
    </row>
    <row r="261" spans="4:40" x14ac:dyDescent="0.35">
      <c r="D261" t="s">
        <v>194</v>
      </c>
      <c r="E261" t="str">
        <f t="shared" si="169"/>
        <v>S1-P2</v>
      </c>
      <c r="F261" s="5">
        <f t="shared" ref="F261:M261" si="174">AH179</f>
        <v>549.81974666666667</v>
      </c>
      <c r="G261" s="5">
        <f t="shared" si="174"/>
        <v>435.88301093333325</v>
      </c>
      <c r="H261" s="5">
        <f t="shared" si="174"/>
        <v>508.88537333333329</v>
      </c>
      <c r="I261" s="5">
        <f t="shared" si="174"/>
        <v>802.24084765760529</v>
      </c>
      <c r="J261" s="5">
        <f t="shared" si="174"/>
        <v>647.995106574489</v>
      </c>
      <c r="K261" s="5">
        <f t="shared" si="174"/>
        <v>677.9823624412445</v>
      </c>
      <c r="L261" s="5">
        <f t="shared" si="174"/>
        <v>722.52452356312153</v>
      </c>
      <c r="M261" s="5">
        <f t="shared" si="174"/>
        <v>809.94670174609973</v>
      </c>
      <c r="N261" s="5">
        <f t="shared" ref="N261:AL261" si="175">AP179</f>
        <v>883.17230256963046</v>
      </c>
      <c r="O261" s="5">
        <f t="shared" si="175"/>
        <v>900.81635775859377</v>
      </c>
      <c r="P261" s="5">
        <f t="shared" si="175"/>
        <v>963.94731508784412</v>
      </c>
      <c r="Q261" s="5">
        <f t="shared" si="175"/>
        <v>1007.5674810030232</v>
      </c>
      <c r="R261" s="5">
        <f t="shared" si="175"/>
        <v>1048.7614022373623</v>
      </c>
      <c r="S261" s="5">
        <f t="shared" si="175"/>
        <v>1059.4017581057155</v>
      </c>
      <c r="T261" s="5">
        <f t="shared" si="175"/>
        <v>1060.6787821353989</v>
      </c>
      <c r="U261" s="5">
        <f t="shared" si="175"/>
        <v>1054.7093113832311</v>
      </c>
      <c r="V261" s="5">
        <f t="shared" si="175"/>
        <v>1050.7244046740554</v>
      </c>
      <c r="W261" s="5">
        <f t="shared" si="175"/>
        <v>1047.1516460830192</v>
      </c>
      <c r="X261" s="5">
        <f t="shared" si="175"/>
        <v>1045.6442841326484</v>
      </c>
      <c r="Y261" s="5">
        <f t="shared" si="175"/>
        <v>1045.6120422227896</v>
      </c>
      <c r="Z261" s="5">
        <f t="shared" si="175"/>
        <v>1047.3910703018532</v>
      </c>
      <c r="AA261" s="5">
        <f t="shared" si="175"/>
        <v>1047.2185210238233</v>
      </c>
      <c r="AB261" s="5">
        <f t="shared" si="175"/>
        <v>1047.1445058194563</v>
      </c>
      <c r="AC261" s="5">
        <f t="shared" si="175"/>
        <v>1046.6651067812113</v>
      </c>
      <c r="AD261" s="5">
        <f t="shared" si="175"/>
        <v>1047.366844589224</v>
      </c>
      <c r="AE261" s="5">
        <f t="shared" si="175"/>
        <v>1048.0080552131772</v>
      </c>
      <c r="AF261" s="5">
        <f t="shared" si="175"/>
        <v>1046.6415172386289</v>
      </c>
      <c r="AG261" s="5">
        <f t="shared" si="175"/>
        <v>1045.0546298840682</v>
      </c>
      <c r="AH261" s="5">
        <f t="shared" si="175"/>
        <v>1043.3360784463237</v>
      </c>
      <c r="AI261" s="5">
        <f t="shared" si="175"/>
        <v>1046.0104592372327</v>
      </c>
      <c r="AJ261" s="5">
        <f t="shared" si="175"/>
        <v>1045.7215432610908</v>
      </c>
      <c r="AK261" s="5">
        <f t="shared" si="175"/>
        <v>1043.8272906003401</v>
      </c>
      <c r="AL261" s="5">
        <f t="shared" si="175"/>
        <v>1041.9255011022383</v>
      </c>
    </row>
    <row r="262" spans="4:40" x14ac:dyDescent="0.35">
      <c r="D262" t="s">
        <v>194</v>
      </c>
      <c r="E262" t="str">
        <f t="shared" si="169"/>
        <v>S2-P0</v>
      </c>
      <c r="F262" s="5">
        <f t="shared" ref="F262:M262" si="176">AH186</f>
        <v>549.81974666666667</v>
      </c>
      <c r="G262" s="5">
        <f t="shared" si="176"/>
        <v>435.88301093333325</v>
      </c>
      <c r="H262" s="5">
        <f t="shared" si="176"/>
        <v>508.88537333333329</v>
      </c>
      <c r="I262" s="5">
        <f t="shared" si="176"/>
        <v>766.90264365760527</v>
      </c>
      <c r="J262" s="5">
        <f t="shared" si="176"/>
        <v>572.65169073269999</v>
      </c>
      <c r="K262" s="5">
        <f t="shared" si="176"/>
        <v>564.89126155733334</v>
      </c>
      <c r="L262" s="5">
        <f t="shared" si="176"/>
        <v>573.43752773567644</v>
      </c>
      <c r="M262" s="5">
        <f t="shared" si="176"/>
        <v>619.50390789929429</v>
      </c>
      <c r="N262" s="5">
        <f t="shared" ref="N262:AL262" si="177">AP186</f>
        <v>643.57918288994529</v>
      </c>
      <c r="O262" s="5">
        <f t="shared" si="177"/>
        <v>612.44650236247458</v>
      </c>
      <c r="P262" s="5">
        <f t="shared" si="177"/>
        <v>615.195330238118</v>
      </c>
      <c r="Q262" s="5">
        <f t="shared" si="177"/>
        <v>613.53942677171631</v>
      </c>
      <c r="R262" s="5">
        <f t="shared" si="177"/>
        <v>612.00371292597481</v>
      </c>
      <c r="S262" s="5">
        <f t="shared" si="177"/>
        <v>607.95964734638073</v>
      </c>
      <c r="T262" s="5">
        <f t="shared" si="177"/>
        <v>606.87351405181653</v>
      </c>
      <c r="U262" s="5">
        <f t="shared" si="177"/>
        <v>605.08931236019976</v>
      </c>
      <c r="V262" s="5">
        <f t="shared" si="177"/>
        <v>603.33593861824022</v>
      </c>
      <c r="W262" s="5">
        <f t="shared" si="177"/>
        <v>601.70380661510183</v>
      </c>
      <c r="X262" s="5">
        <f t="shared" si="177"/>
        <v>601.32034767249218</v>
      </c>
      <c r="Y262" s="5">
        <f t="shared" si="177"/>
        <v>600.95041603343111</v>
      </c>
      <c r="Z262" s="5">
        <f t="shared" si="177"/>
        <v>601.02098316581294</v>
      </c>
      <c r="AA262" s="5">
        <f t="shared" si="177"/>
        <v>600.99493268497588</v>
      </c>
      <c r="AB262" s="5">
        <f t="shared" si="177"/>
        <v>600.74827181563319</v>
      </c>
      <c r="AC262" s="5">
        <f t="shared" si="177"/>
        <v>600.32608275814403</v>
      </c>
      <c r="AD262" s="5">
        <f t="shared" si="177"/>
        <v>599.74449482521254</v>
      </c>
      <c r="AE262" s="5">
        <f t="shared" si="177"/>
        <v>599.05106985157067</v>
      </c>
      <c r="AF262" s="5">
        <f t="shared" si="177"/>
        <v>598.24774981723044</v>
      </c>
      <c r="AG262" s="5">
        <f t="shared" si="177"/>
        <v>597.36116088013682</v>
      </c>
      <c r="AH262" s="5">
        <f t="shared" si="177"/>
        <v>596.37856874725912</v>
      </c>
      <c r="AI262" s="5">
        <f t="shared" si="177"/>
        <v>595.30101020792745</v>
      </c>
      <c r="AJ262" s="5">
        <f t="shared" si="177"/>
        <v>594.03680722067861</v>
      </c>
      <c r="AK262" s="5">
        <f t="shared" si="177"/>
        <v>593.14586575632939</v>
      </c>
      <c r="AL262" s="5">
        <f t="shared" si="177"/>
        <v>589.02645809388321</v>
      </c>
    </row>
    <row r="263" spans="4:40" x14ac:dyDescent="0.35">
      <c r="D263" t="s">
        <v>194</v>
      </c>
      <c r="E263" t="str">
        <f t="shared" si="169"/>
        <v>S2-P1</v>
      </c>
      <c r="F263" s="5">
        <f t="shared" ref="F263:M263" si="178">AH193</f>
        <v>549.81974666666667</v>
      </c>
      <c r="G263" s="5">
        <f t="shared" si="178"/>
        <v>435.88301093333325</v>
      </c>
      <c r="H263" s="5">
        <f t="shared" si="178"/>
        <v>508.88537333333329</v>
      </c>
      <c r="I263" s="5">
        <f t="shared" si="178"/>
        <v>791.24084765760529</v>
      </c>
      <c r="J263" s="5">
        <f t="shared" si="178"/>
        <v>625.995106574489</v>
      </c>
      <c r="K263" s="5">
        <f t="shared" si="178"/>
        <v>645.02509863430168</v>
      </c>
      <c r="L263" s="5">
        <f t="shared" si="178"/>
        <v>680.8606195924483</v>
      </c>
      <c r="M263" s="5">
        <f t="shared" si="178"/>
        <v>753.60725831614479</v>
      </c>
      <c r="N263" s="5">
        <f t="shared" ref="N263:AL263" si="179">AP193</f>
        <v>810.11075921433292</v>
      </c>
      <c r="O263" s="5">
        <f t="shared" si="179"/>
        <v>817.92884240593207</v>
      </c>
      <c r="P263" s="5">
        <f t="shared" si="179"/>
        <v>858.18808317181242</v>
      </c>
      <c r="Q263" s="5">
        <f t="shared" si="179"/>
        <v>887.9005086911792</v>
      </c>
      <c r="R263" s="5">
        <f t="shared" si="179"/>
        <v>914.71217241488762</v>
      </c>
      <c r="S263" s="5">
        <f t="shared" si="179"/>
        <v>924.02530187676632</v>
      </c>
      <c r="T263" s="5">
        <f t="shared" si="179"/>
        <v>938.77039354545127</v>
      </c>
      <c r="U263" s="5">
        <f t="shared" si="179"/>
        <v>936.6182922029584</v>
      </c>
      <c r="V263" s="5">
        <f t="shared" si="179"/>
        <v>940.9824884900836</v>
      </c>
      <c r="W263" s="5">
        <f t="shared" si="179"/>
        <v>953.31189471688992</v>
      </c>
      <c r="X263" s="5">
        <f t="shared" si="179"/>
        <v>967.13000281843142</v>
      </c>
      <c r="Y263" s="5">
        <f t="shared" si="179"/>
        <v>980.90720123379344</v>
      </c>
      <c r="Z263" s="5">
        <f t="shared" si="179"/>
        <v>995.80074428130843</v>
      </c>
      <c r="AA263" s="5">
        <f t="shared" si="179"/>
        <v>1003.8303857175694</v>
      </c>
      <c r="AB263" s="5">
        <f t="shared" si="179"/>
        <v>1006.5205144111096</v>
      </c>
      <c r="AC263" s="5">
        <f t="shared" si="179"/>
        <v>1005.2251164512057</v>
      </c>
      <c r="AD263" s="5">
        <f t="shared" si="179"/>
        <v>1006.8373304861339</v>
      </c>
      <c r="AE263" s="5">
        <f t="shared" si="179"/>
        <v>1004.5488596662933</v>
      </c>
      <c r="AF263" s="5">
        <f t="shared" si="179"/>
        <v>1002.2865088349013</v>
      </c>
      <c r="AG263" s="5">
        <f t="shared" si="179"/>
        <v>999.98496452741369</v>
      </c>
      <c r="AH263" s="5">
        <f t="shared" si="179"/>
        <v>998.49152282400303</v>
      </c>
      <c r="AI263" s="5">
        <f t="shared" si="179"/>
        <v>999.53232542792887</v>
      </c>
      <c r="AJ263" s="5">
        <f t="shared" si="179"/>
        <v>996.62950942463203</v>
      </c>
      <c r="AK263" s="5">
        <f t="shared" si="179"/>
        <v>994.08703628971148</v>
      </c>
      <c r="AL263" s="5">
        <f t="shared" si="179"/>
        <v>988.18961414351793</v>
      </c>
    </row>
    <row r="264" spans="4:40" x14ac:dyDescent="0.35">
      <c r="D264" t="s">
        <v>194</v>
      </c>
      <c r="E264" t="str">
        <f t="shared" si="169"/>
        <v>S2-P2</v>
      </c>
      <c r="F264" s="5">
        <f t="shared" ref="F264:M264" si="180">AH200</f>
        <v>549.81974666666667</v>
      </c>
      <c r="G264" s="5">
        <f t="shared" si="180"/>
        <v>435.88301093333325</v>
      </c>
      <c r="H264" s="5">
        <f t="shared" si="180"/>
        <v>508.88537333333329</v>
      </c>
      <c r="I264" s="5">
        <f t="shared" si="180"/>
        <v>809.31733654151651</v>
      </c>
      <c r="J264" s="5">
        <f t="shared" si="180"/>
        <v>651.12724145485811</v>
      </c>
      <c r="K264" s="5">
        <f t="shared" si="180"/>
        <v>682.891128296955</v>
      </c>
      <c r="L264" s="5">
        <f t="shared" si="180"/>
        <v>741.13283363105222</v>
      </c>
      <c r="M264" s="5">
        <f t="shared" si="180"/>
        <v>840.95919590935637</v>
      </c>
      <c r="N264" s="5">
        <f t="shared" ref="N264:AL264" si="181">AP200</f>
        <v>916.48880151134335</v>
      </c>
      <c r="O264" s="5">
        <f t="shared" si="181"/>
        <v>928.22336683186256</v>
      </c>
      <c r="P264" s="5">
        <f t="shared" si="181"/>
        <v>971.08771974969727</v>
      </c>
      <c r="Q264" s="5">
        <f t="shared" si="181"/>
        <v>1015.388680979042</v>
      </c>
      <c r="R264" s="5">
        <f t="shared" si="181"/>
        <v>1049.1860413652528</v>
      </c>
      <c r="S264" s="5">
        <f t="shared" si="181"/>
        <v>1038.1032149161924</v>
      </c>
      <c r="T264" s="5">
        <f t="shared" si="181"/>
        <v>1033.1191354056377</v>
      </c>
      <c r="U264" s="5">
        <f t="shared" si="181"/>
        <v>1027.4631587975384</v>
      </c>
      <c r="V264" s="5">
        <f t="shared" si="181"/>
        <v>1022.5212970120696</v>
      </c>
      <c r="W264" s="5">
        <f t="shared" si="181"/>
        <v>1019.2319688392661</v>
      </c>
      <c r="X264" s="5">
        <f t="shared" si="181"/>
        <v>1018.5399607722285</v>
      </c>
      <c r="Y264" s="5">
        <f t="shared" si="181"/>
        <v>1016.1206234050135</v>
      </c>
      <c r="Z264" s="5">
        <f t="shared" si="181"/>
        <v>1014.5100266576162</v>
      </c>
      <c r="AA264" s="5">
        <f t="shared" si="181"/>
        <v>1012.6521209983434</v>
      </c>
      <c r="AB264" s="5">
        <f t="shared" si="181"/>
        <v>1011.9577337493474</v>
      </c>
      <c r="AC264" s="5">
        <f t="shared" si="181"/>
        <v>1011.190820304573</v>
      </c>
      <c r="AD264" s="5">
        <f t="shared" si="181"/>
        <v>1008.3914680243063</v>
      </c>
      <c r="AE264" s="5">
        <f t="shared" si="181"/>
        <v>1005.3543966839241</v>
      </c>
      <c r="AF264" s="5">
        <f t="shared" si="181"/>
        <v>1002.1548667642669</v>
      </c>
      <c r="AG264" s="5">
        <f t="shared" si="181"/>
        <v>1002.4615784498527</v>
      </c>
      <c r="AH264" s="5">
        <f t="shared" si="181"/>
        <v>1000.5805859353086</v>
      </c>
      <c r="AI264" s="5">
        <f t="shared" si="181"/>
        <v>996.76920346522638</v>
      </c>
      <c r="AJ264" s="5">
        <f t="shared" si="181"/>
        <v>992.61135169518298</v>
      </c>
      <c r="AK264" s="5">
        <f t="shared" si="181"/>
        <v>989.13498850101348</v>
      </c>
      <c r="AL264" s="5">
        <f t="shared" si="181"/>
        <v>981.19162081918626</v>
      </c>
    </row>
    <row r="265" spans="4:40" x14ac:dyDescent="0.35">
      <c r="D265" t="s">
        <v>194</v>
      </c>
      <c r="E265" t="str">
        <f t="shared" si="169"/>
        <v>S3-P0</v>
      </c>
      <c r="F265" s="5">
        <f t="shared" ref="F265:M265" si="182">AH207</f>
        <v>549.81974666666667</v>
      </c>
      <c r="G265" s="5">
        <f t="shared" si="182"/>
        <v>435.88301093333325</v>
      </c>
      <c r="H265" s="5">
        <f t="shared" si="182"/>
        <v>508.88537333333329</v>
      </c>
      <c r="I265" s="5">
        <f t="shared" si="182"/>
        <v>766.90264365760527</v>
      </c>
      <c r="J265" s="5">
        <f t="shared" si="182"/>
        <v>572.65169073269999</v>
      </c>
      <c r="K265" s="5">
        <f t="shared" si="182"/>
        <v>564.89126155733334</v>
      </c>
      <c r="L265" s="5">
        <f t="shared" si="182"/>
        <v>573.30803419499296</v>
      </c>
      <c r="M265" s="5">
        <f t="shared" si="182"/>
        <v>620.56478401570462</v>
      </c>
      <c r="N265" s="5">
        <f t="shared" ref="N265:AL265" si="183">AP207</f>
        <v>646.83875260507079</v>
      </c>
      <c r="O265" s="5">
        <f t="shared" si="183"/>
        <v>618.24254284118456</v>
      </c>
      <c r="P265" s="5">
        <f t="shared" si="183"/>
        <v>624.00120745302456</v>
      </c>
      <c r="Q265" s="5">
        <f t="shared" si="183"/>
        <v>625.34828057401876</v>
      </c>
      <c r="R265" s="5">
        <f t="shared" si="183"/>
        <v>626.6026550512197</v>
      </c>
      <c r="S265" s="5">
        <f t="shared" si="183"/>
        <v>627.02439907058294</v>
      </c>
      <c r="T265" s="5">
        <f t="shared" si="183"/>
        <v>627.04985112592578</v>
      </c>
      <c r="U265" s="5">
        <f t="shared" si="183"/>
        <v>626.87052664172734</v>
      </c>
      <c r="V265" s="5">
        <f t="shared" si="183"/>
        <v>626.9134454926666</v>
      </c>
      <c r="W265" s="5">
        <f t="shared" si="183"/>
        <v>627.1024623759231</v>
      </c>
      <c r="X265" s="5">
        <f t="shared" si="183"/>
        <v>628.5958637261491</v>
      </c>
      <c r="Y265" s="5">
        <f t="shared" si="183"/>
        <v>629.89169552891383</v>
      </c>
      <c r="Z265" s="5">
        <f t="shared" si="183"/>
        <v>631.57755293934895</v>
      </c>
      <c r="AA265" s="5">
        <f t="shared" si="183"/>
        <v>633.06522962492045</v>
      </c>
      <c r="AB265" s="5">
        <f t="shared" si="183"/>
        <v>634.25427397971953</v>
      </c>
      <c r="AC265" s="5">
        <f t="shared" si="183"/>
        <v>635.14958150258155</v>
      </c>
      <c r="AD265" s="5">
        <f t="shared" si="183"/>
        <v>635.82091372427521</v>
      </c>
      <c r="AE265" s="5">
        <f t="shared" si="183"/>
        <v>636.30203288258735</v>
      </c>
      <c r="AF265" s="5">
        <f t="shared" si="183"/>
        <v>636.64587328945049</v>
      </c>
      <c r="AG265" s="5">
        <f t="shared" si="183"/>
        <v>636.85899095943239</v>
      </c>
      <c r="AH265" s="5">
        <f t="shared" si="183"/>
        <v>636.98694229208843</v>
      </c>
      <c r="AI265" s="5">
        <f t="shared" si="183"/>
        <v>637.0233911933924</v>
      </c>
      <c r="AJ265" s="5">
        <f t="shared" si="183"/>
        <v>636.9864295665185</v>
      </c>
      <c r="AK265" s="5">
        <f t="shared" si="183"/>
        <v>637.51468440722783</v>
      </c>
      <c r="AL265" s="5">
        <f t="shared" si="183"/>
        <v>638.05025032852848</v>
      </c>
    </row>
    <row r="266" spans="4:40" x14ac:dyDescent="0.35">
      <c r="D266" t="s">
        <v>194</v>
      </c>
      <c r="E266" t="str">
        <f t="shared" si="169"/>
        <v>S3-P1</v>
      </c>
      <c r="F266" s="5">
        <f t="shared" ref="F266:M266" si="184">AH214</f>
        <v>549.81974666666667</v>
      </c>
      <c r="G266" s="5">
        <f t="shared" si="184"/>
        <v>435.88301093333325</v>
      </c>
      <c r="H266" s="5">
        <f t="shared" si="184"/>
        <v>508.88537333333329</v>
      </c>
      <c r="I266" s="5">
        <f t="shared" si="184"/>
        <v>791.24084765760529</v>
      </c>
      <c r="J266" s="5">
        <f t="shared" si="184"/>
        <v>625.995106574489</v>
      </c>
      <c r="K266" s="5">
        <f t="shared" si="184"/>
        <v>645.02509863430168</v>
      </c>
      <c r="L266" s="5">
        <f t="shared" si="184"/>
        <v>680.73112605176482</v>
      </c>
      <c r="M266" s="5">
        <f t="shared" si="184"/>
        <v>754.66813443255512</v>
      </c>
      <c r="N266" s="5">
        <f t="shared" ref="N266:AL266" si="185">AP214</f>
        <v>813.34711967021622</v>
      </c>
      <c r="O266" s="5">
        <f t="shared" si="185"/>
        <v>823.9862116838558</v>
      </c>
      <c r="P266" s="5">
        <f t="shared" si="185"/>
        <v>868.03977738856497</v>
      </c>
      <c r="Q266" s="5">
        <f t="shared" si="185"/>
        <v>902.00570751376313</v>
      </c>
      <c r="R266" s="5">
        <f t="shared" si="185"/>
        <v>933.20726446893309</v>
      </c>
      <c r="S266" s="5">
        <f t="shared" si="185"/>
        <v>948.85776957679377</v>
      </c>
      <c r="T266" s="5">
        <f t="shared" si="185"/>
        <v>967.73224262027543</v>
      </c>
      <c r="U266" s="5">
        <f t="shared" si="185"/>
        <v>969.90143807764105</v>
      </c>
      <c r="V266" s="5">
        <f t="shared" si="185"/>
        <v>976.6899604799695</v>
      </c>
      <c r="W266" s="5">
        <f t="shared" si="185"/>
        <v>991.80981346419344</v>
      </c>
      <c r="X266" s="5">
        <f t="shared" si="185"/>
        <v>1008.5884918396907</v>
      </c>
      <c r="Y266" s="5">
        <f t="shared" si="185"/>
        <v>1025.1221672022129</v>
      </c>
      <c r="Z266" s="5">
        <f t="shared" si="185"/>
        <v>1042.7636565085243</v>
      </c>
      <c r="AA266" s="5">
        <f t="shared" si="185"/>
        <v>1053.3107439421269</v>
      </c>
      <c r="AB266" s="5">
        <f t="shared" si="185"/>
        <v>1058.4115847206617</v>
      </c>
      <c r="AC266" s="5">
        <f t="shared" si="185"/>
        <v>1059.3376147648878</v>
      </c>
      <c r="AD266" s="5">
        <f t="shared" si="185"/>
        <v>1064.2574740838788</v>
      </c>
      <c r="AE266" s="5">
        <f t="shared" si="185"/>
        <v>1063.9860930920131</v>
      </c>
      <c r="AF266" s="5">
        <f t="shared" si="185"/>
        <v>1063.6727280088271</v>
      </c>
      <c r="AG266" s="5">
        <f t="shared" si="185"/>
        <v>1063.216479111999</v>
      </c>
      <c r="AH266" s="5">
        <f t="shared" si="185"/>
        <v>1063.5685195841313</v>
      </c>
      <c r="AI266" s="5">
        <f t="shared" si="185"/>
        <v>1067.8292476161175</v>
      </c>
      <c r="AJ266" s="5">
        <f t="shared" si="185"/>
        <v>1066.8927321447723</v>
      </c>
      <c r="AK266" s="5">
        <f t="shared" si="185"/>
        <v>1066.5231458497694</v>
      </c>
      <c r="AL266" s="5">
        <f t="shared" si="185"/>
        <v>1066.1119135842666</v>
      </c>
    </row>
    <row r="267" spans="4:40" x14ac:dyDescent="0.35">
      <c r="D267" t="s">
        <v>194</v>
      </c>
      <c r="E267" t="str">
        <f t="shared" si="169"/>
        <v>S3-P2</v>
      </c>
      <c r="F267" s="5">
        <f t="shared" ref="F267:M267" si="186">AH221</f>
        <v>549.81974666666667</v>
      </c>
      <c r="G267" s="5">
        <f t="shared" si="186"/>
        <v>435.88301093333325</v>
      </c>
      <c r="H267" s="5">
        <f t="shared" si="186"/>
        <v>508.88537333333329</v>
      </c>
      <c r="I267" s="5">
        <f t="shared" si="186"/>
        <v>802.24084765760529</v>
      </c>
      <c r="J267" s="5">
        <f t="shared" si="186"/>
        <v>647.995106574489</v>
      </c>
      <c r="K267" s="5">
        <f t="shared" si="186"/>
        <v>677.9823624412445</v>
      </c>
      <c r="L267" s="5">
        <f t="shared" si="186"/>
        <v>722.45999291715111</v>
      </c>
      <c r="M267" s="5">
        <f t="shared" si="186"/>
        <v>809.24105875532621</v>
      </c>
      <c r="N267" s="5">
        <f t="shared" ref="N267:AL267" si="187">AP221</f>
        <v>885.17918360849978</v>
      </c>
      <c r="O267" s="5">
        <f t="shared" si="187"/>
        <v>910.72541663349568</v>
      </c>
      <c r="P267" s="5">
        <f t="shared" si="187"/>
        <v>968.99034022785179</v>
      </c>
      <c r="Q267" s="5">
        <f t="shared" si="187"/>
        <v>1014.8792847512243</v>
      </c>
      <c r="R267" s="5">
        <f t="shared" si="187"/>
        <v>1058.4738763422788</v>
      </c>
      <c r="S267" s="5">
        <f t="shared" si="187"/>
        <v>1072.9959270282345</v>
      </c>
      <c r="T267" s="5">
        <f t="shared" si="187"/>
        <v>1076.124405603437</v>
      </c>
      <c r="U267" s="5">
        <f t="shared" si="187"/>
        <v>1072.583314351579</v>
      </c>
      <c r="V267" s="5">
        <f t="shared" si="187"/>
        <v>1069.5784043850613</v>
      </c>
      <c r="W267" s="5">
        <f t="shared" si="187"/>
        <v>1067.2077052710699</v>
      </c>
      <c r="X267" s="5">
        <f t="shared" si="187"/>
        <v>1066.9795477737539</v>
      </c>
      <c r="Y267" s="5">
        <f t="shared" si="187"/>
        <v>1068.0945926983482</v>
      </c>
      <c r="Z267" s="5">
        <f t="shared" si="187"/>
        <v>1071.00508436006</v>
      </c>
      <c r="AA267" s="5">
        <f t="shared" si="187"/>
        <v>1071.8020070631374</v>
      </c>
      <c r="AB267" s="5">
        <f t="shared" si="187"/>
        <v>1072.6296742480436</v>
      </c>
      <c r="AC267" s="5">
        <f t="shared" si="187"/>
        <v>1072.9167043206394</v>
      </c>
      <c r="AD267" s="5">
        <f t="shared" si="187"/>
        <v>1074.3136474094547</v>
      </c>
      <c r="AE267" s="5">
        <f t="shared" si="187"/>
        <v>1075.5270520984823</v>
      </c>
      <c r="AF267" s="5">
        <f t="shared" si="187"/>
        <v>1074.6780859878645</v>
      </c>
      <c r="AG267" s="5">
        <f t="shared" si="187"/>
        <v>1073.5006290829419</v>
      </c>
      <c r="AH267" s="5">
        <f t="shared" si="187"/>
        <v>1072.1718285128466</v>
      </c>
      <c r="AI267" s="5">
        <f t="shared" si="187"/>
        <v>1075.7036447045291</v>
      </c>
      <c r="AJ267" s="5">
        <f t="shared" si="187"/>
        <v>1075.7021646976848</v>
      </c>
      <c r="AK267" s="5">
        <f t="shared" si="187"/>
        <v>1074.4489659352475</v>
      </c>
      <c r="AL267" s="5">
        <f t="shared" si="187"/>
        <v>1073.1412156710426</v>
      </c>
    </row>
    <row r="268" spans="4:40" x14ac:dyDescent="0.35">
      <c r="E268" t="s">
        <v>35</v>
      </c>
      <c r="F268" s="5"/>
      <c r="G268" s="5"/>
      <c r="H268" s="5">
        <v>515.0516619</v>
      </c>
      <c r="I268" s="5">
        <v>515.0516619</v>
      </c>
      <c r="J268" s="5">
        <v>515.0516619</v>
      </c>
      <c r="K268" s="5">
        <v>498.95629750000001</v>
      </c>
      <c r="L268" s="5">
        <v>482.86093299999999</v>
      </c>
      <c r="M268" s="5">
        <v>466.76556859999999</v>
      </c>
      <c r="N268" s="5">
        <v>450.6702042</v>
      </c>
      <c r="O268" s="5">
        <v>434.57483969999998</v>
      </c>
      <c r="P268" s="5">
        <v>418.47947529999999</v>
      </c>
      <c r="Q268" s="5">
        <v>402.3841109</v>
      </c>
      <c r="R268" s="5">
        <v>386.28874639999998</v>
      </c>
      <c r="S268" s="5">
        <v>393.54641329999998</v>
      </c>
      <c r="T268" s="5">
        <v>400.80408019999999</v>
      </c>
      <c r="U268" s="5">
        <v>408.06174709999999</v>
      </c>
      <c r="V268" s="5">
        <v>415.31941410000002</v>
      </c>
      <c r="W268" s="5">
        <v>422.57708100000002</v>
      </c>
      <c r="X268" s="5">
        <v>429.83474790000002</v>
      </c>
      <c r="Y268" s="5">
        <v>437.09241479999997</v>
      </c>
      <c r="Z268" s="5">
        <v>444.35008169999998</v>
      </c>
      <c r="AA268" s="5">
        <v>451.60774859999998</v>
      </c>
      <c r="AB268" s="5">
        <v>458.86541549999998</v>
      </c>
      <c r="AC268" s="5">
        <v>466.12308239999999</v>
      </c>
      <c r="AD268" s="5">
        <v>473.38074929999999</v>
      </c>
      <c r="AE268" s="5">
        <v>480.63841630000002</v>
      </c>
      <c r="AF268" s="5">
        <v>487.89608320000002</v>
      </c>
      <c r="AG268" s="5">
        <v>495.15375010000002</v>
      </c>
      <c r="AH268" s="5">
        <v>502.41141699999997</v>
      </c>
      <c r="AI268" s="5">
        <v>509.66908389999998</v>
      </c>
      <c r="AJ268" s="5">
        <v>516.92675080000004</v>
      </c>
      <c r="AK268" s="5">
        <v>524.18441770000004</v>
      </c>
      <c r="AL268" s="5">
        <v>531.44208460000004</v>
      </c>
      <c r="AM268" s="5"/>
      <c r="AN268" s="5"/>
    </row>
    <row r="269" spans="4:40" x14ac:dyDescent="0.35">
      <c r="E269" t="s">
        <v>39</v>
      </c>
      <c r="F269" s="5"/>
      <c r="G269" s="5"/>
      <c r="H269" s="5">
        <v>515.0516619</v>
      </c>
      <c r="I269" s="5">
        <v>515.0516619</v>
      </c>
      <c r="J269" s="5">
        <v>515.0516619</v>
      </c>
      <c r="K269" s="5">
        <v>498.95629750000001</v>
      </c>
      <c r="L269" s="5">
        <v>482.86093299999999</v>
      </c>
      <c r="M269" s="5">
        <v>466.76556859999999</v>
      </c>
      <c r="N269" s="5">
        <v>450.6702042</v>
      </c>
      <c r="O269" s="5">
        <v>434.57483969999998</v>
      </c>
      <c r="P269" s="5">
        <v>418.47947529999999</v>
      </c>
      <c r="Q269" s="5">
        <v>402.3841109</v>
      </c>
      <c r="R269" s="5">
        <v>386.28874639999998</v>
      </c>
      <c r="S269" s="5">
        <v>393.0298674</v>
      </c>
      <c r="T269" s="5">
        <v>399.77098840000002</v>
      </c>
      <c r="U269" s="5">
        <v>406.51210939999999</v>
      </c>
      <c r="V269" s="5">
        <v>413.25323040000001</v>
      </c>
      <c r="W269" s="5">
        <v>419.99435140000003</v>
      </c>
      <c r="X269" s="5">
        <v>426.73547239999999</v>
      </c>
      <c r="Y269" s="5">
        <v>433.47659340000001</v>
      </c>
      <c r="Z269" s="5">
        <v>440.21771439999998</v>
      </c>
      <c r="AA269" s="5">
        <v>446.9588354</v>
      </c>
      <c r="AB269" s="5">
        <v>453.69995640000002</v>
      </c>
      <c r="AC269" s="5">
        <v>460.44107739999998</v>
      </c>
      <c r="AD269" s="5">
        <v>467.1821984</v>
      </c>
      <c r="AE269" s="5">
        <v>473.92331940000003</v>
      </c>
      <c r="AF269" s="5">
        <v>480.66444039999999</v>
      </c>
      <c r="AG269" s="5">
        <v>487.40556140000001</v>
      </c>
      <c r="AH269" s="5">
        <v>494.14668239999997</v>
      </c>
      <c r="AI269" s="5">
        <v>500.8878034</v>
      </c>
      <c r="AJ269" s="5">
        <v>507.62892440000002</v>
      </c>
      <c r="AK269" s="5">
        <v>514.37004539999998</v>
      </c>
      <c r="AL269" s="5">
        <v>521.1111664</v>
      </c>
      <c r="AM269" s="5"/>
      <c r="AN269" s="5"/>
    </row>
    <row r="270" spans="4:40" x14ac:dyDescent="0.35">
      <c r="E270" t="s">
        <v>42</v>
      </c>
      <c r="F270" s="5"/>
      <c r="G270" s="5"/>
      <c r="H270" s="5">
        <v>515.0516619</v>
      </c>
      <c r="I270" s="5">
        <v>515.0516619</v>
      </c>
      <c r="J270" s="5">
        <v>515.0516619</v>
      </c>
      <c r="K270" s="5">
        <v>498.95629750000001</v>
      </c>
      <c r="L270" s="5">
        <v>482.86093299999999</v>
      </c>
      <c r="M270" s="5">
        <v>466.76556859999999</v>
      </c>
      <c r="N270" s="5">
        <v>450.6702042</v>
      </c>
      <c r="O270" s="5">
        <v>434.57483969999998</v>
      </c>
      <c r="P270" s="5">
        <v>418.47947529999999</v>
      </c>
      <c r="Q270" s="5">
        <v>402.3841109</v>
      </c>
      <c r="R270" s="5">
        <v>386.28874639999998</v>
      </c>
      <c r="S270" s="5">
        <v>391.8399139</v>
      </c>
      <c r="T270" s="5">
        <v>397.39108140000002</v>
      </c>
      <c r="U270" s="5">
        <v>402.94224889999998</v>
      </c>
      <c r="V270" s="5">
        <v>408.49341629999998</v>
      </c>
      <c r="W270" s="5">
        <v>414.0445838</v>
      </c>
      <c r="X270" s="5">
        <v>419.59575130000002</v>
      </c>
      <c r="Y270" s="5">
        <v>425.14691879999998</v>
      </c>
      <c r="Z270" s="5">
        <v>430.6980863</v>
      </c>
      <c r="AA270" s="5">
        <v>436.24925380000002</v>
      </c>
      <c r="AB270" s="5">
        <v>441.80042120000002</v>
      </c>
      <c r="AC270" s="5">
        <v>447.35158869999998</v>
      </c>
      <c r="AD270" s="5">
        <v>452.9027562</v>
      </c>
      <c r="AE270" s="5">
        <v>458.45392370000002</v>
      </c>
      <c r="AF270" s="5">
        <v>464.00509119999998</v>
      </c>
      <c r="AG270" s="5">
        <v>469.5562587</v>
      </c>
      <c r="AH270" s="5">
        <v>475.1074261</v>
      </c>
      <c r="AI270" s="5">
        <v>480.65859360000002</v>
      </c>
      <c r="AJ270" s="5">
        <v>486.20976109999998</v>
      </c>
      <c r="AK270" s="5">
        <v>491.7609286</v>
      </c>
      <c r="AL270" s="5">
        <v>497.31209610000002</v>
      </c>
      <c r="AM270" s="5"/>
      <c r="AN270" s="5"/>
    </row>
    <row r="271" spans="4:40" x14ac:dyDescent="0.35">
      <c r="E271" t="s">
        <v>45</v>
      </c>
      <c r="F271" s="5"/>
      <c r="G271" s="5"/>
      <c r="H271" s="5">
        <v>515.0516619</v>
      </c>
      <c r="I271" s="5">
        <v>515.0516619</v>
      </c>
      <c r="J271" s="5">
        <v>515.0516619</v>
      </c>
      <c r="K271" s="5">
        <v>498.95629750000001</v>
      </c>
      <c r="L271" s="5">
        <v>482.86093299999999</v>
      </c>
      <c r="M271" s="5">
        <v>466.76556859999999</v>
      </c>
      <c r="N271" s="5">
        <v>450.6702042</v>
      </c>
      <c r="O271" s="5">
        <v>434.57483969999998</v>
      </c>
      <c r="P271" s="5">
        <v>418.47947529999999</v>
      </c>
      <c r="Q271" s="5">
        <v>402.3841109</v>
      </c>
      <c r="R271" s="5">
        <v>386.28874639999998</v>
      </c>
      <c r="S271" s="5">
        <v>386.69158629999998</v>
      </c>
      <c r="T271" s="5">
        <v>387.09442610000002</v>
      </c>
      <c r="U271" s="5">
        <v>387.49726600000002</v>
      </c>
      <c r="V271" s="5">
        <v>387.90010590000003</v>
      </c>
      <c r="W271" s="5">
        <v>388.30294570000001</v>
      </c>
      <c r="X271" s="5">
        <v>388.70578560000001</v>
      </c>
      <c r="Y271" s="5">
        <v>389.10862550000002</v>
      </c>
      <c r="Z271" s="5">
        <v>389.5114653</v>
      </c>
      <c r="AA271" s="5">
        <v>389.9143052</v>
      </c>
      <c r="AB271" s="5">
        <v>390.3171451</v>
      </c>
      <c r="AC271" s="5">
        <v>390.71998489999999</v>
      </c>
      <c r="AD271" s="5">
        <v>391.12282479999999</v>
      </c>
      <c r="AE271" s="5">
        <v>391.52566460000003</v>
      </c>
      <c r="AF271" s="5">
        <v>391.92850449999997</v>
      </c>
      <c r="AG271" s="5">
        <v>392.33134439999998</v>
      </c>
      <c r="AH271" s="5">
        <v>392.73418420000002</v>
      </c>
      <c r="AI271" s="5">
        <v>393.13702410000002</v>
      </c>
      <c r="AJ271" s="5">
        <v>393.53986400000002</v>
      </c>
      <c r="AK271" s="5">
        <v>393.9427038</v>
      </c>
      <c r="AL271" s="5">
        <v>394.34554370000001</v>
      </c>
      <c r="AM271" s="5"/>
      <c r="AN271" s="5"/>
    </row>
    <row r="274" spans="1:73" x14ac:dyDescent="0.35">
      <c r="A274" t="s">
        <v>195</v>
      </c>
      <c r="B274" t="s">
        <v>74</v>
      </c>
      <c r="E274" t="str">
        <f>E258</f>
        <v>Year</v>
      </c>
      <c r="F274">
        <f>F258</f>
        <v>2018</v>
      </c>
      <c r="G274">
        <f t="shared" ref="G274:I274" si="188">G258</f>
        <v>2019</v>
      </c>
      <c r="H274">
        <f t="shared" si="188"/>
        <v>2020</v>
      </c>
      <c r="I274">
        <f t="shared" si="188"/>
        <v>2021</v>
      </c>
      <c r="J274">
        <f t="shared" ref="J274:AL274" si="189">J258</f>
        <v>2022</v>
      </c>
      <c r="K274">
        <f t="shared" si="189"/>
        <v>2023</v>
      </c>
      <c r="L274">
        <f t="shared" si="189"/>
        <v>2024</v>
      </c>
      <c r="M274">
        <f t="shared" si="189"/>
        <v>2025</v>
      </c>
      <c r="N274">
        <f t="shared" si="189"/>
        <v>2026</v>
      </c>
      <c r="O274">
        <f t="shared" si="189"/>
        <v>2027</v>
      </c>
      <c r="P274">
        <f t="shared" si="189"/>
        <v>2028</v>
      </c>
      <c r="Q274">
        <f t="shared" si="189"/>
        <v>2029</v>
      </c>
      <c r="R274">
        <f t="shared" si="189"/>
        <v>2030</v>
      </c>
      <c r="S274">
        <f t="shared" si="189"/>
        <v>2031</v>
      </c>
      <c r="T274">
        <f t="shared" si="189"/>
        <v>2032</v>
      </c>
      <c r="U274">
        <f t="shared" si="189"/>
        <v>2033</v>
      </c>
      <c r="V274">
        <f t="shared" si="189"/>
        <v>2034</v>
      </c>
      <c r="W274">
        <f t="shared" si="189"/>
        <v>2035</v>
      </c>
      <c r="X274">
        <f t="shared" si="189"/>
        <v>2036</v>
      </c>
      <c r="Y274">
        <f t="shared" si="189"/>
        <v>2037</v>
      </c>
      <c r="Z274">
        <f t="shared" si="189"/>
        <v>2038</v>
      </c>
      <c r="AA274">
        <f t="shared" si="189"/>
        <v>2039</v>
      </c>
      <c r="AB274">
        <f t="shared" si="189"/>
        <v>2040</v>
      </c>
      <c r="AC274">
        <f t="shared" si="189"/>
        <v>2041</v>
      </c>
      <c r="AD274">
        <f t="shared" si="189"/>
        <v>2042</v>
      </c>
      <c r="AE274">
        <f t="shared" si="189"/>
        <v>2043</v>
      </c>
      <c r="AF274">
        <f t="shared" si="189"/>
        <v>2044</v>
      </c>
      <c r="AG274">
        <f t="shared" si="189"/>
        <v>2045</v>
      </c>
      <c r="AH274">
        <f t="shared" si="189"/>
        <v>2046</v>
      </c>
      <c r="AI274">
        <f t="shared" si="189"/>
        <v>2047</v>
      </c>
      <c r="AJ274">
        <f t="shared" si="189"/>
        <v>2048</v>
      </c>
      <c r="AK274">
        <f t="shared" si="189"/>
        <v>2049</v>
      </c>
      <c r="AL274">
        <f t="shared" si="189"/>
        <v>2050</v>
      </c>
      <c r="AO274">
        <f>F274</f>
        <v>2018</v>
      </c>
      <c r="AP274">
        <f t="shared" ref="AP274:BU274" si="190">G274</f>
        <v>2019</v>
      </c>
      <c r="AQ274">
        <f t="shared" si="190"/>
        <v>2020</v>
      </c>
      <c r="AR274">
        <f t="shared" si="190"/>
        <v>2021</v>
      </c>
      <c r="AS274">
        <f t="shared" si="190"/>
        <v>2022</v>
      </c>
      <c r="AT274">
        <f t="shared" si="190"/>
        <v>2023</v>
      </c>
      <c r="AU274">
        <f t="shared" si="190"/>
        <v>2024</v>
      </c>
      <c r="AV274">
        <f t="shared" si="190"/>
        <v>2025</v>
      </c>
      <c r="AW274">
        <f t="shared" si="190"/>
        <v>2026</v>
      </c>
      <c r="AX274">
        <f t="shared" si="190"/>
        <v>2027</v>
      </c>
      <c r="AY274">
        <f t="shared" si="190"/>
        <v>2028</v>
      </c>
      <c r="AZ274">
        <f t="shared" si="190"/>
        <v>2029</v>
      </c>
      <c r="BA274">
        <f t="shared" si="190"/>
        <v>2030</v>
      </c>
      <c r="BB274">
        <f t="shared" si="190"/>
        <v>2031</v>
      </c>
      <c r="BC274">
        <f t="shared" si="190"/>
        <v>2032</v>
      </c>
      <c r="BD274">
        <f t="shared" si="190"/>
        <v>2033</v>
      </c>
      <c r="BE274">
        <f t="shared" si="190"/>
        <v>2034</v>
      </c>
      <c r="BF274">
        <f t="shared" si="190"/>
        <v>2035</v>
      </c>
      <c r="BG274">
        <f t="shared" si="190"/>
        <v>2036</v>
      </c>
      <c r="BH274">
        <f t="shared" si="190"/>
        <v>2037</v>
      </c>
      <c r="BI274">
        <f t="shared" si="190"/>
        <v>2038</v>
      </c>
      <c r="BJ274">
        <f t="shared" si="190"/>
        <v>2039</v>
      </c>
      <c r="BK274">
        <f t="shared" si="190"/>
        <v>2040</v>
      </c>
      <c r="BL274">
        <f t="shared" si="190"/>
        <v>2041</v>
      </c>
      <c r="BM274">
        <f t="shared" si="190"/>
        <v>2042</v>
      </c>
      <c r="BN274">
        <f t="shared" si="190"/>
        <v>2043</v>
      </c>
      <c r="BO274">
        <f t="shared" si="190"/>
        <v>2044</v>
      </c>
      <c r="BP274">
        <f t="shared" si="190"/>
        <v>2045</v>
      </c>
      <c r="BQ274">
        <f t="shared" si="190"/>
        <v>2046</v>
      </c>
      <c r="BR274">
        <f t="shared" si="190"/>
        <v>2047</v>
      </c>
      <c r="BS274">
        <f t="shared" si="190"/>
        <v>2048</v>
      </c>
      <c r="BT274">
        <f t="shared" si="190"/>
        <v>2049</v>
      </c>
      <c r="BU274">
        <f t="shared" si="190"/>
        <v>2050</v>
      </c>
    </row>
    <row r="275" spans="1:73" x14ac:dyDescent="0.35">
      <c r="D275" t="s">
        <v>194</v>
      </c>
      <c r="E275" t="s">
        <v>3</v>
      </c>
      <c r="F275" s="5">
        <f>H275</f>
        <v>998.65831300000002</v>
      </c>
      <c r="G275" s="5">
        <f>I275</f>
        <v>341.62</v>
      </c>
      <c r="H275" s="5">
        <v>998.65831300000002</v>
      </c>
      <c r="I275" s="5">
        <v>341.62</v>
      </c>
      <c r="J275" s="5">
        <v>-811</v>
      </c>
      <c r="K275" s="5">
        <v>853.28396369999996</v>
      </c>
      <c r="L275" s="5">
        <v>-816.49390979999998</v>
      </c>
      <c r="M275" s="5">
        <v>44.693269899999997</v>
      </c>
      <c r="N275" s="5">
        <v>-53.823673919999997</v>
      </c>
      <c r="O275" s="5">
        <v>-373.39067849999998</v>
      </c>
      <c r="P275" s="5">
        <v>-208.1149303</v>
      </c>
      <c r="Q275" s="5">
        <v>-328.27727420000002</v>
      </c>
      <c r="R275" s="5">
        <v>39.72011861</v>
      </c>
      <c r="S275" s="5">
        <v>1312.599305</v>
      </c>
      <c r="T275" s="5">
        <v>2050.7451409999999</v>
      </c>
      <c r="U275" s="5">
        <v>1816.6588529999999</v>
      </c>
      <c r="V275" s="5">
        <v>3563.1843800000001</v>
      </c>
      <c r="W275" s="5">
        <v>3128.1137189999999</v>
      </c>
      <c r="X275" s="5">
        <v>3049.6987180000001</v>
      </c>
      <c r="Y275" s="5">
        <v>3292.5945059999999</v>
      </c>
      <c r="Z275" s="5">
        <v>2985.3900939999999</v>
      </c>
      <c r="AA275" s="5">
        <v>2399.7555560000001</v>
      </c>
      <c r="AB275" s="5">
        <v>1015.860213</v>
      </c>
      <c r="AC275" s="5">
        <v>1227.9244229999999</v>
      </c>
      <c r="AD275" s="5">
        <v>565.36221750000004</v>
      </c>
      <c r="AE275" s="5">
        <v>152.20516119999999</v>
      </c>
      <c r="AF275" s="5">
        <v>212.17476339999999</v>
      </c>
      <c r="AG275" s="5">
        <v>162.79251790000001</v>
      </c>
      <c r="AH275" s="5">
        <v>4.6884984740000002</v>
      </c>
      <c r="AI275" s="5">
        <v>-494.32341930000001</v>
      </c>
      <c r="AJ275" s="5">
        <v>-80.923254499999999</v>
      </c>
      <c r="AK275" s="5">
        <v>-442.40190990000002</v>
      </c>
      <c r="AL275" s="5">
        <v>58.362061930000003</v>
      </c>
      <c r="AM275" s="5"/>
      <c r="AO275">
        <f>F275/1000</f>
        <v>0.99865831300000008</v>
      </c>
      <c r="AP275">
        <f t="shared" ref="AP275:BU275" si="191">G275/1000</f>
        <v>0.34161999999999998</v>
      </c>
      <c r="AQ275">
        <f t="shared" si="191"/>
        <v>0.99865831300000008</v>
      </c>
      <c r="AR275">
        <f t="shared" si="191"/>
        <v>0.34161999999999998</v>
      </c>
      <c r="AS275">
        <f t="shared" si="191"/>
        <v>-0.81100000000000005</v>
      </c>
      <c r="AT275">
        <f t="shared" si="191"/>
        <v>0.85328396369999993</v>
      </c>
      <c r="AU275">
        <f t="shared" si="191"/>
        <v>-0.81649390980000003</v>
      </c>
      <c r="AV275">
        <f t="shared" si="191"/>
        <v>4.4693269899999999E-2</v>
      </c>
      <c r="AW275">
        <f t="shared" si="191"/>
        <v>-5.3823673919999995E-2</v>
      </c>
      <c r="AX275">
        <f t="shared" si="191"/>
        <v>-0.37339067849999996</v>
      </c>
      <c r="AY275">
        <f t="shared" si="191"/>
        <v>-0.2081149303</v>
      </c>
      <c r="AZ275">
        <f t="shared" si="191"/>
        <v>-0.32827727420000002</v>
      </c>
      <c r="BA275">
        <f t="shared" si="191"/>
        <v>3.9720118610000001E-2</v>
      </c>
      <c r="BB275">
        <f t="shared" si="191"/>
        <v>1.312599305</v>
      </c>
      <c r="BC275">
        <f t="shared" si="191"/>
        <v>2.0507451409999997</v>
      </c>
      <c r="BD275">
        <f t="shared" si="191"/>
        <v>1.8166588529999999</v>
      </c>
      <c r="BE275">
        <f t="shared" si="191"/>
        <v>3.56318438</v>
      </c>
      <c r="BF275">
        <f t="shared" si="191"/>
        <v>3.1281137189999999</v>
      </c>
      <c r="BG275">
        <f t="shared" si="191"/>
        <v>3.0496987180000001</v>
      </c>
      <c r="BH275">
        <f t="shared" si="191"/>
        <v>3.2925945059999999</v>
      </c>
      <c r="BI275">
        <f t="shared" si="191"/>
        <v>2.985390094</v>
      </c>
      <c r="BJ275">
        <f t="shared" si="191"/>
        <v>2.3997555560000001</v>
      </c>
      <c r="BK275">
        <f t="shared" si="191"/>
        <v>1.0158602130000001</v>
      </c>
      <c r="BL275">
        <f t="shared" si="191"/>
        <v>1.2279244229999999</v>
      </c>
      <c r="BM275">
        <f t="shared" si="191"/>
        <v>0.56536221750000004</v>
      </c>
      <c r="BN275">
        <f t="shared" si="191"/>
        <v>0.15220516119999999</v>
      </c>
      <c r="BO275">
        <f t="shared" si="191"/>
        <v>0.21217476339999999</v>
      </c>
      <c r="BP275">
        <f t="shared" si="191"/>
        <v>0.16279251790000002</v>
      </c>
      <c r="BQ275">
        <f t="shared" si="191"/>
        <v>4.688498474E-3</v>
      </c>
      <c r="BR275">
        <f t="shared" si="191"/>
        <v>-0.49432341930000001</v>
      </c>
      <c r="BS275">
        <f t="shared" si="191"/>
        <v>-8.09232545E-2</v>
      </c>
      <c r="BT275">
        <f t="shared" si="191"/>
        <v>-0.4424019099</v>
      </c>
      <c r="BU275">
        <f t="shared" si="191"/>
        <v>5.836206193E-2</v>
      </c>
    </row>
    <row r="276" spans="1:73" x14ac:dyDescent="0.35">
      <c r="D276" t="s">
        <v>194</v>
      </c>
      <c r="E276" t="s">
        <v>9</v>
      </c>
      <c r="H276" s="5">
        <v>998.65831300000002</v>
      </c>
      <c r="I276" s="5">
        <v>341.62</v>
      </c>
      <c r="J276" s="5">
        <v>-811</v>
      </c>
      <c r="K276" s="5">
        <v>853.28396369999996</v>
      </c>
      <c r="L276" s="5">
        <v>-816.49390979999998</v>
      </c>
      <c r="M276" s="5">
        <v>44.693270040000002</v>
      </c>
      <c r="N276" s="5">
        <v>-64.688324089999995</v>
      </c>
      <c r="O276" s="5">
        <v>-405.16606589999998</v>
      </c>
      <c r="P276" s="5">
        <v>-271.05371059999999</v>
      </c>
      <c r="Q276" s="5">
        <v>-432.57266220000002</v>
      </c>
      <c r="R276" s="5">
        <v>-115.9280646</v>
      </c>
      <c r="S276" s="5">
        <v>1083.6962120000001</v>
      </c>
      <c r="T276" s="5">
        <v>1728.025089</v>
      </c>
      <c r="U276" s="5">
        <v>1386.0507250000001</v>
      </c>
      <c r="V276" s="5">
        <v>3006.7537889999999</v>
      </c>
      <c r="W276" s="5">
        <v>2410.5157519999998</v>
      </c>
      <c r="X276" s="5">
        <v>2157.6333199999999</v>
      </c>
      <c r="Y276" s="5">
        <v>2209.0001999999999</v>
      </c>
      <c r="Z276" s="5">
        <v>1709.5127789999999</v>
      </c>
      <c r="AA276" s="5">
        <v>928.30409950000001</v>
      </c>
      <c r="AB276" s="5">
        <v>-689.10016229999997</v>
      </c>
      <c r="AC276" s="5">
        <v>-714.90231549999999</v>
      </c>
      <c r="AD276" s="5">
        <v>-1634.027885</v>
      </c>
      <c r="AE276" s="5">
        <v>-2284.3668539999999</v>
      </c>
      <c r="AF276" s="5">
        <v>-2464.1889209999999</v>
      </c>
      <c r="AG276" s="5">
        <v>-2751.6711420000001</v>
      </c>
      <c r="AH276" s="5">
        <v>-3160.7115229999999</v>
      </c>
      <c r="AI276" s="5">
        <v>-3910.086033</v>
      </c>
      <c r="AJ276" s="5">
        <v>-3742.9628189999999</v>
      </c>
      <c r="AK276" s="5">
        <v>-4334.0346339999996</v>
      </c>
      <c r="AL276" s="5">
        <v>-4045.2024689999998</v>
      </c>
      <c r="AM276" s="5"/>
      <c r="AR276">
        <f t="shared" ref="AR276:AR278" si="192">I276/1000</f>
        <v>0.34161999999999998</v>
      </c>
      <c r="AS276">
        <f t="shared" ref="AS276:AS278" si="193">J276/1000</f>
        <v>-0.81100000000000005</v>
      </c>
      <c r="AT276">
        <f t="shared" ref="AT276:AT278" si="194">K276/1000</f>
        <v>0.85328396369999993</v>
      </c>
      <c r="AU276">
        <f t="shared" ref="AU276:AU278" si="195">L276/1000</f>
        <v>-0.81649390980000003</v>
      </c>
      <c r="AV276">
        <f t="shared" ref="AV276:AV278" si="196">M276/1000</f>
        <v>4.4693270040000004E-2</v>
      </c>
      <c r="AW276">
        <f t="shared" ref="AW276:AW278" si="197">N276/1000</f>
        <v>-6.4688324089999999E-2</v>
      </c>
      <c r="AX276">
        <f t="shared" ref="AX276:AX278" si="198">O276/1000</f>
        <v>-0.40516606589999998</v>
      </c>
      <c r="AY276">
        <f t="shared" ref="AY276:AY278" si="199">P276/1000</f>
        <v>-0.2710537106</v>
      </c>
      <c r="AZ276">
        <f t="shared" ref="AZ276:AZ278" si="200">Q276/1000</f>
        <v>-0.43257266220000001</v>
      </c>
      <c r="BA276">
        <f t="shared" ref="BA276:BA278" si="201">R276/1000</f>
        <v>-0.11592806460000001</v>
      </c>
      <c r="BB276">
        <f t="shared" ref="BB276:BB278" si="202">S276/1000</f>
        <v>1.083696212</v>
      </c>
      <c r="BC276">
        <f t="shared" ref="BC276:BC278" si="203">T276/1000</f>
        <v>1.728025089</v>
      </c>
      <c r="BD276">
        <f t="shared" ref="BD276:BD278" si="204">U276/1000</f>
        <v>1.386050725</v>
      </c>
      <c r="BE276">
        <f t="shared" ref="BE276:BE278" si="205">V276/1000</f>
        <v>3.0067537889999998</v>
      </c>
      <c r="BF276">
        <f t="shared" ref="BF276:BF278" si="206">W276/1000</f>
        <v>2.4105157519999998</v>
      </c>
      <c r="BG276">
        <f t="shared" ref="BG276:BG278" si="207">X276/1000</f>
        <v>2.15763332</v>
      </c>
      <c r="BH276">
        <f t="shared" ref="BH276:BH278" si="208">Y276/1000</f>
        <v>2.2090001999999997</v>
      </c>
      <c r="BI276">
        <f t="shared" ref="BI276:BI278" si="209">Z276/1000</f>
        <v>1.709512779</v>
      </c>
      <c r="BJ276">
        <f t="shared" ref="BJ276:BJ278" si="210">AA276/1000</f>
        <v>0.92830409950000004</v>
      </c>
      <c r="BK276">
        <f t="shared" ref="BK276:BK278" si="211">AB276/1000</f>
        <v>-0.68910016229999993</v>
      </c>
      <c r="BL276">
        <f t="shared" ref="BL276:BL278" si="212">AC276/1000</f>
        <v>-0.71490231549999994</v>
      </c>
      <c r="BM276">
        <f t="shared" ref="BM276:BM278" si="213">AD276/1000</f>
        <v>-1.6340278850000001</v>
      </c>
      <c r="BN276">
        <f t="shared" ref="BN276:BN278" si="214">AE276/1000</f>
        <v>-2.2843668539999999</v>
      </c>
      <c r="BO276">
        <f t="shared" ref="BO276:BO278" si="215">AF276/1000</f>
        <v>-2.4641889209999999</v>
      </c>
      <c r="BP276">
        <f t="shared" ref="BP276:BP278" si="216">AG276/1000</f>
        <v>-2.7516711420000002</v>
      </c>
      <c r="BQ276">
        <f t="shared" ref="BQ276:BQ278" si="217">AH276/1000</f>
        <v>-3.1607115229999998</v>
      </c>
      <c r="BR276">
        <f t="shared" ref="BR276:BR278" si="218">AI276/1000</f>
        <v>-3.9100860330000002</v>
      </c>
      <c r="BS276">
        <f t="shared" ref="BS276:BS278" si="219">AJ276/1000</f>
        <v>-3.7429628189999997</v>
      </c>
      <c r="BT276">
        <f t="shared" ref="BT276:BT278" si="220">AK276/1000</f>
        <v>-4.334034634</v>
      </c>
      <c r="BU276">
        <f t="shared" ref="BU276:BU278" si="221">AL276/1000</f>
        <v>-4.0452024689999995</v>
      </c>
    </row>
    <row r="277" spans="1:73" x14ac:dyDescent="0.35">
      <c r="D277" t="s">
        <v>194</v>
      </c>
      <c r="E277" t="s">
        <v>14</v>
      </c>
      <c r="H277" s="5">
        <v>998.65831300000002</v>
      </c>
      <c r="I277" s="5">
        <v>341.62</v>
      </c>
      <c r="J277" s="5">
        <v>-811</v>
      </c>
      <c r="K277" s="5">
        <v>853.28396369999996</v>
      </c>
      <c r="L277" s="5">
        <v>-816.38154640000005</v>
      </c>
      <c r="M277" s="5">
        <v>40.92036169</v>
      </c>
      <c r="N277" s="5">
        <v>-73.50637467</v>
      </c>
      <c r="O277" s="5">
        <v>-421.34993040000001</v>
      </c>
      <c r="P277" s="5">
        <v>-297.8992475</v>
      </c>
      <c r="Q277" s="5">
        <v>-473.58369099999999</v>
      </c>
      <c r="R277" s="5">
        <v>-174.7036846</v>
      </c>
      <c r="S277" s="5">
        <v>1004.887781</v>
      </c>
      <c r="T277" s="5">
        <v>1624.450871</v>
      </c>
      <c r="U277" s="5">
        <v>1252.9202740000001</v>
      </c>
      <c r="V277" s="5">
        <v>2840.564077</v>
      </c>
      <c r="W277" s="5">
        <v>2199.0713909999999</v>
      </c>
      <c r="X277" s="5">
        <v>1901.0477719999999</v>
      </c>
      <c r="Y277" s="5">
        <v>1909.967754</v>
      </c>
      <c r="Z277" s="5">
        <v>1362.3833070000001</v>
      </c>
      <c r="AA277" s="5">
        <v>502.04663679999999</v>
      </c>
      <c r="AB277" s="5">
        <v>-1187.418666</v>
      </c>
      <c r="AC277" s="5">
        <v>-1280.002469</v>
      </c>
      <c r="AD277" s="5">
        <v>-2266.197525</v>
      </c>
      <c r="AE277" s="5">
        <v>-2987.897532</v>
      </c>
      <c r="AF277" s="5">
        <v>-3238.9863879999998</v>
      </c>
      <c r="AG277" s="5">
        <v>-3620.4303650000002</v>
      </c>
      <c r="AH277" s="5">
        <v>-4108.0828320000001</v>
      </c>
      <c r="AI277" s="5">
        <v>-4937.2078000000001</v>
      </c>
      <c r="AJ277" s="5">
        <v>-4839.8705600000003</v>
      </c>
      <c r="AK277" s="5">
        <v>-5504.9946369999998</v>
      </c>
      <c r="AL277" s="5">
        <v>-5306.7863369999995</v>
      </c>
      <c r="AM277" s="5"/>
      <c r="AR277">
        <f t="shared" si="192"/>
        <v>0.34161999999999998</v>
      </c>
      <c r="AS277">
        <f t="shared" si="193"/>
        <v>-0.81100000000000005</v>
      </c>
      <c r="AT277">
        <f t="shared" si="194"/>
        <v>0.85328396369999993</v>
      </c>
      <c r="AU277">
        <f t="shared" si="195"/>
        <v>-0.81638154640000005</v>
      </c>
      <c r="AV277">
        <f t="shared" si="196"/>
        <v>4.0920361689999997E-2</v>
      </c>
      <c r="AW277">
        <f t="shared" si="197"/>
        <v>-7.3506374669999999E-2</v>
      </c>
      <c r="AX277">
        <f t="shared" si="198"/>
        <v>-0.42134993040000002</v>
      </c>
      <c r="AY277">
        <f t="shared" si="199"/>
        <v>-0.29789924750000002</v>
      </c>
      <c r="AZ277">
        <f t="shared" si="200"/>
        <v>-0.47358369099999997</v>
      </c>
      <c r="BA277">
        <f t="shared" si="201"/>
        <v>-0.17470368459999999</v>
      </c>
      <c r="BB277">
        <f t="shared" si="202"/>
        <v>1.0048877810000001</v>
      </c>
      <c r="BC277">
        <f t="shared" si="203"/>
        <v>1.6244508710000001</v>
      </c>
      <c r="BD277">
        <f t="shared" si="204"/>
        <v>1.2529202740000001</v>
      </c>
      <c r="BE277">
        <f t="shared" si="205"/>
        <v>2.8405640769999998</v>
      </c>
      <c r="BF277">
        <f t="shared" si="206"/>
        <v>2.1990713909999999</v>
      </c>
      <c r="BG277">
        <f t="shared" si="207"/>
        <v>1.9010477719999999</v>
      </c>
      <c r="BH277">
        <f t="shared" si="208"/>
        <v>1.909967754</v>
      </c>
      <c r="BI277">
        <f t="shared" si="209"/>
        <v>1.362383307</v>
      </c>
      <c r="BJ277">
        <f t="shared" si="210"/>
        <v>0.50204663679999995</v>
      </c>
      <c r="BK277">
        <f t="shared" si="211"/>
        <v>-1.1874186660000001</v>
      </c>
      <c r="BL277">
        <f t="shared" si="212"/>
        <v>-1.280002469</v>
      </c>
      <c r="BM277">
        <f t="shared" si="213"/>
        <v>-2.2661975249999999</v>
      </c>
      <c r="BN277">
        <f t="shared" si="214"/>
        <v>-2.9878975319999999</v>
      </c>
      <c r="BO277">
        <f t="shared" si="215"/>
        <v>-3.2389863879999998</v>
      </c>
      <c r="BP277">
        <f t="shared" si="216"/>
        <v>-3.6204303650000003</v>
      </c>
      <c r="BQ277">
        <f t="shared" si="217"/>
        <v>-4.108082832</v>
      </c>
      <c r="BR277">
        <f t="shared" si="218"/>
        <v>-4.9372078000000004</v>
      </c>
      <c r="BS277">
        <f t="shared" si="219"/>
        <v>-4.8398705600000005</v>
      </c>
      <c r="BT277">
        <f t="shared" si="220"/>
        <v>-5.5049946369999994</v>
      </c>
      <c r="BU277">
        <f t="shared" si="221"/>
        <v>-5.3067863369999992</v>
      </c>
    </row>
    <row r="278" spans="1:73" x14ac:dyDescent="0.35">
      <c r="D278" t="s">
        <v>194</v>
      </c>
      <c r="E278" t="s">
        <v>17</v>
      </c>
      <c r="H278" s="5">
        <v>998.65831300000002</v>
      </c>
      <c r="I278" s="5">
        <v>341.62</v>
      </c>
      <c r="J278" s="5">
        <v>-811</v>
      </c>
      <c r="K278" s="5">
        <v>853.28396369999996</v>
      </c>
      <c r="L278" s="5">
        <v>-814.78555779999999</v>
      </c>
      <c r="M278" s="5">
        <v>46.818542319999999</v>
      </c>
      <c r="N278" s="5">
        <v>-56.531049779999996</v>
      </c>
      <c r="O278" s="5">
        <v>-386.55153860000001</v>
      </c>
      <c r="P278" s="5">
        <v>-238.1759079</v>
      </c>
      <c r="Q278" s="5">
        <v>-381.84551850000003</v>
      </c>
      <c r="R278" s="5">
        <v>-43.983858210000001</v>
      </c>
      <c r="S278" s="5">
        <v>1183.672399</v>
      </c>
      <c r="T278" s="5">
        <v>1861.2473399999999</v>
      </c>
      <c r="U278" s="5">
        <v>1557.3818630000001</v>
      </c>
      <c r="V278" s="5">
        <v>3220.4531630000001</v>
      </c>
      <c r="W278" s="5">
        <v>2673.2610989999998</v>
      </c>
      <c r="X278" s="5">
        <v>2473.7417540000001</v>
      </c>
      <c r="Y278" s="5">
        <v>2586.3241680000001</v>
      </c>
      <c r="Z278" s="5">
        <v>2145.4464429999998</v>
      </c>
      <c r="AA278" s="5">
        <v>1402.0971</v>
      </c>
      <c r="AB278" s="5">
        <v>-157.2610737</v>
      </c>
      <c r="AC278" s="5">
        <v>-121.5708511</v>
      </c>
      <c r="AD278" s="5">
        <v>-974.26174260000005</v>
      </c>
      <c r="AE278" s="5">
        <v>-1568.1251219999999</v>
      </c>
      <c r="AF278" s="5">
        <v>-1690.2908890000001</v>
      </c>
      <c r="AG278" s="5">
        <v>-1937.0984960000001</v>
      </c>
      <c r="AH278" s="5">
        <v>-2291.782686</v>
      </c>
      <c r="AI278" s="5">
        <v>-2988.4792539999999</v>
      </c>
      <c r="AJ278" s="5">
        <v>-2764.9022799999998</v>
      </c>
      <c r="AK278" s="5">
        <v>-3307.7779019999998</v>
      </c>
      <c r="AL278" s="5">
        <v>-2990.722158</v>
      </c>
      <c r="AM278" s="5"/>
      <c r="AR278">
        <f t="shared" si="192"/>
        <v>0.34161999999999998</v>
      </c>
      <c r="AS278">
        <f t="shared" si="193"/>
        <v>-0.81100000000000005</v>
      </c>
      <c r="AT278">
        <f t="shared" si="194"/>
        <v>0.85328396369999993</v>
      </c>
      <c r="AU278">
        <f t="shared" si="195"/>
        <v>-0.81478555779999995</v>
      </c>
      <c r="AV278">
        <f t="shared" si="196"/>
        <v>4.6818542319999996E-2</v>
      </c>
      <c r="AW278">
        <f t="shared" si="197"/>
        <v>-5.6531049779999995E-2</v>
      </c>
      <c r="AX278">
        <f t="shared" si="198"/>
        <v>-0.38655153860000002</v>
      </c>
      <c r="AY278">
        <f t="shared" si="199"/>
        <v>-0.23817590790000001</v>
      </c>
      <c r="AZ278">
        <f t="shared" si="200"/>
        <v>-0.38184551850000004</v>
      </c>
      <c r="BA278">
        <f t="shared" si="201"/>
        <v>-4.3983858210000004E-2</v>
      </c>
      <c r="BB278">
        <f t="shared" si="202"/>
        <v>1.183672399</v>
      </c>
      <c r="BC278">
        <f t="shared" si="203"/>
        <v>1.8612473399999998</v>
      </c>
      <c r="BD278">
        <f t="shared" si="204"/>
        <v>1.557381863</v>
      </c>
      <c r="BE278">
        <f t="shared" si="205"/>
        <v>3.2204531630000002</v>
      </c>
      <c r="BF278">
        <f t="shared" si="206"/>
        <v>2.6732610989999999</v>
      </c>
      <c r="BG278">
        <f t="shared" si="207"/>
        <v>2.4737417540000002</v>
      </c>
      <c r="BH278">
        <f t="shared" si="208"/>
        <v>2.586324168</v>
      </c>
      <c r="BI278">
        <f t="shared" si="209"/>
        <v>2.145446443</v>
      </c>
      <c r="BJ278">
        <f t="shared" si="210"/>
        <v>1.4020971</v>
      </c>
      <c r="BK278">
        <f t="shared" si="211"/>
        <v>-0.1572610737</v>
      </c>
      <c r="BL278">
        <f t="shared" si="212"/>
        <v>-0.1215708511</v>
      </c>
      <c r="BM278">
        <f t="shared" si="213"/>
        <v>-0.97426174260000009</v>
      </c>
      <c r="BN278">
        <f t="shared" si="214"/>
        <v>-1.5681251219999999</v>
      </c>
      <c r="BO278">
        <f t="shared" si="215"/>
        <v>-1.6902908890000001</v>
      </c>
      <c r="BP278">
        <f t="shared" si="216"/>
        <v>-1.9370984960000002</v>
      </c>
      <c r="BQ278">
        <f t="shared" si="217"/>
        <v>-2.2917826859999999</v>
      </c>
      <c r="BR278">
        <f t="shared" si="218"/>
        <v>-2.988479254</v>
      </c>
      <c r="BS278">
        <f t="shared" si="219"/>
        <v>-2.7649022799999998</v>
      </c>
      <c r="BT278">
        <f t="shared" si="220"/>
        <v>-3.3077779019999998</v>
      </c>
      <c r="BU278">
        <f t="shared" si="221"/>
        <v>-2.9907221580000001</v>
      </c>
    </row>
    <row r="279" spans="1:73" x14ac:dyDescent="0.35">
      <c r="A279" t="s">
        <v>187</v>
      </c>
    </row>
    <row r="280" spans="1:73" x14ac:dyDescent="0.35">
      <c r="A280" t="s">
        <v>188</v>
      </c>
      <c r="B280" t="s">
        <v>189</v>
      </c>
      <c r="C280" t="s">
        <v>190</v>
      </c>
      <c r="E280" t="str">
        <f>E274</f>
        <v>Year</v>
      </c>
      <c r="F280">
        <f t="shared" ref="F280:I280" si="222">F274</f>
        <v>2018</v>
      </c>
      <c r="G280">
        <f t="shared" si="222"/>
        <v>2019</v>
      </c>
      <c r="H280">
        <f t="shared" si="222"/>
        <v>2020</v>
      </c>
      <c r="I280">
        <f t="shared" si="222"/>
        <v>2021</v>
      </c>
      <c r="J280">
        <f t="shared" ref="J280:AL280" si="223">J274</f>
        <v>2022</v>
      </c>
      <c r="K280">
        <f t="shared" si="223"/>
        <v>2023</v>
      </c>
      <c r="L280">
        <f t="shared" si="223"/>
        <v>2024</v>
      </c>
      <c r="M280">
        <f t="shared" si="223"/>
        <v>2025</v>
      </c>
      <c r="N280">
        <f t="shared" si="223"/>
        <v>2026</v>
      </c>
      <c r="O280">
        <f t="shared" si="223"/>
        <v>2027</v>
      </c>
      <c r="P280">
        <f t="shared" si="223"/>
        <v>2028</v>
      </c>
      <c r="Q280">
        <f t="shared" si="223"/>
        <v>2029</v>
      </c>
      <c r="R280">
        <f t="shared" si="223"/>
        <v>2030</v>
      </c>
      <c r="S280">
        <f t="shared" si="223"/>
        <v>2031</v>
      </c>
      <c r="T280">
        <f t="shared" si="223"/>
        <v>2032</v>
      </c>
      <c r="U280">
        <f t="shared" si="223"/>
        <v>2033</v>
      </c>
      <c r="V280">
        <f t="shared" si="223"/>
        <v>2034</v>
      </c>
      <c r="W280">
        <f t="shared" si="223"/>
        <v>2035</v>
      </c>
      <c r="X280">
        <f t="shared" si="223"/>
        <v>2036</v>
      </c>
      <c r="Y280">
        <f t="shared" si="223"/>
        <v>2037</v>
      </c>
      <c r="Z280">
        <f t="shared" si="223"/>
        <v>2038</v>
      </c>
      <c r="AA280">
        <f t="shared" si="223"/>
        <v>2039</v>
      </c>
      <c r="AB280">
        <f t="shared" si="223"/>
        <v>2040</v>
      </c>
      <c r="AC280">
        <f t="shared" si="223"/>
        <v>2041</v>
      </c>
      <c r="AD280">
        <f t="shared" si="223"/>
        <v>2042</v>
      </c>
      <c r="AE280">
        <f t="shared" si="223"/>
        <v>2043</v>
      </c>
      <c r="AF280">
        <f t="shared" si="223"/>
        <v>2044</v>
      </c>
      <c r="AG280">
        <f t="shared" si="223"/>
        <v>2045</v>
      </c>
      <c r="AH280">
        <f t="shared" si="223"/>
        <v>2046</v>
      </c>
      <c r="AI280">
        <f t="shared" si="223"/>
        <v>2047</v>
      </c>
      <c r="AJ280">
        <f t="shared" si="223"/>
        <v>2048</v>
      </c>
      <c r="AK280">
        <f t="shared" si="223"/>
        <v>2049</v>
      </c>
      <c r="AL280">
        <f t="shared" si="223"/>
        <v>2050</v>
      </c>
    </row>
    <row r="281" spans="1:73" x14ac:dyDescent="0.35">
      <c r="A281" s="11">
        <f>(R281-I281)/I281</f>
        <v>9.7014925373134331E-2</v>
      </c>
      <c r="B281" s="11">
        <f>(AB281-S281)/S281</f>
        <v>3.3547949847509237E-2</v>
      </c>
      <c r="C281" s="11">
        <f>(AL281-AC281)/AC281</f>
        <v>3.2342371773930012E-2</v>
      </c>
      <c r="D281" t="s">
        <v>142</v>
      </c>
      <c r="E281" t="str">
        <f t="shared" ref="E281:E284" si="224">E275</f>
        <v>L1</v>
      </c>
      <c r="H281">
        <v>130</v>
      </c>
      <c r="I281">
        <v>134</v>
      </c>
      <c r="J281">
        <v>139</v>
      </c>
      <c r="K281">
        <v>140.69999999999999</v>
      </c>
      <c r="L281">
        <v>142.4</v>
      </c>
      <c r="M281">
        <v>144.1</v>
      </c>
      <c r="N281">
        <v>145.80000000000001</v>
      </c>
      <c r="O281">
        <v>147.5</v>
      </c>
      <c r="P281">
        <v>149.19999999999999</v>
      </c>
      <c r="Q281">
        <v>150.9</v>
      </c>
      <c r="R281">
        <v>147</v>
      </c>
      <c r="S281">
        <v>147.55000000000001</v>
      </c>
      <c r="T281">
        <v>148.1</v>
      </c>
      <c r="U281">
        <v>148.65</v>
      </c>
      <c r="V281">
        <v>149.19999999999999</v>
      </c>
      <c r="W281">
        <v>149.75</v>
      </c>
      <c r="X281">
        <v>150.30000000000001</v>
      </c>
      <c r="Y281">
        <v>150.85</v>
      </c>
      <c r="Z281">
        <v>151.4</v>
      </c>
      <c r="AA281">
        <v>151.94999999999999</v>
      </c>
      <c r="AB281">
        <v>152.5</v>
      </c>
      <c r="AC281">
        <v>153.05000000000001</v>
      </c>
      <c r="AD281">
        <v>153.6</v>
      </c>
      <c r="AE281">
        <v>154.15</v>
      </c>
      <c r="AF281">
        <v>154.69999999999999</v>
      </c>
      <c r="AG281">
        <v>155.25</v>
      </c>
      <c r="AH281">
        <v>155.80000000000001</v>
      </c>
      <c r="AI281">
        <v>156.35</v>
      </c>
      <c r="AJ281">
        <v>156.9</v>
      </c>
      <c r="AK281">
        <v>157.44999999999999</v>
      </c>
      <c r="AL281">
        <v>158</v>
      </c>
    </row>
    <row r="282" spans="1:73" x14ac:dyDescent="0.35">
      <c r="A282" s="11">
        <f t="shared" ref="A282:A284" si="225">(R282-I282)/I282</f>
        <v>9.7014925373134331E-2</v>
      </c>
      <c r="B282" s="11">
        <f t="shared" ref="B282:B284" si="226">(AB282-S282)/S282</f>
        <v>3.3547949847509237E-2</v>
      </c>
      <c r="C282" s="11">
        <f t="shared" ref="C282:C284" si="227">(AL282-AC282)/AC282</f>
        <v>3.2342371773930012E-2</v>
      </c>
      <c r="D282" t="s">
        <v>142</v>
      </c>
      <c r="E282" t="str">
        <f t="shared" si="224"/>
        <v>L2</v>
      </c>
      <c r="H282">
        <v>130</v>
      </c>
      <c r="I282">
        <v>134</v>
      </c>
      <c r="J282">
        <v>139</v>
      </c>
      <c r="K282">
        <v>140.69999999999999</v>
      </c>
      <c r="L282">
        <v>142.4</v>
      </c>
      <c r="M282">
        <v>144.1</v>
      </c>
      <c r="N282">
        <v>145.80000000000001</v>
      </c>
      <c r="O282">
        <v>147.5</v>
      </c>
      <c r="P282">
        <v>149.19999999999999</v>
      </c>
      <c r="Q282">
        <v>150.9</v>
      </c>
      <c r="R282">
        <v>147</v>
      </c>
      <c r="S282">
        <v>147.55000000000001</v>
      </c>
      <c r="T282">
        <v>148.1</v>
      </c>
      <c r="U282">
        <v>148.65</v>
      </c>
      <c r="V282">
        <v>149.19999999999999</v>
      </c>
      <c r="W282">
        <v>149.75</v>
      </c>
      <c r="X282">
        <v>150.30000000000001</v>
      </c>
      <c r="Y282">
        <v>150.85</v>
      </c>
      <c r="Z282">
        <v>151.4</v>
      </c>
      <c r="AA282">
        <v>151.94999999999999</v>
      </c>
      <c r="AB282">
        <v>152.5</v>
      </c>
      <c r="AC282">
        <v>153.05000000000001</v>
      </c>
      <c r="AD282">
        <v>153.6</v>
      </c>
      <c r="AE282">
        <v>154.15</v>
      </c>
      <c r="AF282">
        <v>154.69999999999999</v>
      </c>
      <c r="AG282">
        <v>155.25</v>
      </c>
      <c r="AH282">
        <v>155.80000000000001</v>
      </c>
      <c r="AI282">
        <v>156.35</v>
      </c>
      <c r="AJ282">
        <v>156.9</v>
      </c>
      <c r="AK282">
        <v>157.44999999999999</v>
      </c>
      <c r="AL282">
        <v>158</v>
      </c>
    </row>
    <row r="283" spans="1:73" x14ac:dyDescent="0.35">
      <c r="A283" s="11">
        <f t="shared" si="225"/>
        <v>9.7014925373134331E-2</v>
      </c>
      <c r="B283" s="11">
        <f t="shared" si="226"/>
        <v>3.3547949847509237E-2</v>
      </c>
      <c r="C283" s="11">
        <f t="shared" si="227"/>
        <v>3.2342371773930012E-2</v>
      </c>
      <c r="D283" t="s">
        <v>142</v>
      </c>
      <c r="E283" t="str">
        <f t="shared" si="224"/>
        <v>L3</v>
      </c>
      <c r="H283">
        <v>130</v>
      </c>
      <c r="I283">
        <v>134</v>
      </c>
      <c r="J283">
        <v>139</v>
      </c>
      <c r="K283">
        <v>140.69999999999999</v>
      </c>
      <c r="L283">
        <v>142.4</v>
      </c>
      <c r="M283">
        <v>144.1</v>
      </c>
      <c r="N283">
        <v>145.80000000000001</v>
      </c>
      <c r="O283">
        <v>147.5</v>
      </c>
      <c r="P283">
        <v>149.19999999999999</v>
      </c>
      <c r="Q283">
        <v>150.9</v>
      </c>
      <c r="R283">
        <v>147</v>
      </c>
      <c r="S283">
        <v>147.55000000000001</v>
      </c>
      <c r="T283">
        <v>148.1</v>
      </c>
      <c r="U283">
        <v>148.65</v>
      </c>
      <c r="V283">
        <v>149.19999999999999</v>
      </c>
      <c r="W283">
        <v>149.75</v>
      </c>
      <c r="X283">
        <v>150.30000000000001</v>
      </c>
      <c r="Y283">
        <v>150.85</v>
      </c>
      <c r="Z283">
        <v>151.4</v>
      </c>
      <c r="AA283">
        <v>151.94999999999999</v>
      </c>
      <c r="AB283">
        <v>152.5</v>
      </c>
      <c r="AC283">
        <v>153.05000000000001</v>
      </c>
      <c r="AD283">
        <v>153.6</v>
      </c>
      <c r="AE283">
        <v>154.15</v>
      </c>
      <c r="AF283">
        <v>154.69999999999999</v>
      </c>
      <c r="AG283">
        <v>155.25</v>
      </c>
      <c r="AH283">
        <v>155.80000000000001</v>
      </c>
      <c r="AI283">
        <v>156.35</v>
      </c>
      <c r="AJ283">
        <v>156.9</v>
      </c>
      <c r="AK283">
        <v>157.44999999999999</v>
      </c>
      <c r="AL283">
        <v>158</v>
      </c>
    </row>
    <row r="284" spans="1:73" x14ac:dyDescent="0.35">
      <c r="A284" s="11">
        <f t="shared" si="225"/>
        <v>9.7014925373134331E-2</v>
      </c>
      <c r="B284" s="11">
        <f t="shared" si="226"/>
        <v>3.3547949847509237E-2</v>
      </c>
      <c r="C284" s="11">
        <f t="shared" si="227"/>
        <v>3.2342371773930012E-2</v>
      </c>
      <c r="D284" t="s">
        <v>142</v>
      </c>
      <c r="E284" t="str">
        <f t="shared" si="224"/>
        <v>L4</v>
      </c>
      <c r="H284">
        <v>130</v>
      </c>
      <c r="I284">
        <v>134</v>
      </c>
      <c r="J284">
        <v>139</v>
      </c>
      <c r="K284">
        <v>140.69999999999999</v>
      </c>
      <c r="L284">
        <v>142.4</v>
      </c>
      <c r="M284">
        <v>144.1</v>
      </c>
      <c r="N284">
        <v>145.80000000000001</v>
      </c>
      <c r="O284">
        <v>147.5</v>
      </c>
      <c r="P284">
        <v>149.19999999999999</v>
      </c>
      <c r="Q284">
        <v>150.9</v>
      </c>
      <c r="R284">
        <v>147</v>
      </c>
      <c r="S284">
        <v>147.55000000000001</v>
      </c>
      <c r="T284">
        <v>148.1</v>
      </c>
      <c r="U284">
        <v>148.65</v>
      </c>
      <c r="V284">
        <v>149.19999999999999</v>
      </c>
      <c r="W284">
        <v>149.75</v>
      </c>
      <c r="X284">
        <v>150.30000000000001</v>
      </c>
      <c r="Y284">
        <v>150.85</v>
      </c>
      <c r="Z284">
        <v>151.4</v>
      </c>
      <c r="AA284">
        <v>151.94999999999999</v>
      </c>
      <c r="AB284">
        <v>152.5</v>
      </c>
      <c r="AC284">
        <v>153.05000000000001</v>
      </c>
      <c r="AD284">
        <v>153.6</v>
      </c>
      <c r="AE284">
        <v>154.15</v>
      </c>
      <c r="AF284">
        <v>154.69999999999999</v>
      </c>
      <c r="AG284">
        <v>155.25</v>
      </c>
      <c r="AH284">
        <v>155.80000000000001</v>
      </c>
      <c r="AI284">
        <v>156.35</v>
      </c>
      <c r="AJ284">
        <v>156.9</v>
      </c>
      <c r="AK284">
        <v>157.44999999999999</v>
      </c>
      <c r="AL284">
        <v>158</v>
      </c>
    </row>
    <row r="286" spans="1:73" x14ac:dyDescent="0.35">
      <c r="E286" t="str">
        <f>E280</f>
        <v>Year</v>
      </c>
      <c r="F286">
        <f t="shared" ref="F286:I286" si="228">F280</f>
        <v>2018</v>
      </c>
      <c r="G286">
        <f t="shared" si="228"/>
        <v>2019</v>
      </c>
      <c r="H286">
        <f t="shared" si="228"/>
        <v>2020</v>
      </c>
      <c r="I286">
        <f t="shared" si="228"/>
        <v>2021</v>
      </c>
      <c r="J286">
        <f t="shared" ref="J286:AL286" si="229">J280</f>
        <v>2022</v>
      </c>
      <c r="K286">
        <f t="shared" si="229"/>
        <v>2023</v>
      </c>
      <c r="L286">
        <f t="shared" si="229"/>
        <v>2024</v>
      </c>
      <c r="M286">
        <f t="shared" si="229"/>
        <v>2025</v>
      </c>
      <c r="N286">
        <f t="shared" si="229"/>
        <v>2026</v>
      </c>
      <c r="O286">
        <f t="shared" si="229"/>
        <v>2027</v>
      </c>
      <c r="P286">
        <f t="shared" si="229"/>
        <v>2028</v>
      </c>
      <c r="Q286">
        <f t="shared" si="229"/>
        <v>2029</v>
      </c>
      <c r="R286">
        <f t="shared" si="229"/>
        <v>2030</v>
      </c>
      <c r="S286">
        <f t="shared" si="229"/>
        <v>2031</v>
      </c>
      <c r="T286">
        <f t="shared" si="229"/>
        <v>2032</v>
      </c>
      <c r="U286">
        <f t="shared" si="229"/>
        <v>2033</v>
      </c>
      <c r="V286">
        <f t="shared" si="229"/>
        <v>2034</v>
      </c>
      <c r="W286">
        <f t="shared" si="229"/>
        <v>2035</v>
      </c>
      <c r="X286">
        <f t="shared" si="229"/>
        <v>2036</v>
      </c>
      <c r="Y286">
        <f t="shared" si="229"/>
        <v>2037</v>
      </c>
      <c r="Z286">
        <f t="shared" si="229"/>
        <v>2038</v>
      </c>
      <c r="AA286">
        <f t="shared" si="229"/>
        <v>2039</v>
      </c>
      <c r="AB286">
        <f t="shared" si="229"/>
        <v>2040</v>
      </c>
      <c r="AC286">
        <f t="shared" si="229"/>
        <v>2041</v>
      </c>
      <c r="AD286">
        <f t="shared" si="229"/>
        <v>2042</v>
      </c>
      <c r="AE286">
        <f t="shared" si="229"/>
        <v>2043</v>
      </c>
      <c r="AF286">
        <f t="shared" si="229"/>
        <v>2044</v>
      </c>
      <c r="AG286">
        <f t="shared" si="229"/>
        <v>2045</v>
      </c>
      <c r="AH286">
        <f t="shared" si="229"/>
        <v>2046</v>
      </c>
      <c r="AI286">
        <f t="shared" si="229"/>
        <v>2047</v>
      </c>
      <c r="AJ286">
        <f t="shared" si="229"/>
        <v>2048</v>
      </c>
      <c r="AK286">
        <f t="shared" si="229"/>
        <v>2049</v>
      </c>
      <c r="AL286">
        <f t="shared" si="229"/>
        <v>2050</v>
      </c>
    </row>
    <row r="287" spans="1:73" x14ac:dyDescent="0.35">
      <c r="D287" t="s">
        <v>196</v>
      </c>
      <c r="E287" t="str">
        <f t="shared" ref="E287:E290" si="230">E281</f>
        <v>L1</v>
      </c>
      <c r="H287">
        <v>2.9000000000000001E-2</v>
      </c>
      <c r="I287">
        <v>2.9000000000000001E-2</v>
      </c>
      <c r="J287">
        <v>2.9000000000000001E-2</v>
      </c>
      <c r="K287">
        <v>2.9000000000000001E-2</v>
      </c>
      <c r="L287">
        <v>2.9000000000000001E-2</v>
      </c>
      <c r="M287">
        <v>2.9000000000000001E-2</v>
      </c>
      <c r="N287">
        <v>2.9000000000000001E-2</v>
      </c>
      <c r="O287">
        <v>2.9000000000000001E-2</v>
      </c>
      <c r="P287">
        <v>2.9000000000000001E-2</v>
      </c>
      <c r="Q287">
        <v>2.9000000000000001E-2</v>
      </c>
      <c r="R287">
        <v>2.9000000000000001E-2</v>
      </c>
      <c r="S287">
        <v>2.9000000000000001E-2</v>
      </c>
      <c r="T287">
        <v>2.9000000000000001E-2</v>
      </c>
      <c r="U287">
        <v>2.9000000000000001E-2</v>
      </c>
      <c r="V287">
        <v>2.9000000000000001E-2</v>
      </c>
      <c r="W287">
        <v>2.9000000000000001E-2</v>
      </c>
      <c r="X287">
        <v>2.9000000000000001E-2</v>
      </c>
      <c r="Y287">
        <v>2.9000000000000001E-2</v>
      </c>
      <c r="Z287">
        <v>2.9000000000000001E-2</v>
      </c>
      <c r="AA287">
        <v>2.9000000000000001E-2</v>
      </c>
      <c r="AB287">
        <v>2.9000000000000001E-2</v>
      </c>
      <c r="AC287">
        <v>2.9000000000000001E-2</v>
      </c>
      <c r="AD287">
        <v>2.9000000000000001E-2</v>
      </c>
      <c r="AE287">
        <v>2.9000000000000001E-2</v>
      </c>
      <c r="AF287">
        <v>2.9000000000000001E-2</v>
      </c>
      <c r="AG287">
        <v>2.9000000000000001E-2</v>
      </c>
      <c r="AH287">
        <v>2.9000000000000001E-2</v>
      </c>
      <c r="AI287">
        <v>2.9000000000000001E-2</v>
      </c>
      <c r="AJ287">
        <v>2.9000000000000001E-2</v>
      </c>
      <c r="AK287">
        <v>2.9000000000000001E-2</v>
      </c>
      <c r="AL287">
        <v>2.9000000000000001E-2</v>
      </c>
    </row>
    <row r="288" spans="1:73" x14ac:dyDescent="0.35">
      <c r="D288" t="s">
        <v>196</v>
      </c>
      <c r="E288" t="str">
        <f t="shared" si="230"/>
        <v>L2</v>
      </c>
      <c r="H288">
        <v>2.9000000000000001E-2</v>
      </c>
      <c r="I288">
        <v>2.9000000000000001E-2</v>
      </c>
      <c r="J288">
        <v>2.9000000000000001E-2</v>
      </c>
      <c r="K288">
        <v>2.9000000000000001E-2</v>
      </c>
      <c r="L288">
        <v>2.9000000000000001E-2</v>
      </c>
      <c r="M288">
        <v>2.9000000000000001E-2</v>
      </c>
      <c r="N288">
        <v>2.9000000000000001E-2</v>
      </c>
      <c r="O288">
        <v>2.9000000000000001E-2</v>
      </c>
      <c r="P288">
        <v>2.9000000000000001E-2</v>
      </c>
      <c r="Q288">
        <v>2.9000000000000001E-2</v>
      </c>
      <c r="R288">
        <v>2.9000000000000001E-2</v>
      </c>
      <c r="S288">
        <v>2.9000000000000001E-2</v>
      </c>
      <c r="T288">
        <v>2.9000000000000001E-2</v>
      </c>
      <c r="U288">
        <v>2.9000000000000001E-2</v>
      </c>
      <c r="V288">
        <v>2.9000000000000001E-2</v>
      </c>
      <c r="W288">
        <v>2.9000000000000001E-2</v>
      </c>
      <c r="X288">
        <v>2.9000000000000001E-2</v>
      </c>
      <c r="Y288">
        <v>2.9000000000000001E-2</v>
      </c>
      <c r="Z288">
        <v>2.9000000000000001E-2</v>
      </c>
      <c r="AA288">
        <v>2.9000000000000001E-2</v>
      </c>
      <c r="AB288">
        <v>2.9000000000000001E-2</v>
      </c>
      <c r="AC288">
        <v>2.9000000000000001E-2</v>
      </c>
      <c r="AD288">
        <v>2.9000000000000001E-2</v>
      </c>
      <c r="AE288">
        <v>2.9000000000000001E-2</v>
      </c>
      <c r="AF288">
        <v>2.9000000000000001E-2</v>
      </c>
      <c r="AG288">
        <v>2.9000000000000001E-2</v>
      </c>
      <c r="AH288">
        <v>2.9000000000000001E-2</v>
      </c>
      <c r="AI288">
        <v>2.9000000000000001E-2</v>
      </c>
      <c r="AJ288">
        <v>2.9000000000000001E-2</v>
      </c>
      <c r="AK288">
        <v>2.9000000000000001E-2</v>
      </c>
      <c r="AL288">
        <v>2.9000000000000001E-2</v>
      </c>
    </row>
    <row r="289" spans="1:73" x14ac:dyDescent="0.35">
      <c r="D289" t="s">
        <v>196</v>
      </c>
      <c r="E289" t="str">
        <f t="shared" si="230"/>
        <v>L3</v>
      </c>
      <c r="H289">
        <v>2.9000000000000001E-2</v>
      </c>
      <c r="I289">
        <v>2.9000000000000001E-2</v>
      </c>
      <c r="J289">
        <v>2.9000000000000001E-2</v>
      </c>
      <c r="K289">
        <v>2.9000000000000001E-2</v>
      </c>
      <c r="L289">
        <v>2.9000000000000001E-2</v>
      </c>
      <c r="M289">
        <v>2.9000000000000001E-2</v>
      </c>
      <c r="N289">
        <v>2.9000000000000001E-2</v>
      </c>
      <c r="O289">
        <v>2.9000000000000001E-2</v>
      </c>
      <c r="P289">
        <v>2.9000000000000001E-2</v>
      </c>
      <c r="Q289">
        <v>2.9000000000000001E-2</v>
      </c>
      <c r="R289">
        <v>2.9000000000000001E-2</v>
      </c>
      <c r="S289">
        <v>2.9000000000000001E-2</v>
      </c>
      <c r="T289">
        <v>2.9000000000000001E-2</v>
      </c>
      <c r="U289">
        <v>2.9000000000000001E-2</v>
      </c>
      <c r="V289">
        <v>2.9000000000000001E-2</v>
      </c>
      <c r="W289">
        <v>2.9000000000000001E-2</v>
      </c>
      <c r="X289">
        <v>2.9000000000000001E-2</v>
      </c>
      <c r="Y289">
        <v>2.9000000000000001E-2</v>
      </c>
      <c r="Z289">
        <v>2.9000000000000001E-2</v>
      </c>
      <c r="AA289">
        <v>2.9000000000000001E-2</v>
      </c>
      <c r="AB289">
        <v>2.9000000000000001E-2</v>
      </c>
      <c r="AC289">
        <v>2.9000000000000001E-2</v>
      </c>
      <c r="AD289">
        <v>2.9000000000000001E-2</v>
      </c>
      <c r="AE289">
        <v>2.9000000000000001E-2</v>
      </c>
      <c r="AF289">
        <v>2.9000000000000001E-2</v>
      </c>
      <c r="AG289">
        <v>2.9000000000000001E-2</v>
      </c>
      <c r="AH289">
        <v>2.9000000000000001E-2</v>
      </c>
      <c r="AI289">
        <v>2.9000000000000001E-2</v>
      </c>
      <c r="AJ289">
        <v>2.9000000000000001E-2</v>
      </c>
      <c r="AK289">
        <v>2.9000000000000001E-2</v>
      </c>
      <c r="AL289">
        <v>2.9000000000000001E-2</v>
      </c>
    </row>
    <row r="290" spans="1:73" x14ac:dyDescent="0.35">
      <c r="D290" t="s">
        <v>196</v>
      </c>
      <c r="E290" t="str">
        <f t="shared" si="230"/>
        <v>L4</v>
      </c>
      <c r="H290">
        <v>2.9000000000000001E-2</v>
      </c>
      <c r="I290">
        <v>2.9000000000000001E-2</v>
      </c>
      <c r="J290">
        <v>2.9000000000000001E-2</v>
      </c>
      <c r="K290">
        <v>2.9000000000000001E-2</v>
      </c>
      <c r="L290">
        <v>2.9000000000000001E-2</v>
      </c>
      <c r="M290">
        <v>2.9000000000000001E-2</v>
      </c>
      <c r="N290">
        <v>2.9000000000000001E-2</v>
      </c>
      <c r="O290">
        <v>2.9000000000000001E-2</v>
      </c>
      <c r="P290">
        <v>2.9000000000000001E-2</v>
      </c>
      <c r="Q290">
        <v>2.9000000000000001E-2</v>
      </c>
      <c r="R290">
        <v>2.9000000000000001E-2</v>
      </c>
      <c r="S290">
        <v>2.9000000000000001E-2</v>
      </c>
      <c r="T290">
        <v>2.9000000000000001E-2</v>
      </c>
      <c r="U290">
        <v>2.9000000000000001E-2</v>
      </c>
      <c r="V290">
        <v>2.9000000000000001E-2</v>
      </c>
      <c r="W290">
        <v>2.9000000000000001E-2</v>
      </c>
      <c r="X290">
        <v>2.9000000000000001E-2</v>
      </c>
      <c r="Y290">
        <v>2.9000000000000001E-2</v>
      </c>
      <c r="Z290">
        <v>2.9000000000000001E-2</v>
      </c>
      <c r="AA290">
        <v>2.9000000000000001E-2</v>
      </c>
      <c r="AB290">
        <v>2.9000000000000001E-2</v>
      </c>
      <c r="AC290">
        <v>2.9000000000000001E-2</v>
      </c>
      <c r="AD290">
        <v>2.9000000000000001E-2</v>
      </c>
      <c r="AE290">
        <v>2.9000000000000001E-2</v>
      </c>
      <c r="AF290">
        <v>2.9000000000000001E-2</v>
      </c>
      <c r="AG290">
        <v>2.9000000000000001E-2</v>
      </c>
      <c r="AH290">
        <v>2.9000000000000001E-2</v>
      </c>
      <c r="AI290">
        <v>2.9000000000000001E-2</v>
      </c>
      <c r="AJ290">
        <v>2.9000000000000001E-2</v>
      </c>
      <c r="AK290">
        <v>2.9000000000000001E-2</v>
      </c>
      <c r="AL290">
        <v>2.9000000000000001E-2</v>
      </c>
    </row>
    <row r="296" spans="1:73" x14ac:dyDescent="0.35">
      <c r="A296" t="s">
        <v>76</v>
      </c>
      <c r="E296" t="str">
        <f t="shared" ref="E296:E319" si="231">O33</f>
        <v>Scenario name</v>
      </c>
      <c r="F296">
        <f t="shared" ref="F296:AL296" si="232">P33</f>
        <v>2018</v>
      </c>
      <c r="G296">
        <f t="shared" si="232"/>
        <v>2019</v>
      </c>
      <c r="H296">
        <f t="shared" si="232"/>
        <v>2020</v>
      </c>
      <c r="I296">
        <f t="shared" si="232"/>
        <v>2021</v>
      </c>
      <c r="J296">
        <f t="shared" si="232"/>
        <v>2022</v>
      </c>
      <c r="K296">
        <f t="shared" si="232"/>
        <v>2023</v>
      </c>
      <c r="L296">
        <f t="shared" si="232"/>
        <v>2024</v>
      </c>
      <c r="M296">
        <f t="shared" si="232"/>
        <v>2025</v>
      </c>
      <c r="N296">
        <f t="shared" si="232"/>
        <v>2026</v>
      </c>
      <c r="O296">
        <f t="shared" si="232"/>
        <v>2027</v>
      </c>
      <c r="P296">
        <f t="shared" si="232"/>
        <v>2028</v>
      </c>
      <c r="Q296">
        <f t="shared" si="232"/>
        <v>2029</v>
      </c>
      <c r="R296">
        <f t="shared" si="232"/>
        <v>2030</v>
      </c>
      <c r="S296">
        <f t="shared" si="232"/>
        <v>2031</v>
      </c>
      <c r="T296">
        <f t="shared" si="232"/>
        <v>2032</v>
      </c>
      <c r="U296">
        <f t="shared" si="232"/>
        <v>2033</v>
      </c>
      <c r="V296">
        <f t="shared" si="232"/>
        <v>2034</v>
      </c>
      <c r="W296">
        <f t="shared" si="232"/>
        <v>2035</v>
      </c>
      <c r="X296">
        <f t="shared" si="232"/>
        <v>2036</v>
      </c>
      <c r="Y296">
        <f t="shared" si="232"/>
        <v>2037</v>
      </c>
      <c r="Z296">
        <f t="shared" si="232"/>
        <v>2038</v>
      </c>
      <c r="AA296">
        <f t="shared" si="232"/>
        <v>2039</v>
      </c>
      <c r="AB296">
        <f t="shared" si="232"/>
        <v>2040</v>
      </c>
      <c r="AC296">
        <f t="shared" si="232"/>
        <v>2041</v>
      </c>
      <c r="AD296">
        <f t="shared" si="232"/>
        <v>2042</v>
      </c>
      <c r="AE296">
        <f t="shared" si="232"/>
        <v>2043</v>
      </c>
      <c r="AF296">
        <f t="shared" si="232"/>
        <v>2044</v>
      </c>
      <c r="AG296">
        <f t="shared" si="232"/>
        <v>2045</v>
      </c>
      <c r="AH296">
        <f t="shared" si="232"/>
        <v>2046</v>
      </c>
      <c r="AI296">
        <f t="shared" si="232"/>
        <v>2047</v>
      </c>
      <c r="AJ296">
        <f t="shared" si="232"/>
        <v>2048</v>
      </c>
      <c r="AK296">
        <f t="shared" si="232"/>
        <v>2049</v>
      </c>
      <c r="AL296">
        <f t="shared" si="232"/>
        <v>2050</v>
      </c>
      <c r="AO296">
        <f>F296</f>
        <v>2018</v>
      </c>
      <c r="AP296">
        <f t="shared" ref="AP296:BM296" si="233">G296</f>
        <v>2019</v>
      </c>
      <c r="AQ296">
        <f t="shared" si="233"/>
        <v>2020</v>
      </c>
      <c r="AR296">
        <f t="shared" si="233"/>
        <v>2021</v>
      </c>
      <c r="AS296">
        <f t="shared" si="233"/>
        <v>2022</v>
      </c>
      <c r="AT296">
        <f t="shared" si="233"/>
        <v>2023</v>
      </c>
      <c r="AU296">
        <f t="shared" si="233"/>
        <v>2024</v>
      </c>
      <c r="AV296">
        <f t="shared" si="233"/>
        <v>2025</v>
      </c>
      <c r="AW296">
        <f t="shared" si="233"/>
        <v>2026</v>
      </c>
      <c r="AX296">
        <f t="shared" si="233"/>
        <v>2027</v>
      </c>
      <c r="AY296">
        <f t="shared" si="233"/>
        <v>2028</v>
      </c>
      <c r="AZ296">
        <f t="shared" si="233"/>
        <v>2029</v>
      </c>
      <c r="BA296">
        <f t="shared" si="233"/>
        <v>2030</v>
      </c>
      <c r="BB296">
        <f t="shared" si="233"/>
        <v>2031</v>
      </c>
      <c r="BC296">
        <f t="shared" si="233"/>
        <v>2032</v>
      </c>
      <c r="BD296">
        <f t="shared" si="233"/>
        <v>2033</v>
      </c>
      <c r="BE296">
        <f t="shared" si="233"/>
        <v>2034</v>
      </c>
      <c r="BF296">
        <f t="shared" si="233"/>
        <v>2035</v>
      </c>
      <c r="BG296">
        <f t="shared" si="233"/>
        <v>2036</v>
      </c>
      <c r="BH296">
        <f t="shared" si="233"/>
        <v>2037</v>
      </c>
      <c r="BI296">
        <f t="shared" si="233"/>
        <v>2038</v>
      </c>
      <c r="BJ296">
        <f t="shared" si="233"/>
        <v>2039</v>
      </c>
      <c r="BK296">
        <f t="shared" si="233"/>
        <v>2040</v>
      </c>
      <c r="BL296">
        <f t="shared" si="233"/>
        <v>2041</v>
      </c>
      <c r="BM296">
        <f t="shared" si="233"/>
        <v>2042</v>
      </c>
      <c r="BN296">
        <f t="shared" ref="BN296" si="234">AE296</f>
        <v>2043</v>
      </c>
      <c r="BO296">
        <f t="shared" ref="BO296" si="235">AF296</f>
        <v>2044</v>
      </c>
      <c r="BP296">
        <f t="shared" ref="BP296" si="236">AG296</f>
        <v>2045</v>
      </c>
      <c r="BQ296">
        <f t="shared" ref="BQ296" si="237">AH296</f>
        <v>2046</v>
      </c>
      <c r="BR296">
        <f t="shared" ref="BR296" si="238">AI296</f>
        <v>2047</v>
      </c>
      <c r="BS296">
        <f t="shared" ref="BS296" si="239">AJ296</f>
        <v>2048</v>
      </c>
      <c r="BT296">
        <f t="shared" ref="BT296" si="240">AK296</f>
        <v>2049</v>
      </c>
      <c r="BU296">
        <f t="shared" ref="BU296" si="241">AL296</f>
        <v>2050</v>
      </c>
    </row>
    <row r="297" spans="1:73" x14ac:dyDescent="0.35">
      <c r="E297" t="str">
        <f t="shared" si="231"/>
        <v>250Mt</v>
      </c>
      <c r="F297" s="4">
        <f>I297</f>
        <v>36915.620000000003</v>
      </c>
      <c r="G297" s="4">
        <f>F297</f>
        <v>36915.620000000003</v>
      </c>
      <c r="H297" s="4">
        <f>G297</f>
        <v>36915.620000000003</v>
      </c>
      <c r="I297" s="4">
        <f>S69</f>
        <v>36915.620000000003</v>
      </c>
      <c r="J297" s="4">
        <f t="shared" ref="J297:AL297" si="242">T69</f>
        <v>36242.26</v>
      </c>
      <c r="K297" s="4">
        <f t="shared" si="242"/>
        <v>31655.86</v>
      </c>
      <c r="L297" s="4">
        <f t="shared" si="242"/>
        <v>29805.05</v>
      </c>
      <c r="M297" s="4">
        <f t="shared" si="242"/>
        <v>28769.93</v>
      </c>
      <c r="N297" s="4">
        <f t="shared" si="242"/>
        <v>27145.29</v>
      </c>
      <c r="O297" s="4">
        <f t="shared" si="242"/>
        <v>25503.98</v>
      </c>
      <c r="P297" s="4">
        <f t="shared" si="242"/>
        <v>23103.9</v>
      </c>
      <c r="Q297" s="4">
        <f t="shared" si="242"/>
        <v>18812.310000000001</v>
      </c>
      <c r="R297" s="4">
        <f t="shared" si="242"/>
        <v>14466.53</v>
      </c>
      <c r="S297" s="4">
        <f t="shared" si="242"/>
        <v>9617.39</v>
      </c>
      <c r="T297" s="4">
        <f t="shared" si="242"/>
        <v>6830.72</v>
      </c>
      <c r="U297" s="4">
        <f t="shared" si="242"/>
        <v>5532.72</v>
      </c>
      <c r="V297" s="4">
        <f t="shared" si="242"/>
        <v>4512.17</v>
      </c>
      <c r="W297" s="4">
        <f t="shared" si="242"/>
        <v>1298.31</v>
      </c>
      <c r="X297" s="4">
        <f t="shared" si="242"/>
        <v>588.89</v>
      </c>
      <c r="Y297" s="4">
        <f t="shared" si="242"/>
        <v>-3.89</v>
      </c>
      <c r="Z297" s="4">
        <f t="shared" si="242"/>
        <v>-173.46</v>
      </c>
      <c r="AA297" s="4">
        <f t="shared" si="242"/>
        <v>-558.33000000000004</v>
      </c>
      <c r="AB297" s="4">
        <f t="shared" si="242"/>
        <v>-767.18</v>
      </c>
      <c r="AC297" s="4">
        <f t="shared" si="242"/>
        <v>-968.09</v>
      </c>
      <c r="AD297" s="4">
        <f t="shared" si="242"/>
        <v>-1189.49</v>
      </c>
      <c r="AE297" s="4">
        <f t="shared" si="242"/>
        <v>-1362.05</v>
      </c>
      <c r="AF297" s="4">
        <f t="shared" si="242"/>
        <v>-1396.44</v>
      </c>
      <c r="AG297" s="4">
        <f t="shared" si="242"/>
        <v>-1512.6</v>
      </c>
      <c r="AH297" s="4">
        <f t="shared" si="242"/>
        <v>-1467.41</v>
      </c>
      <c r="AI297" s="4">
        <f t="shared" si="242"/>
        <v>-1494.45</v>
      </c>
      <c r="AJ297" s="4">
        <f t="shared" si="242"/>
        <v>-1533.61</v>
      </c>
      <c r="AK297" s="4">
        <f t="shared" si="242"/>
        <v>-1532.9</v>
      </c>
      <c r="AL297" s="4">
        <f t="shared" si="242"/>
        <v>-1533.16</v>
      </c>
      <c r="AO297" s="9"/>
      <c r="AP297" s="9"/>
      <c r="AQ297" s="9"/>
      <c r="AR297" s="9">
        <f t="shared" ref="AR297:BU297" si="243">I297/1000</f>
        <v>36.915620000000004</v>
      </c>
      <c r="AS297" s="9">
        <f t="shared" si="243"/>
        <v>36.242260000000002</v>
      </c>
      <c r="AT297" s="9">
        <f t="shared" si="243"/>
        <v>31.655860000000001</v>
      </c>
      <c r="AU297" s="9">
        <f t="shared" si="243"/>
        <v>29.805049999999998</v>
      </c>
      <c r="AV297" s="9">
        <f t="shared" si="243"/>
        <v>28.769929999999999</v>
      </c>
      <c r="AW297" s="9">
        <f t="shared" si="243"/>
        <v>27.145289999999999</v>
      </c>
      <c r="AX297" s="9">
        <f t="shared" si="243"/>
        <v>25.503979999999999</v>
      </c>
      <c r="AY297" s="9">
        <f t="shared" si="243"/>
        <v>23.103900000000003</v>
      </c>
      <c r="AZ297" s="9">
        <f t="shared" si="243"/>
        <v>18.81231</v>
      </c>
      <c r="BA297" s="9">
        <f t="shared" si="243"/>
        <v>14.466530000000001</v>
      </c>
      <c r="BB297" s="9">
        <f t="shared" si="243"/>
        <v>9.6173899999999986</v>
      </c>
      <c r="BC297" s="9">
        <f t="shared" si="243"/>
        <v>6.8307200000000003</v>
      </c>
      <c r="BD297" s="9">
        <f t="shared" si="243"/>
        <v>5.5327200000000003</v>
      </c>
      <c r="BE297" s="9">
        <f t="shared" si="243"/>
        <v>4.5121700000000002</v>
      </c>
      <c r="BF297" s="9">
        <f t="shared" si="243"/>
        <v>1.2983099999999999</v>
      </c>
      <c r="BG297" s="9">
        <f t="shared" si="243"/>
        <v>0.58889000000000002</v>
      </c>
      <c r="BH297" s="9">
        <f t="shared" si="243"/>
        <v>-3.8900000000000002E-3</v>
      </c>
      <c r="BI297" s="9">
        <f t="shared" si="243"/>
        <v>-0.17346</v>
      </c>
      <c r="BJ297" s="9">
        <f t="shared" si="243"/>
        <v>-0.55832999999999999</v>
      </c>
      <c r="BK297" s="9">
        <f t="shared" si="243"/>
        <v>-0.76717999999999997</v>
      </c>
      <c r="BL297" s="9">
        <f t="shared" si="243"/>
        <v>-0.96809000000000001</v>
      </c>
      <c r="BM297" s="9">
        <f t="shared" si="243"/>
        <v>-1.1894899999999999</v>
      </c>
      <c r="BN297" s="9">
        <f t="shared" si="243"/>
        <v>-1.36205</v>
      </c>
      <c r="BO297" s="9">
        <f t="shared" si="243"/>
        <v>-1.3964400000000001</v>
      </c>
      <c r="BP297" s="9">
        <f t="shared" si="243"/>
        <v>-1.5125999999999999</v>
      </c>
      <c r="BQ297" s="9">
        <f t="shared" si="243"/>
        <v>-1.4674100000000001</v>
      </c>
      <c r="BR297" s="9">
        <f t="shared" si="243"/>
        <v>-1.4944500000000001</v>
      </c>
      <c r="BS297" s="9">
        <f t="shared" si="243"/>
        <v>-1.5336099999999999</v>
      </c>
      <c r="BT297" s="9">
        <f t="shared" si="243"/>
        <v>-1.5329000000000002</v>
      </c>
      <c r="BU297" s="9">
        <f t="shared" si="243"/>
        <v>-1.5331600000000001</v>
      </c>
    </row>
    <row r="298" spans="1:73" x14ac:dyDescent="0.35">
      <c r="E298" t="str">
        <f t="shared" si="231"/>
        <v>250Mt-led</v>
      </c>
      <c r="I298" s="4">
        <f t="shared" ref="I298:AL298" si="244">S70</f>
        <v>36915.620000000003</v>
      </c>
      <c r="J298" s="4">
        <f t="shared" si="244"/>
        <v>36242.26</v>
      </c>
      <c r="K298" s="4">
        <f t="shared" si="244"/>
        <v>31655.86</v>
      </c>
      <c r="L298" s="4">
        <f t="shared" si="244"/>
        <v>26823.24</v>
      </c>
      <c r="M298" s="4">
        <f t="shared" si="244"/>
        <v>25022.7</v>
      </c>
      <c r="N298" s="4">
        <f t="shared" si="244"/>
        <v>23067.83</v>
      </c>
      <c r="O298" s="4">
        <f t="shared" si="244"/>
        <v>21348.06</v>
      </c>
      <c r="P298" s="4">
        <f t="shared" si="244"/>
        <v>18987.02</v>
      </c>
      <c r="Q298" s="4">
        <f t="shared" si="244"/>
        <v>14860.71</v>
      </c>
      <c r="R298" s="4">
        <f t="shared" si="244"/>
        <v>10968.72</v>
      </c>
      <c r="S298" s="4">
        <f t="shared" si="244"/>
        <v>7707.64</v>
      </c>
      <c r="T298" s="4">
        <f t="shared" si="244"/>
        <v>6839.3</v>
      </c>
      <c r="U298" s="4">
        <f t="shared" si="244"/>
        <v>5773.52</v>
      </c>
      <c r="V298" s="4">
        <f t="shared" si="244"/>
        <v>4699.3900000000003</v>
      </c>
      <c r="W298" s="4">
        <f t="shared" si="244"/>
        <v>1236.98</v>
      </c>
      <c r="X298" s="4">
        <f t="shared" si="244"/>
        <v>416.67</v>
      </c>
      <c r="Y298" s="4">
        <f t="shared" si="244"/>
        <v>65.650000000000006</v>
      </c>
      <c r="Z298" s="4">
        <f t="shared" si="244"/>
        <v>-244.47</v>
      </c>
      <c r="AA298" s="4">
        <f t="shared" si="244"/>
        <v>-552.95000000000005</v>
      </c>
      <c r="AB298" s="4">
        <f t="shared" si="244"/>
        <v>-812.49</v>
      </c>
      <c r="AC298" s="4">
        <f t="shared" si="244"/>
        <v>-1148.29</v>
      </c>
      <c r="AD298" s="4">
        <f t="shared" si="244"/>
        <v>-1378.75</v>
      </c>
      <c r="AE298" s="4">
        <f t="shared" si="244"/>
        <v>-1570.56</v>
      </c>
      <c r="AF298" s="4">
        <f t="shared" si="244"/>
        <v>-1593.53</v>
      </c>
      <c r="AG298" s="4">
        <f t="shared" si="244"/>
        <v>-1614.35</v>
      </c>
      <c r="AH298" s="4">
        <f t="shared" si="244"/>
        <v>-1629.8</v>
      </c>
      <c r="AI298" s="4">
        <f t="shared" si="244"/>
        <v>-1639.2</v>
      </c>
      <c r="AJ298" s="4">
        <f t="shared" si="244"/>
        <v>-1641.91</v>
      </c>
      <c r="AK298" s="4">
        <f t="shared" si="244"/>
        <v>-1643.26</v>
      </c>
      <c r="AL298" s="4">
        <f t="shared" si="244"/>
        <v>-1644.32</v>
      </c>
      <c r="AR298" s="9">
        <f t="shared" ref="AR298:AR318" si="245">I298/1000</f>
        <v>36.915620000000004</v>
      </c>
      <c r="AS298" s="9">
        <f t="shared" ref="AS298:AS318" si="246">J298/1000</f>
        <v>36.242260000000002</v>
      </c>
      <c r="AT298" s="9">
        <f t="shared" ref="AT298:AT318" si="247">K298/1000</f>
        <v>31.655860000000001</v>
      </c>
      <c r="AU298" s="9">
        <f t="shared" ref="AU298:AU318" si="248">L298/1000</f>
        <v>26.823240000000002</v>
      </c>
      <c r="AV298" s="9">
        <f t="shared" ref="AV298:AV318" si="249">M298/1000</f>
        <v>25.0227</v>
      </c>
      <c r="AW298" s="9">
        <f t="shared" ref="AW298:AW318" si="250">N298/1000</f>
        <v>23.067830000000001</v>
      </c>
      <c r="AX298" s="9">
        <f t="shared" ref="AX298:AX318" si="251">O298/1000</f>
        <v>21.34806</v>
      </c>
      <c r="AY298" s="9">
        <f t="shared" ref="AY298:AY318" si="252">P298/1000</f>
        <v>18.987020000000001</v>
      </c>
      <c r="AZ298" s="9">
        <f t="shared" ref="AZ298:AZ318" si="253">Q298/1000</f>
        <v>14.860709999999999</v>
      </c>
      <c r="BA298" s="9">
        <f t="shared" ref="BA298:BA318" si="254">R298/1000</f>
        <v>10.968719999999999</v>
      </c>
      <c r="BB298" s="9">
        <f t="shared" ref="BB298:BB318" si="255">S298/1000</f>
        <v>7.7076400000000005</v>
      </c>
      <c r="BC298" s="9">
        <f t="shared" ref="BC298:BC318" si="256">T298/1000</f>
        <v>6.8393000000000006</v>
      </c>
      <c r="BD298" s="9">
        <f t="shared" ref="BD298:BD318" si="257">U298/1000</f>
        <v>5.7735200000000004</v>
      </c>
      <c r="BE298" s="9">
        <f t="shared" ref="BE298:BE318" si="258">V298/1000</f>
        <v>4.6993900000000002</v>
      </c>
      <c r="BF298" s="9">
        <f t="shared" ref="BF298:BF318" si="259">W298/1000</f>
        <v>1.23698</v>
      </c>
      <c r="BG298" s="9">
        <f t="shared" ref="BG298:BG318" si="260">X298/1000</f>
        <v>0.41667000000000004</v>
      </c>
      <c r="BH298" s="9">
        <f t="shared" ref="BH298:BH318" si="261">Y298/1000</f>
        <v>6.565E-2</v>
      </c>
      <c r="BI298" s="9">
        <f t="shared" ref="BI298:BI318" si="262">Z298/1000</f>
        <v>-0.24446999999999999</v>
      </c>
      <c r="BJ298" s="9">
        <f t="shared" ref="BJ298:BJ318" si="263">AA298/1000</f>
        <v>-0.55295000000000005</v>
      </c>
      <c r="BK298" s="9">
        <f t="shared" ref="BK298:BK318" si="264">AB298/1000</f>
        <v>-0.81249000000000005</v>
      </c>
      <c r="BL298" s="9">
        <f t="shared" ref="BL298:BL318" si="265">AC298/1000</f>
        <v>-1.14829</v>
      </c>
      <c r="BM298" s="9">
        <f t="shared" ref="BM298:BM318" si="266">AD298/1000</f>
        <v>-1.3787499999999999</v>
      </c>
      <c r="BN298" s="9">
        <f t="shared" ref="BN298:BN318" si="267">AE298/1000</f>
        <v>-1.57056</v>
      </c>
      <c r="BO298" s="9">
        <f t="shared" ref="BO298:BO318" si="268">AF298/1000</f>
        <v>-1.5935299999999999</v>
      </c>
      <c r="BP298" s="9">
        <f t="shared" ref="BP298:BP318" si="269">AG298/1000</f>
        <v>-1.61435</v>
      </c>
      <c r="BQ298" s="9">
        <f t="shared" ref="BQ298:BQ318" si="270">AH298/1000</f>
        <v>-1.6297999999999999</v>
      </c>
      <c r="BR298" s="9">
        <f t="shared" ref="BR298:BR318" si="271">AI298/1000</f>
        <v>-1.6392</v>
      </c>
      <c r="BS298" s="9">
        <f t="shared" ref="BS298:BS318" si="272">AJ298/1000</f>
        <v>-1.64191</v>
      </c>
      <c r="BT298" s="9">
        <f t="shared" ref="BT298:BT318" si="273">AK298/1000</f>
        <v>-1.6432599999999999</v>
      </c>
      <c r="BU298" s="9">
        <f t="shared" ref="BU298:BU318" si="274">AL298/1000</f>
        <v>-1.64432</v>
      </c>
    </row>
    <row r="299" spans="1:73" x14ac:dyDescent="0.35">
      <c r="E299" t="str">
        <f t="shared" si="231"/>
        <v>250Mt-lowbio</v>
      </c>
      <c r="I299" s="4">
        <f t="shared" ref="I299:AL299" si="275">S71</f>
        <v>36915.620000000003</v>
      </c>
      <c r="J299" s="4">
        <f t="shared" si="275"/>
        <v>36242.26</v>
      </c>
      <c r="K299" s="4">
        <f t="shared" si="275"/>
        <v>31655.86</v>
      </c>
      <c r="L299" s="4">
        <f t="shared" si="275"/>
        <v>29714.25</v>
      </c>
      <c r="M299" s="4">
        <f t="shared" si="275"/>
        <v>28678.33</v>
      </c>
      <c r="N299" s="4">
        <f t="shared" si="275"/>
        <v>27279.5</v>
      </c>
      <c r="O299" s="4">
        <f t="shared" si="275"/>
        <v>25899.75</v>
      </c>
      <c r="P299" s="4">
        <f t="shared" si="275"/>
        <v>23709.09</v>
      </c>
      <c r="Q299" s="4">
        <f t="shared" si="275"/>
        <v>19475.560000000001</v>
      </c>
      <c r="R299" s="4">
        <f t="shared" si="275"/>
        <v>15139.46</v>
      </c>
      <c r="S299" s="4">
        <f t="shared" si="275"/>
        <v>9981.02</v>
      </c>
      <c r="T299" s="4">
        <f t="shared" si="275"/>
        <v>6987.64</v>
      </c>
      <c r="U299" s="4">
        <f t="shared" si="275"/>
        <v>5689.34</v>
      </c>
      <c r="V299" s="4">
        <f t="shared" si="275"/>
        <v>4631.6400000000003</v>
      </c>
      <c r="W299" s="4">
        <f t="shared" si="275"/>
        <v>2470.0500000000002</v>
      </c>
      <c r="X299" s="4">
        <f t="shared" si="275"/>
        <v>1450.85</v>
      </c>
      <c r="Y299" s="4">
        <f t="shared" si="275"/>
        <v>749.44</v>
      </c>
      <c r="Z299" s="4">
        <f t="shared" si="275"/>
        <v>537.94000000000005</v>
      </c>
      <c r="AA299" s="4">
        <f t="shared" si="275"/>
        <v>110.84</v>
      </c>
      <c r="AB299" s="4">
        <f t="shared" si="275"/>
        <v>-216.61</v>
      </c>
      <c r="AC299" s="4">
        <f t="shared" si="275"/>
        <v>-479.14</v>
      </c>
      <c r="AD299" s="4">
        <f t="shared" si="275"/>
        <v>-731.87</v>
      </c>
      <c r="AE299" s="4">
        <f t="shared" si="275"/>
        <v>-977.64</v>
      </c>
      <c r="AF299" s="4">
        <f t="shared" si="275"/>
        <v>-1082.79</v>
      </c>
      <c r="AG299" s="4">
        <f t="shared" si="275"/>
        <v>-1264.5899999999999</v>
      </c>
      <c r="AH299" s="4">
        <f t="shared" si="275"/>
        <v>-1230.22</v>
      </c>
      <c r="AI299" s="4">
        <f t="shared" si="275"/>
        <v>-1277.5999999999999</v>
      </c>
      <c r="AJ299" s="4">
        <f t="shared" si="275"/>
        <v>-1349.1</v>
      </c>
      <c r="AK299" s="4">
        <f t="shared" si="275"/>
        <v>-1374.56</v>
      </c>
      <c r="AL299" s="4">
        <f t="shared" si="275"/>
        <v>-1400.03</v>
      </c>
      <c r="AR299" s="9">
        <f t="shared" si="245"/>
        <v>36.915620000000004</v>
      </c>
      <c r="AS299" s="9">
        <f t="shared" si="246"/>
        <v>36.242260000000002</v>
      </c>
      <c r="AT299" s="9">
        <f t="shared" si="247"/>
        <v>31.655860000000001</v>
      </c>
      <c r="AU299" s="9">
        <f t="shared" si="248"/>
        <v>29.71425</v>
      </c>
      <c r="AV299" s="9">
        <f t="shared" si="249"/>
        <v>28.678330000000003</v>
      </c>
      <c r="AW299" s="9">
        <f t="shared" si="250"/>
        <v>27.279499999999999</v>
      </c>
      <c r="AX299" s="9">
        <f t="shared" si="251"/>
        <v>25.899750000000001</v>
      </c>
      <c r="AY299" s="9">
        <f t="shared" si="252"/>
        <v>23.70909</v>
      </c>
      <c r="AZ299" s="9">
        <f t="shared" si="253"/>
        <v>19.475560000000002</v>
      </c>
      <c r="BA299" s="9">
        <f t="shared" si="254"/>
        <v>15.13946</v>
      </c>
      <c r="BB299" s="9">
        <f t="shared" si="255"/>
        <v>9.9810200000000009</v>
      </c>
      <c r="BC299" s="9">
        <f t="shared" si="256"/>
        <v>6.9876400000000007</v>
      </c>
      <c r="BD299" s="9">
        <f t="shared" si="257"/>
        <v>5.6893400000000005</v>
      </c>
      <c r="BE299" s="9">
        <f t="shared" si="258"/>
        <v>4.63164</v>
      </c>
      <c r="BF299" s="9">
        <f t="shared" si="259"/>
        <v>2.4700500000000001</v>
      </c>
      <c r="BG299" s="9">
        <f t="shared" si="260"/>
        <v>1.45085</v>
      </c>
      <c r="BH299" s="9">
        <f t="shared" si="261"/>
        <v>0.74944000000000011</v>
      </c>
      <c r="BI299" s="9">
        <f t="shared" si="262"/>
        <v>0.53794000000000008</v>
      </c>
      <c r="BJ299" s="9">
        <f t="shared" si="263"/>
        <v>0.11084000000000001</v>
      </c>
      <c r="BK299" s="9">
        <f t="shared" si="264"/>
        <v>-0.21661000000000002</v>
      </c>
      <c r="BL299" s="9">
        <f t="shared" si="265"/>
        <v>-0.47914000000000001</v>
      </c>
      <c r="BM299" s="9">
        <f t="shared" si="266"/>
        <v>-0.73187000000000002</v>
      </c>
      <c r="BN299" s="9">
        <f t="shared" si="267"/>
        <v>-0.97763999999999995</v>
      </c>
      <c r="BO299" s="9">
        <f t="shared" si="268"/>
        <v>-1.0827899999999999</v>
      </c>
      <c r="BP299" s="9">
        <f t="shared" si="269"/>
        <v>-1.2645899999999999</v>
      </c>
      <c r="BQ299" s="9">
        <f t="shared" si="270"/>
        <v>-1.2302200000000001</v>
      </c>
      <c r="BR299" s="9">
        <f t="shared" si="271"/>
        <v>-1.2775999999999998</v>
      </c>
      <c r="BS299" s="9">
        <f t="shared" si="272"/>
        <v>-1.3491</v>
      </c>
      <c r="BT299" s="9">
        <f t="shared" si="273"/>
        <v>-1.37456</v>
      </c>
      <c r="BU299" s="9">
        <f t="shared" si="274"/>
        <v>-1.4000299999999999</v>
      </c>
    </row>
    <row r="300" spans="1:73" x14ac:dyDescent="0.35">
      <c r="E300" t="str">
        <f t="shared" si="231"/>
        <v>250Mt-wam</v>
      </c>
      <c r="I300" s="4">
        <f t="shared" ref="I300:AL300" si="276">S72</f>
        <v>36915.620000000003</v>
      </c>
      <c r="J300" s="4">
        <f t="shared" si="276"/>
        <v>36242.26</v>
      </c>
      <c r="K300" s="4">
        <f t="shared" si="276"/>
        <v>31655.86</v>
      </c>
      <c r="L300" s="4">
        <f t="shared" si="276"/>
        <v>33183.980000000003</v>
      </c>
      <c r="M300" s="4">
        <f t="shared" si="276"/>
        <v>32441.11</v>
      </c>
      <c r="N300" s="4">
        <f t="shared" si="276"/>
        <v>31416.73</v>
      </c>
      <c r="O300" s="4">
        <f t="shared" si="276"/>
        <v>29441.23</v>
      </c>
      <c r="P300" s="4">
        <f t="shared" si="276"/>
        <v>27503.79</v>
      </c>
      <c r="Q300" s="4">
        <f t="shared" si="276"/>
        <v>25700.95</v>
      </c>
      <c r="R300" s="4">
        <f t="shared" si="276"/>
        <v>23316.87</v>
      </c>
      <c r="S300" s="4">
        <f t="shared" si="276"/>
        <v>10314.67</v>
      </c>
      <c r="T300" s="4">
        <f t="shared" si="276"/>
        <v>7531.74</v>
      </c>
      <c r="U300" s="4">
        <f t="shared" si="276"/>
        <v>5867.93</v>
      </c>
      <c r="V300" s="4">
        <f t="shared" si="276"/>
        <v>4661.3900000000003</v>
      </c>
      <c r="W300" s="4">
        <f t="shared" si="276"/>
        <v>1305.82</v>
      </c>
      <c r="X300" s="4">
        <f t="shared" si="276"/>
        <v>450.77</v>
      </c>
      <c r="Y300" s="4">
        <f t="shared" si="276"/>
        <v>-153.18</v>
      </c>
      <c r="Z300" s="4">
        <f t="shared" si="276"/>
        <v>-491.54</v>
      </c>
      <c r="AA300" s="4">
        <f t="shared" si="276"/>
        <v>-567.99</v>
      </c>
      <c r="AB300" s="4">
        <f t="shared" si="276"/>
        <v>-738.51</v>
      </c>
      <c r="AC300" s="4">
        <f t="shared" si="276"/>
        <v>-983.61</v>
      </c>
      <c r="AD300" s="4">
        <f t="shared" si="276"/>
        <v>-1160.57</v>
      </c>
      <c r="AE300" s="4">
        <f t="shared" si="276"/>
        <v>-1333.8</v>
      </c>
      <c r="AF300" s="4">
        <f t="shared" si="276"/>
        <v>-1366.84</v>
      </c>
      <c r="AG300" s="4">
        <f t="shared" si="276"/>
        <v>-1482.06</v>
      </c>
      <c r="AH300" s="4">
        <f t="shared" si="276"/>
        <v>-1436.07</v>
      </c>
      <c r="AI300" s="4">
        <f t="shared" si="276"/>
        <v>-1464.02</v>
      </c>
      <c r="AJ300" s="4">
        <f t="shared" si="276"/>
        <v>-1503.31</v>
      </c>
      <c r="AK300" s="4">
        <f t="shared" si="276"/>
        <v>-1502.39</v>
      </c>
      <c r="AL300" s="4">
        <f t="shared" si="276"/>
        <v>-1501.57</v>
      </c>
      <c r="AR300" s="9">
        <f t="shared" si="245"/>
        <v>36.915620000000004</v>
      </c>
      <c r="AS300" s="9">
        <f t="shared" si="246"/>
        <v>36.242260000000002</v>
      </c>
      <c r="AT300" s="9">
        <f t="shared" si="247"/>
        <v>31.655860000000001</v>
      </c>
      <c r="AU300" s="9">
        <f t="shared" si="248"/>
        <v>33.183980000000005</v>
      </c>
      <c r="AV300" s="9">
        <f t="shared" si="249"/>
        <v>32.441110000000002</v>
      </c>
      <c r="AW300" s="9">
        <f t="shared" si="250"/>
        <v>31.416730000000001</v>
      </c>
      <c r="AX300" s="9">
        <f t="shared" si="251"/>
        <v>29.441230000000001</v>
      </c>
      <c r="AY300" s="9">
        <f t="shared" si="252"/>
        <v>27.503790000000002</v>
      </c>
      <c r="AZ300" s="9">
        <f t="shared" si="253"/>
        <v>25.700950000000002</v>
      </c>
      <c r="BA300" s="9">
        <f t="shared" si="254"/>
        <v>23.316869999999998</v>
      </c>
      <c r="BB300" s="9">
        <f t="shared" si="255"/>
        <v>10.31467</v>
      </c>
      <c r="BC300" s="9">
        <f t="shared" si="256"/>
        <v>7.5317400000000001</v>
      </c>
      <c r="BD300" s="9">
        <f t="shared" si="257"/>
        <v>5.8679300000000003</v>
      </c>
      <c r="BE300" s="9">
        <f t="shared" si="258"/>
        <v>4.6613899999999999</v>
      </c>
      <c r="BF300" s="9">
        <f t="shared" si="259"/>
        <v>1.30582</v>
      </c>
      <c r="BG300" s="9">
        <f t="shared" si="260"/>
        <v>0.45077</v>
      </c>
      <c r="BH300" s="9">
        <f t="shared" si="261"/>
        <v>-0.15318000000000001</v>
      </c>
      <c r="BI300" s="9">
        <f t="shared" si="262"/>
        <v>-0.49154000000000003</v>
      </c>
      <c r="BJ300" s="9">
        <f t="shared" si="263"/>
        <v>-0.56798999999999999</v>
      </c>
      <c r="BK300" s="9">
        <f t="shared" si="264"/>
        <v>-0.73851</v>
      </c>
      <c r="BL300" s="9">
        <f t="shared" si="265"/>
        <v>-0.98360999999999998</v>
      </c>
      <c r="BM300" s="9">
        <f t="shared" si="266"/>
        <v>-1.1605699999999999</v>
      </c>
      <c r="BN300" s="9">
        <f t="shared" si="267"/>
        <v>-1.3337999999999999</v>
      </c>
      <c r="BO300" s="9">
        <f t="shared" si="268"/>
        <v>-1.3668399999999998</v>
      </c>
      <c r="BP300" s="9">
        <f t="shared" si="269"/>
        <v>-1.4820599999999999</v>
      </c>
      <c r="BQ300" s="9">
        <f t="shared" si="270"/>
        <v>-1.43607</v>
      </c>
      <c r="BR300" s="9">
        <f t="shared" si="271"/>
        <v>-1.4640199999999999</v>
      </c>
      <c r="BS300" s="9">
        <f t="shared" si="272"/>
        <v>-1.5033099999999999</v>
      </c>
      <c r="BT300" s="9">
        <f t="shared" si="273"/>
        <v>-1.5023900000000001</v>
      </c>
      <c r="BU300" s="9">
        <f t="shared" si="274"/>
        <v>-1.5015699999999998</v>
      </c>
    </row>
    <row r="301" spans="1:73" x14ac:dyDescent="0.35">
      <c r="E301" t="str">
        <f t="shared" si="231"/>
        <v>250Mt-wem</v>
      </c>
      <c r="I301" s="4">
        <f t="shared" ref="I301:AL301" si="277">S73</f>
        <v>36915.620000000003</v>
      </c>
      <c r="J301" s="4">
        <f t="shared" si="277"/>
        <v>36242.26</v>
      </c>
      <c r="K301" s="4">
        <f t="shared" si="277"/>
        <v>31655.86</v>
      </c>
      <c r="L301" s="4">
        <f t="shared" si="277"/>
        <v>33230.449999999997</v>
      </c>
      <c r="M301" s="4">
        <f t="shared" si="277"/>
        <v>32539.99</v>
      </c>
      <c r="N301" s="4">
        <f t="shared" si="277"/>
        <v>32241.66</v>
      </c>
      <c r="O301" s="4">
        <f t="shared" si="277"/>
        <v>30946.01</v>
      </c>
      <c r="P301" s="4">
        <f t="shared" si="277"/>
        <v>29909.18</v>
      </c>
      <c r="Q301" s="4">
        <f t="shared" si="277"/>
        <v>29498.22</v>
      </c>
      <c r="R301" s="4">
        <f t="shared" si="277"/>
        <v>28377.84</v>
      </c>
      <c r="S301" s="4">
        <f t="shared" si="277"/>
        <v>10389.34</v>
      </c>
      <c r="T301" s="4">
        <f t="shared" si="277"/>
        <v>7532.18</v>
      </c>
      <c r="U301" s="4">
        <f t="shared" si="277"/>
        <v>5996.66</v>
      </c>
      <c r="V301" s="4">
        <f t="shared" si="277"/>
        <v>4795.59</v>
      </c>
      <c r="W301" s="4">
        <f t="shared" si="277"/>
        <v>1441.42</v>
      </c>
      <c r="X301" s="4">
        <f t="shared" si="277"/>
        <v>533.38</v>
      </c>
      <c r="Y301" s="4">
        <f t="shared" si="277"/>
        <v>-69.900000000000006</v>
      </c>
      <c r="Z301" s="4">
        <f t="shared" si="277"/>
        <v>-405.96</v>
      </c>
      <c r="AA301" s="4">
        <f t="shared" si="277"/>
        <v>-484.06</v>
      </c>
      <c r="AB301" s="4">
        <f t="shared" si="277"/>
        <v>-654.98</v>
      </c>
      <c r="AC301" s="4">
        <f t="shared" si="277"/>
        <v>-872.51</v>
      </c>
      <c r="AD301" s="4">
        <f t="shared" si="277"/>
        <v>-1080.32</v>
      </c>
      <c r="AE301" s="4">
        <f t="shared" si="277"/>
        <v>-1253.55</v>
      </c>
      <c r="AF301" s="4">
        <f t="shared" si="277"/>
        <v>-1286.58</v>
      </c>
      <c r="AG301" s="4">
        <f t="shared" si="277"/>
        <v>-1399.19</v>
      </c>
      <c r="AH301" s="4">
        <f t="shared" si="277"/>
        <v>-1353.25</v>
      </c>
      <c r="AI301" s="4">
        <f t="shared" si="277"/>
        <v>-1381.18</v>
      </c>
      <c r="AJ301" s="4">
        <f t="shared" si="277"/>
        <v>-1420.49</v>
      </c>
      <c r="AK301" s="4">
        <f t="shared" si="277"/>
        <v>-1419.55</v>
      </c>
      <c r="AL301" s="4">
        <f t="shared" si="277"/>
        <v>-1418.74</v>
      </c>
      <c r="AR301" s="9">
        <f t="shared" si="245"/>
        <v>36.915620000000004</v>
      </c>
      <c r="AS301" s="9">
        <f t="shared" si="246"/>
        <v>36.242260000000002</v>
      </c>
      <c r="AT301" s="9">
        <f t="shared" si="247"/>
        <v>31.655860000000001</v>
      </c>
      <c r="AU301" s="9">
        <f t="shared" si="248"/>
        <v>33.230449999999998</v>
      </c>
      <c r="AV301" s="9">
        <f t="shared" si="249"/>
        <v>32.539990000000003</v>
      </c>
      <c r="AW301" s="9">
        <f t="shared" si="250"/>
        <v>32.241660000000003</v>
      </c>
      <c r="AX301" s="9">
        <f t="shared" si="251"/>
        <v>30.946009999999998</v>
      </c>
      <c r="AY301" s="9">
        <f t="shared" si="252"/>
        <v>29.909179999999999</v>
      </c>
      <c r="AZ301" s="9">
        <f t="shared" si="253"/>
        <v>29.49822</v>
      </c>
      <c r="BA301" s="9">
        <f t="shared" si="254"/>
        <v>28.377839999999999</v>
      </c>
      <c r="BB301" s="9">
        <f t="shared" si="255"/>
        <v>10.389340000000001</v>
      </c>
      <c r="BC301" s="9">
        <f t="shared" si="256"/>
        <v>7.5321800000000003</v>
      </c>
      <c r="BD301" s="9">
        <f t="shared" si="257"/>
        <v>5.9966599999999994</v>
      </c>
      <c r="BE301" s="9">
        <f t="shared" si="258"/>
        <v>4.7955899999999998</v>
      </c>
      <c r="BF301" s="9">
        <f t="shared" si="259"/>
        <v>1.4414200000000001</v>
      </c>
      <c r="BG301" s="9">
        <f t="shared" si="260"/>
        <v>0.53337999999999997</v>
      </c>
      <c r="BH301" s="9">
        <f t="shared" si="261"/>
        <v>-6.9900000000000004E-2</v>
      </c>
      <c r="BI301" s="9">
        <f t="shared" si="262"/>
        <v>-0.40595999999999999</v>
      </c>
      <c r="BJ301" s="9">
        <f t="shared" si="263"/>
        <v>-0.48405999999999999</v>
      </c>
      <c r="BK301" s="9">
        <f t="shared" si="264"/>
        <v>-0.65498000000000001</v>
      </c>
      <c r="BL301" s="9">
        <f t="shared" si="265"/>
        <v>-0.87251000000000001</v>
      </c>
      <c r="BM301" s="9">
        <f t="shared" si="266"/>
        <v>-1.0803199999999999</v>
      </c>
      <c r="BN301" s="9">
        <f t="shared" si="267"/>
        <v>-1.2535499999999999</v>
      </c>
      <c r="BO301" s="9">
        <f t="shared" si="268"/>
        <v>-1.2865799999999998</v>
      </c>
      <c r="BP301" s="9">
        <f t="shared" si="269"/>
        <v>-1.3991900000000002</v>
      </c>
      <c r="BQ301" s="9">
        <f t="shared" si="270"/>
        <v>-1.3532500000000001</v>
      </c>
      <c r="BR301" s="9">
        <f t="shared" si="271"/>
        <v>-1.3811800000000001</v>
      </c>
      <c r="BS301" s="9">
        <f t="shared" si="272"/>
        <v>-1.42049</v>
      </c>
      <c r="BT301" s="9">
        <f t="shared" si="273"/>
        <v>-1.4195499999999999</v>
      </c>
      <c r="BU301" s="9">
        <f t="shared" si="274"/>
        <v>-1.4187400000000001</v>
      </c>
    </row>
    <row r="302" spans="1:73" x14ac:dyDescent="0.35">
      <c r="E302" t="str">
        <f t="shared" si="231"/>
        <v>300Mt</v>
      </c>
      <c r="I302" s="4">
        <f t="shared" ref="I302:AL302" si="278">S74</f>
        <v>36915.620000000003</v>
      </c>
      <c r="J302" s="4">
        <f t="shared" si="278"/>
        <v>36242.26</v>
      </c>
      <c r="K302" s="4">
        <f t="shared" si="278"/>
        <v>31655.86</v>
      </c>
      <c r="L302" s="4">
        <f t="shared" si="278"/>
        <v>30807.599999999999</v>
      </c>
      <c r="M302" s="4">
        <f t="shared" si="278"/>
        <v>29580.28</v>
      </c>
      <c r="N302" s="4">
        <f t="shared" si="278"/>
        <v>27150.37</v>
      </c>
      <c r="O302" s="4">
        <f t="shared" si="278"/>
        <v>25425.42</v>
      </c>
      <c r="P302" s="4">
        <f t="shared" si="278"/>
        <v>23058.44</v>
      </c>
      <c r="Q302" s="4">
        <f t="shared" si="278"/>
        <v>18813.740000000002</v>
      </c>
      <c r="R302" s="4">
        <f t="shared" si="278"/>
        <v>14545.36</v>
      </c>
      <c r="S302" s="4">
        <f t="shared" si="278"/>
        <v>10797.56</v>
      </c>
      <c r="T302" s="4">
        <f t="shared" si="278"/>
        <v>9038.4</v>
      </c>
      <c r="U302" s="4">
        <f t="shared" si="278"/>
        <v>7344</v>
      </c>
      <c r="V302" s="4">
        <f t="shared" si="278"/>
        <v>6081.42</v>
      </c>
      <c r="W302" s="4">
        <f t="shared" si="278"/>
        <v>2621.78</v>
      </c>
      <c r="X302" s="4">
        <f t="shared" si="278"/>
        <v>1483.77</v>
      </c>
      <c r="Y302" s="4">
        <f t="shared" si="278"/>
        <v>822.48</v>
      </c>
      <c r="Z302" s="4">
        <f t="shared" si="278"/>
        <v>309.8</v>
      </c>
      <c r="AA302" s="4">
        <f t="shared" si="278"/>
        <v>-37.61</v>
      </c>
      <c r="AB302" s="4">
        <f t="shared" si="278"/>
        <v>-300.35000000000002</v>
      </c>
      <c r="AC302" s="4">
        <f t="shared" si="278"/>
        <v>-596.48</v>
      </c>
      <c r="AD302" s="4">
        <f t="shared" si="278"/>
        <v>-872.34</v>
      </c>
      <c r="AE302" s="4">
        <f t="shared" si="278"/>
        <v>-1142.8900000000001</v>
      </c>
      <c r="AF302" s="4">
        <f t="shared" si="278"/>
        <v>-1218.8399999999999</v>
      </c>
      <c r="AG302" s="4">
        <f t="shared" si="278"/>
        <v>-1320.63</v>
      </c>
      <c r="AH302" s="4">
        <f t="shared" si="278"/>
        <v>-1373.28</v>
      </c>
      <c r="AI302" s="4">
        <f t="shared" si="278"/>
        <v>-1411.15</v>
      </c>
      <c r="AJ302" s="4">
        <f t="shared" si="278"/>
        <v>-1416.75</v>
      </c>
      <c r="AK302" s="4">
        <f t="shared" si="278"/>
        <v>-1476.1</v>
      </c>
      <c r="AL302" s="4">
        <f t="shared" si="278"/>
        <v>-1498.82</v>
      </c>
      <c r="AR302" s="9">
        <f t="shared" si="245"/>
        <v>36.915620000000004</v>
      </c>
      <c r="AS302" s="9">
        <f t="shared" si="246"/>
        <v>36.242260000000002</v>
      </c>
      <c r="AT302" s="9">
        <f t="shared" si="247"/>
        <v>31.655860000000001</v>
      </c>
      <c r="AU302" s="9">
        <f t="shared" si="248"/>
        <v>30.807599999999997</v>
      </c>
      <c r="AV302" s="9">
        <f t="shared" si="249"/>
        <v>29.580279999999998</v>
      </c>
      <c r="AW302" s="9">
        <f t="shared" si="250"/>
        <v>27.150369999999999</v>
      </c>
      <c r="AX302" s="9">
        <f t="shared" si="251"/>
        <v>25.425419999999999</v>
      </c>
      <c r="AY302" s="9">
        <f t="shared" si="252"/>
        <v>23.058439999999997</v>
      </c>
      <c r="AZ302" s="9">
        <f t="shared" si="253"/>
        <v>18.813740000000003</v>
      </c>
      <c r="BA302" s="9">
        <f t="shared" si="254"/>
        <v>14.545360000000001</v>
      </c>
      <c r="BB302" s="9">
        <f t="shared" si="255"/>
        <v>10.797559999999999</v>
      </c>
      <c r="BC302" s="9">
        <f t="shared" si="256"/>
        <v>9.0383999999999993</v>
      </c>
      <c r="BD302" s="9">
        <f t="shared" si="257"/>
        <v>7.3440000000000003</v>
      </c>
      <c r="BE302" s="9">
        <f t="shared" si="258"/>
        <v>6.0814200000000005</v>
      </c>
      <c r="BF302" s="9">
        <f t="shared" si="259"/>
        <v>2.6217800000000002</v>
      </c>
      <c r="BG302" s="9">
        <f t="shared" si="260"/>
        <v>1.48377</v>
      </c>
      <c r="BH302" s="9">
        <f t="shared" si="261"/>
        <v>0.82247999999999999</v>
      </c>
      <c r="BI302" s="9">
        <f t="shared" si="262"/>
        <v>0.30980000000000002</v>
      </c>
      <c r="BJ302" s="9">
        <f t="shared" si="263"/>
        <v>-3.7609999999999998E-2</v>
      </c>
      <c r="BK302" s="9">
        <f t="shared" si="264"/>
        <v>-0.30035000000000001</v>
      </c>
      <c r="BL302" s="9">
        <f t="shared" si="265"/>
        <v>-0.59648000000000001</v>
      </c>
      <c r="BM302" s="9">
        <f t="shared" si="266"/>
        <v>-0.87234</v>
      </c>
      <c r="BN302" s="9">
        <f t="shared" si="267"/>
        <v>-1.1428900000000002</v>
      </c>
      <c r="BO302" s="9">
        <f t="shared" si="268"/>
        <v>-1.2188399999999999</v>
      </c>
      <c r="BP302" s="9">
        <f t="shared" si="269"/>
        <v>-1.3206300000000002</v>
      </c>
      <c r="BQ302" s="9">
        <f t="shared" si="270"/>
        <v>-1.3732800000000001</v>
      </c>
      <c r="BR302" s="9">
        <f t="shared" si="271"/>
        <v>-1.4111500000000001</v>
      </c>
      <c r="BS302" s="9">
        <f t="shared" si="272"/>
        <v>-1.41675</v>
      </c>
      <c r="BT302" s="9">
        <f t="shared" si="273"/>
        <v>-1.4761</v>
      </c>
      <c r="BU302" s="9">
        <f t="shared" si="274"/>
        <v>-1.49882</v>
      </c>
    </row>
    <row r="303" spans="1:73" x14ac:dyDescent="0.35">
      <c r="E303" t="str">
        <f t="shared" si="231"/>
        <v>300Mt-led</v>
      </c>
      <c r="I303" s="4">
        <f t="shared" ref="I303:AL303" si="279">S75</f>
        <v>36915.620000000003</v>
      </c>
      <c r="J303" s="4">
        <f t="shared" si="279"/>
        <v>36242.26</v>
      </c>
      <c r="K303" s="4">
        <f t="shared" si="279"/>
        <v>31655.86</v>
      </c>
      <c r="L303" s="4">
        <f t="shared" si="279"/>
        <v>28731.51</v>
      </c>
      <c r="M303" s="4">
        <f t="shared" si="279"/>
        <v>27306.65</v>
      </c>
      <c r="N303" s="4">
        <f t="shared" si="279"/>
        <v>25784.47</v>
      </c>
      <c r="O303" s="4">
        <f t="shared" si="279"/>
        <v>24331.68</v>
      </c>
      <c r="P303" s="4">
        <f t="shared" si="279"/>
        <v>22251.09</v>
      </c>
      <c r="Q303" s="4">
        <f t="shared" si="279"/>
        <v>18074.099999999999</v>
      </c>
      <c r="R303" s="4">
        <f t="shared" si="279"/>
        <v>14849.04</v>
      </c>
      <c r="S303" s="4">
        <f t="shared" si="279"/>
        <v>12087.2</v>
      </c>
      <c r="T303" s="4">
        <f t="shared" si="279"/>
        <v>9989.57</v>
      </c>
      <c r="U303" s="4">
        <f t="shared" si="279"/>
        <v>8477.65</v>
      </c>
      <c r="V303" s="4">
        <f t="shared" si="279"/>
        <v>7072.5</v>
      </c>
      <c r="W303" s="4">
        <f t="shared" si="279"/>
        <v>3548.43</v>
      </c>
      <c r="X303" s="4">
        <f t="shared" si="279"/>
        <v>2498.7800000000002</v>
      </c>
      <c r="Y303" s="4">
        <f t="shared" si="279"/>
        <v>1597.09</v>
      </c>
      <c r="Z303" s="4">
        <f t="shared" si="279"/>
        <v>1027.53</v>
      </c>
      <c r="AA303" s="4">
        <f t="shared" si="279"/>
        <v>342.57</v>
      </c>
      <c r="AB303" s="4">
        <f t="shared" si="279"/>
        <v>26.81</v>
      </c>
      <c r="AC303" s="4">
        <f t="shared" si="279"/>
        <v>-325.7</v>
      </c>
      <c r="AD303" s="4">
        <f t="shared" si="279"/>
        <v>-588.17999999999995</v>
      </c>
      <c r="AE303" s="4">
        <f t="shared" si="279"/>
        <v>-1125.1300000000001</v>
      </c>
      <c r="AF303" s="4">
        <f t="shared" si="279"/>
        <v>-1299.3399999999999</v>
      </c>
      <c r="AG303" s="4">
        <f t="shared" si="279"/>
        <v>-1443.49</v>
      </c>
      <c r="AH303" s="4">
        <f t="shared" si="279"/>
        <v>-1496.8</v>
      </c>
      <c r="AI303" s="4">
        <f t="shared" si="279"/>
        <v>-1478.16</v>
      </c>
      <c r="AJ303" s="4">
        <f t="shared" si="279"/>
        <v>-1556.94</v>
      </c>
      <c r="AK303" s="4">
        <f t="shared" si="279"/>
        <v>-1598.62</v>
      </c>
      <c r="AL303" s="4">
        <f t="shared" si="279"/>
        <v>-1603.22</v>
      </c>
      <c r="AR303" s="9">
        <f t="shared" si="245"/>
        <v>36.915620000000004</v>
      </c>
      <c r="AS303" s="9">
        <f t="shared" si="246"/>
        <v>36.242260000000002</v>
      </c>
      <c r="AT303" s="9">
        <f t="shared" si="247"/>
        <v>31.655860000000001</v>
      </c>
      <c r="AU303" s="9">
        <f t="shared" si="248"/>
        <v>28.73151</v>
      </c>
      <c r="AV303" s="9">
        <f t="shared" si="249"/>
        <v>27.306650000000001</v>
      </c>
      <c r="AW303" s="9">
        <f t="shared" si="250"/>
        <v>25.784470000000002</v>
      </c>
      <c r="AX303" s="9">
        <f t="shared" si="251"/>
        <v>24.331679999999999</v>
      </c>
      <c r="AY303" s="9">
        <f t="shared" si="252"/>
        <v>22.251090000000001</v>
      </c>
      <c r="AZ303" s="9">
        <f t="shared" si="253"/>
        <v>18.074099999999998</v>
      </c>
      <c r="BA303" s="9">
        <f t="shared" si="254"/>
        <v>14.84904</v>
      </c>
      <c r="BB303" s="9">
        <f t="shared" si="255"/>
        <v>12.087200000000001</v>
      </c>
      <c r="BC303" s="9">
        <f t="shared" si="256"/>
        <v>9.9895700000000005</v>
      </c>
      <c r="BD303" s="9">
        <f t="shared" si="257"/>
        <v>8.4776499999999988</v>
      </c>
      <c r="BE303" s="9">
        <f t="shared" si="258"/>
        <v>7.0724999999999998</v>
      </c>
      <c r="BF303" s="9">
        <f t="shared" si="259"/>
        <v>3.5484299999999998</v>
      </c>
      <c r="BG303" s="9">
        <f t="shared" si="260"/>
        <v>2.49878</v>
      </c>
      <c r="BH303" s="9">
        <f t="shared" si="261"/>
        <v>1.5970899999999999</v>
      </c>
      <c r="BI303" s="9">
        <f t="shared" si="262"/>
        <v>1.0275300000000001</v>
      </c>
      <c r="BJ303" s="9">
        <f t="shared" si="263"/>
        <v>0.34256999999999999</v>
      </c>
      <c r="BK303" s="9">
        <f t="shared" si="264"/>
        <v>2.6809999999999997E-2</v>
      </c>
      <c r="BL303" s="9">
        <f t="shared" si="265"/>
        <v>-0.32569999999999999</v>
      </c>
      <c r="BM303" s="9">
        <f t="shared" si="266"/>
        <v>-0.58817999999999993</v>
      </c>
      <c r="BN303" s="9">
        <f t="shared" si="267"/>
        <v>-1.1251300000000002</v>
      </c>
      <c r="BO303" s="9">
        <f t="shared" si="268"/>
        <v>-1.2993399999999999</v>
      </c>
      <c r="BP303" s="9">
        <f t="shared" si="269"/>
        <v>-1.4434899999999999</v>
      </c>
      <c r="BQ303" s="9">
        <f t="shared" si="270"/>
        <v>-1.4967999999999999</v>
      </c>
      <c r="BR303" s="9">
        <f t="shared" si="271"/>
        <v>-1.4781600000000001</v>
      </c>
      <c r="BS303" s="9">
        <f t="shared" si="272"/>
        <v>-1.55694</v>
      </c>
      <c r="BT303" s="9">
        <f t="shared" si="273"/>
        <v>-1.5986199999999999</v>
      </c>
      <c r="BU303" s="9">
        <f t="shared" si="274"/>
        <v>-1.6032200000000001</v>
      </c>
    </row>
    <row r="304" spans="1:73" x14ac:dyDescent="0.35">
      <c r="E304" t="str">
        <f t="shared" si="231"/>
        <v>300Mt-lowbio</v>
      </c>
      <c r="I304" s="4">
        <f t="shared" ref="I304:AL304" si="280">S76</f>
        <v>36915.620000000003</v>
      </c>
      <c r="J304" s="4">
        <f t="shared" si="280"/>
        <v>36242.26</v>
      </c>
      <c r="K304" s="4">
        <f t="shared" si="280"/>
        <v>31655.86</v>
      </c>
      <c r="L304" s="4">
        <f t="shared" si="280"/>
        <v>30157.48</v>
      </c>
      <c r="M304" s="4">
        <f t="shared" si="280"/>
        <v>28946.99</v>
      </c>
      <c r="N304" s="4">
        <f t="shared" si="280"/>
        <v>27315.06</v>
      </c>
      <c r="O304" s="4">
        <f t="shared" si="280"/>
        <v>25886.9</v>
      </c>
      <c r="P304" s="4">
        <f t="shared" si="280"/>
        <v>23704.27</v>
      </c>
      <c r="Q304" s="4">
        <f t="shared" si="280"/>
        <v>19465.55</v>
      </c>
      <c r="R304" s="4">
        <f t="shared" si="280"/>
        <v>15151.48</v>
      </c>
      <c r="S304" s="4">
        <f t="shared" si="280"/>
        <v>10440.84</v>
      </c>
      <c r="T304" s="4">
        <f t="shared" si="280"/>
        <v>8063.34</v>
      </c>
      <c r="U304" s="4">
        <f t="shared" si="280"/>
        <v>6609.15</v>
      </c>
      <c r="V304" s="4">
        <f t="shared" si="280"/>
        <v>5249.55</v>
      </c>
      <c r="W304" s="4">
        <f t="shared" si="280"/>
        <v>3266.08</v>
      </c>
      <c r="X304" s="4">
        <f t="shared" si="280"/>
        <v>2207.7600000000002</v>
      </c>
      <c r="Y304" s="4">
        <f t="shared" si="280"/>
        <v>1190.6199999999999</v>
      </c>
      <c r="Z304" s="4">
        <f t="shared" si="280"/>
        <v>688.84</v>
      </c>
      <c r="AA304" s="4">
        <f t="shared" si="280"/>
        <v>323.47000000000003</v>
      </c>
      <c r="AB304" s="4">
        <f t="shared" si="280"/>
        <v>7.32</v>
      </c>
      <c r="AC304" s="4">
        <f t="shared" si="280"/>
        <v>-306.61</v>
      </c>
      <c r="AD304" s="4">
        <f t="shared" si="280"/>
        <v>-600.46</v>
      </c>
      <c r="AE304" s="4">
        <f t="shared" si="280"/>
        <v>-880.17</v>
      </c>
      <c r="AF304" s="4">
        <f t="shared" si="280"/>
        <v>-1025.26</v>
      </c>
      <c r="AG304" s="4">
        <f t="shared" si="280"/>
        <v>-1128.93</v>
      </c>
      <c r="AH304" s="4">
        <f t="shared" si="280"/>
        <v>-1178.29</v>
      </c>
      <c r="AI304" s="4">
        <f t="shared" si="280"/>
        <v>-1225.01</v>
      </c>
      <c r="AJ304" s="4">
        <f t="shared" si="280"/>
        <v>-1282.19</v>
      </c>
      <c r="AK304" s="4">
        <f t="shared" si="280"/>
        <v>-1368.52</v>
      </c>
      <c r="AL304" s="4">
        <f t="shared" si="280"/>
        <v>-1395.43</v>
      </c>
      <c r="AR304" s="9">
        <f t="shared" si="245"/>
        <v>36.915620000000004</v>
      </c>
      <c r="AS304" s="9">
        <f t="shared" si="246"/>
        <v>36.242260000000002</v>
      </c>
      <c r="AT304" s="9">
        <f t="shared" si="247"/>
        <v>31.655860000000001</v>
      </c>
      <c r="AU304" s="9">
        <f t="shared" si="248"/>
        <v>30.15748</v>
      </c>
      <c r="AV304" s="9">
        <f t="shared" si="249"/>
        <v>28.946990000000003</v>
      </c>
      <c r="AW304" s="9">
        <f t="shared" si="250"/>
        <v>27.315060000000003</v>
      </c>
      <c r="AX304" s="9">
        <f t="shared" si="251"/>
        <v>25.886900000000001</v>
      </c>
      <c r="AY304" s="9">
        <f t="shared" si="252"/>
        <v>23.704270000000001</v>
      </c>
      <c r="AZ304" s="9">
        <f t="shared" si="253"/>
        <v>19.46555</v>
      </c>
      <c r="BA304" s="9">
        <f t="shared" si="254"/>
        <v>15.151479999999999</v>
      </c>
      <c r="BB304" s="9">
        <f t="shared" si="255"/>
        <v>10.44084</v>
      </c>
      <c r="BC304" s="9">
        <f t="shared" si="256"/>
        <v>8.0633400000000002</v>
      </c>
      <c r="BD304" s="9">
        <f t="shared" si="257"/>
        <v>6.6091499999999996</v>
      </c>
      <c r="BE304" s="9">
        <f t="shared" si="258"/>
        <v>5.2495500000000002</v>
      </c>
      <c r="BF304" s="9">
        <f t="shared" si="259"/>
        <v>3.2660800000000001</v>
      </c>
      <c r="BG304" s="9">
        <f t="shared" si="260"/>
        <v>2.2077600000000004</v>
      </c>
      <c r="BH304" s="9">
        <f t="shared" si="261"/>
        <v>1.1906199999999998</v>
      </c>
      <c r="BI304" s="9">
        <f t="shared" si="262"/>
        <v>0.68884000000000001</v>
      </c>
      <c r="BJ304" s="9">
        <f t="shared" si="263"/>
        <v>0.32347000000000004</v>
      </c>
      <c r="BK304" s="9">
        <f t="shared" si="264"/>
        <v>7.3200000000000001E-3</v>
      </c>
      <c r="BL304" s="9">
        <f t="shared" si="265"/>
        <v>-0.30660999999999999</v>
      </c>
      <c r="BM304" s="9">
        <f t="shared" si="266"/>
        <v>-0.60045999999999999</v>
      </c>
      <c r="BN304" s="9">
        <f t="shared" si="267"/>
        <v>-0.88017000000000001</v>
      </c>
      <c r="BO304" s="9">
        <f t="shared" si="268"/>
        <v>-1.0252600000000001</v>
      </c>
      <c r="BP304" s="9">
        <f t="shared" si="269"/>
        <v>-1.12893</v>
      </c>
      <c r="BQ304" s="9">
        <f t="shared" si="270"/>
        <v>-1.1782900000000001</v>
      </c>
      <c r="BR304" s="9">
        <f t="shared" si="271"/>
        <v>-1.2250099999999999</v>
      </c>
      <c r="BS304" s="9">
        <f t="shared" si="272"/>
        <v>-1.2821900000000002</v>
      </c>
      <c r="BT304" s="9">
        <f t="shared" si="273"/>
        <v>-1.36852</v>
      </c>
      <c r="BU304" s="9">
        <f t="shared" si="274"/>
        <v>-1.3954300000000002</v>
      </c>
    </row>
    <row r="305" spans="5:73" x14ac:dyDescent="0.35">
      <c r="E305" t="str">
        <f t="shared" si="231"/>
        <v>300Mt-wam</v>
      </c>
      <c r="I305" s="4">
        <f t="shared" ref="I305:AL305" si="281">S77</f>
        <v>36915.620000000003</v>
      </c>
      <c r="J305" s="4">
        <f t="shared" si="281"/>
        <v>36242.26</v>
      </c>
      <c r="K305" s="4">
        <f t="shared" si="281"/>
        <v>31655.86</v>
      </c>
      <c r="L305" s="4">
        <f t="shared" si="281"/>
        <v>35632.33</v>
      </c>
      <c r="M305" s="4">
        <f t="shared" si="281"/>
        <v>32441.11</v>
      </c>
      <c r="N305" s="4">
        <f t="shared" si="281"/>
        <v>31416.73</v>
      </c>
      <c r="O305" s="4">
        <f t="shared" si="281"/>
        <v>29441.23</v>
      </c>
      <c r="P305" s="4">
        <f t="shared" si="281"/>
        <v>27503.79</v>
      </c>
      <c r="Q305" s="4">
        <f t="shared" si="281"/>
        <v>25700.95</v>
      </c>
      <c r="R305" s="4">
        <f t="shared" si="281"/>
        <v>23316.87</v>
      </c>
      <c r="S305" s="4">
        <f t="shared" si="281"/>
        <v>10333.469999999999</v>
      </c>
      <c r="T305" s="4">
        <f t="shared" si="281"/>
        <v>7558.47</v>
      </c>
      <c r="U305" s="4">
        <f t="shared" si="281"/>
        <v>5882.48</v>
      </c>
      <c r="V305" s="4">
        <f t="shared" si="281"/>
        <v>4676.55</v>
      </c>
      <c r="W305" s="4">
        <f t="shared" si="281"/>
        <v>1324.98</v>
      </c>
      <c r="X305" s="4">
        <f t="shared" si="281"/>
        <v>455</v>
      </c>
      <c r="Y305" s="4">
        <f t="shared" si="281"/>
        <v>-149.04</v>
      </c>
      <c r="Z305" s="4">
        <f t="shared" si="281"/>
        <v>-489.16</v>
      </c>
      <c r="AA305" s="4">
        <f t="shared" si="281"/>
        <v>-567.99</v>
      </c>
      <c r="AB305" s="4">
        <f t="shared" si="281"/>
        <v>-738.51</v>
      </c>
      <c r="AC305" s="4">
        <f t="shared" si="281"/>
        <v>-983.61</v>
      </c>
      <c r="AD305" s="4">
        <f t="shared" si="281"/>
        <v>-1160.57</v>
      </c>
      <c r="AE305" s="4">
        <f t="shared" si="281"/>
        <v>-1333.8</v>
      </c>
      <c r="AF305" s="4">
        <f t="shared" si="281"/>
        <v>-1366.84</v>
      </c>
      <c r="AG305" s="4">
        <f t="shared" si="281"/>
        <v>-1482.06</v>
      </c>
      <c r="AH305" s="4">
        <f t="shared" si="281"/>
        <v>-1436.08</v>
      </c>
      <c r="AI305" s="4">
        <f t="shared" si="281"/>
        <v>-1464.03</v>
      </c>
      <c r="AJ305" s="4">
        <f t="shared" si="281"/>
        <v>-1503.32</v>
      </c>
      <c r="AK305" s="4">
        <f t="shared" si="281"/>
        <v>-1502.4</v>
      </c>
      <c r="AL305" s="4">
        <f t="shared" si="281"/>
        <v>-1501.57</v>
      </c>
      <c r="AR305" s="9">
        <f t="shared" si="245"/>
        <v>36.915620000000004</v>
      </c>
      <c r="AS305" s="9">
        <f t="shared" si="246"/>
        <v>36.242260000000002</v>
      </c>
      <c r="AT305" s="9">
        <f t="shared" si="247"/>
        <v>31.655860000000001</v>
      </c>
      <c r="AU305" s="9">
        <f t="shared" si="248"/>
        <v>35.632330000000003</v>
      </c>
      <c r="AV305" s="9">
        <f t="shared" si="249"/>
        <v>32.441110000000002</v>
      </c>
      <c r="AW305" s="9">
        <f t="shared" si="250"/>
        <v>31.416730000000001</v>
      </c>
      <c r="AX305" s="9">
        <f t="shared" si="251"/>
        <v>29.441230000000001</v>
      </c>
      <c r="AY305" s="9">
        <f t="shared" si="252"/>
        <v>27.503790000000002</v>
      </c>
      <c r="AZ305" s="9">
        <f t="shared" si="253"/>
        <v>25.700950000000002</v>
      </c>
      <c r="BA305" s="9">
        <f t="shared" si="254"/>
        <v>23.316869999999998</v>
      </c>
      <c r="BB305" s="9">
        <f t="shared" si="255"/>
        <v>10.33347</v>
      </c>
      <c r="BC305" s="9">
        <f t="shared" si="256"/>
        <v>7.5584700000000007</v>
      </c>
      <c r="BD305" s="9">
        <f t="shared" si="257"/>
        <v>5.8824799999999993</v>
      </c>
      <c r="BE305" s="9">
        <f t="shared" si="258"/>
        <v>4.6765499999999998</v>
      </c>
      <c r="BF305" s="9">
        <f t="shared" si="259"/>
        <v>1.32498</v>
      </c>
      <c r="BG305" s="9">
        <f t="shared" si="260"/>
        <v>0.45500000000000002</v>
      </c>
      <c r="BH305" s="9">
        <f t="shared" si="261"/>
        <v>-0.14904000000000001</v>
      </c>
      <c r="BI305" s="9">
        <f t="shared" si="262"/>
        <v>-0.48916000000000004</v>
      </c>
      <c r="BJ305" s="9">
        <f t="shared" si="263"/>
        <v>-0.56798999999999999</v>
      </c>
      <c r="BK305" s="9">
        <f t="shared" si="264"/>
        <v>-0.73851</v>
      </c>
      <c r="BL305" s="9">
        <f t="shared" si="265"/>
        <v>-0.98360999999999998</v>
      </c>
      <c r="BM305" s="9">
        <f t="shared" si="266"/>
        <v>-1.1605699999999999</v>
      </c>
      <c r="BN305" s="9">
        <f t="shared" si="267"/>
        <v>-1.3337999999999999</v>
      </c>
      <c r="BO305" s="9">
        <f t="shared" si="268"/>
        <v>-1.3668399999999998</v>
      </c>
      <c r="BP305" s="9">
        <f t="shared" si="269"/>
        <v>-1.4820599999999999</v>
      </c>
      <c r="BQ305" s="9">
        <f t="shared" si="270"/>
        <v>-1.43608</v>
      </c>
      <c r="BR305" s="9">
        <f t="shared" si="271"/>
        <v>-1.4640299999999999</v>
      </c>
      <c r="BS305" s="9">
        <f t="shared" si="272"/>
        <v>-1.50332</v>
      </c>
      <c r="BT305" s="9">
        <f t="shared" si="273"/>
        <v>-1.5024000000000002</v>
      </c>
      <c r="BU305" s="9">
        <f t="shared" si="274"/>
        <v>-1.5015699999999998</v>
      </c>
    </row>
    <row r="306" spans="5:73" x14ac:dyDescent="0.35">
      <c r="E306" t="str">
        <f t="shared" si="231"/>
        <v>300Mt-wem</v>
      </c>
      <c r="I306" s="4">
        <f t="shared" ref="I306:AL306" si="282">S78</f>
        <v>36915.620000000003</v>
      </c>
      <c r="J306" s="4">
        <f t="shared" si="282"/>
        <v>36242.26</v>
      </c>
      <c r="K306" s="4">
        <f t="shared" si="282"/>
        <v>31655.86</v>
      </c>
      <c r="L306" s="4">
        <f t="shared" si="282"/>
        <v>33871.769999999997</v>
      </c>
      <c r="M306" s="4">
        <f t="shared" si="282"/>
        <v>32539.99</v>
      </c>
      <c r="N306" s="4">
        <f t="shared" si="282"/>
        <v>32241.66</v>
      </c>
      <c r="O306" s="4">
        <f t="shared" si="282"/>
        <v>30946.01</v>
      </c>
      <c r="P306" s="4">
        <f t="shared" si="282"/>
        <v>29909.18</v>
      </c>
      <c r="Q306" s="4">
        <f t="shared" si="282"/>
        <v>29498.22</v>
      </c>
      <c r="R306" s="4">
        <f t="shared" si="282"/>
        <v>28377.84</v>
      </c>
      <c r="S306" s="4">
        <f t="shared" si="282"/>
        <v>10417.66</v>
      </c>
      <c r="T306" s="4">
        <f t="shared" si="282"/>
        <v>7577.31</v>
      </c>
      <c r="U306" s="4">
        <f t="shared" si="282"/>
        <v>6017.2</v>
      </c>
      <c r="V306" s="4">
        <f t="shared" si="282"/>
        <v>4804.37</v>
      </c>
      <c r="W306" s="4">
        <f t="shared" si="282"/>
        <v>1449.34</v>
      </c>
      <c r="X306" s="4">
        <f t="shared" si="282"/>
        <v>539.79999999999995</v>
      </c>
      <c r="Y306" s="4">
        <f t="shared" si="282"/>
        <v>-61.27</v>
      </c>
      <c r="Z306" s="4">
        <f t="shared" si="282"/>
        <v>-397.55</v>
      </c>
      <c r="AA306" s="4">
        <f t="shared" si="282"/>
        <v>-474.86</v>
      </c>
      <c r="AB306" s="4">
        <f t="shared" si="282"/>
        <v>-647.97</v>
      </c>
      <c r="AC306" s="4">
        <f t="shared" si="282"/>
        <v>-879.84</v>
      </c>
      <c r="AD306" s="4">
        <f t="shared" si="282"/>
        <v>-1075.1300000000001</v>
      </c>
      <c r="AE306" s="4">
        <f t="shared" si="282"/>
        <v>-1249.32</v>
      </c>
      <c r="AF306" s="4">
        <f t="shared" si="282"/>
        <v>-1283.3399999999999</v>
      </c>
      <c r="AG306" s="4">
        <f t="shared" si="282"/>
        <v>-1396.8</v>
      </c>
      <c r="AH306" s="4">
        <f t="shared" si="282"/>
        <v>-1351.43</v>
      </c>
      <c r="AI306" s="4">
        <f t="shared" si="282"/>
        <v>-1379.83</v>
      </c>
      <c r="AJ306" s="4">
        <f t="shared" si="282"/>
        <v>-1419.44</v>
      </c>
      <c r="AK306" s="4">
        <f t="shared" si="282"/>
        <v>-1418.54</v>
      </c>
      <c r="AL306" s="4">
        <f t="shared" si="282"/>
        <v>-1417.71</v>
      </c>
      <c r="AR306" s="9">
        <f t="shared" si="245"/>
        <v>36.915620000000004</v>
      </c>
      <c r="AS306" s="9">
        <f t="shared" si="246"/>
        <v>36.242260000000002</v>
      </c>
      <c r="AT306" s="9">
        <f t="shared" si="247"/>
        <v>31.655860000000001</v>
      </c>
      <c r="AU306" s="9">
        <f t="shared" si="248"/>
        <v>33.871769999999998</v>
      </c>
      <c r="AV306" s="9">
        <f t="shared" si="249"/>
        <v>32.539990000000003</v>
      </c>
      <c r="AW306" s="9">
        <f t="shared" si="250"/>
        <v>32.241660000000003</v>
      </c>
      <c r="AX306" s="9">
        <f t="shared" si="251"/>
        <v>30.946009999999998</v>
      </c>
      <c r="AY306" s="9">
        <f t="shared" si="252"/>
        <v>29.909179999999999</v>
      </c>
      <c r="AZ306" s="9">
        <f t="shared" si="253"/>
        <v>29.49822</v>
      </c>
      <c r="BA306" s="9">
        <f t="shared" si="254"/>
        <v>28.377839999999999</v>
      </c>
      <c r="BB306" s="9">
        <f t="shared" si="255"/>
        <v>10.41766</v>
      </c>
      <c r="BC306" s="9">
        <f t="shared" si="256"/>
        <v>7.5773100000000007</v>
      </c>
      <c r="BD306" s="9">
        <f t="shared" si="257"/>
        <v>6.0171999999999999</v>
      </c>
      <c r="BE306" s="9">
        <f t="shared" si="258"/>
        <v>4.8043699999999996</v>
      </c>
      <c r="BF306" s="9">
        <f t="shared" si="259"/>
        <v>1.4493399999999999</v>
      </c>
      <c r="BG306" s="9">
        <f t="shared" si="260"/>
        <v>0.53979999999999995</v>
      </c>
      <c r="BH306" s="9">
        <f t="shared" si="261"/>
        <v>-6.1270000000000005E-2</v>
      </c>
      <c r="BI306" s="9">
        <f t="shared" si="262"/>
        <v>-0.39755000000000001</v>
      </c>
      <c r="BJ306" s="9">
        <f t="shared" si="263"/>
        <v>-0.47486</v>
      </c>
      <c r="BK306" s="9">
        <f t="shared" si="264"/>
        <v>-0.64797000000000005</v>
      </c>
      <c r="BL306" s="9">
        <f t="shared" si="265"/>
        <v>-0.87984000000000007</v>
      </c>
      <c r="BM306" s="9">
        <f t="shared" si="266"/>
        <v>-1.0751300000000001</v>
      </c>
      <c r="BN306" s="9">
        <f t="shared" si="267"/>
        <v>-1.24932</v>
      </c>
      <c r="BO306" s="9">
        <f t="shared" si="268"/>
        <v>-1.2833399999999999</v>
      </c>
      <c r="BP306" s="9">
        <f t="shared" si="269"/>
        <v>-1.3968</v>
      </c>
      <c r="BQ306" s="9">
        <f t="shared" si="270"/>
        <v>-1.3514300000000001</v>
      </c>
      <c r="BR306" s="9">
        <f t="shared" si="271"/>
        <v>-1.3798299999999999</v>
      </c>
      <c r="BS306" s="9">
        <f t="shared" si="272"/>
        <v>-1.41944</v>
      </c>
      <c r="BT306" s="9">
        <f t="shared" si="273"/>
        <v>-1.4185399999999999</v>
      </c>
      <c r="BU306" s="9">
        <f t="shared" si="274"/>
        <v>-1.41771</v>
      </c>
    </row>
    <row r="307" spans="5:73" x14ac:dyDescent="0.35">
      <c r="E307" t="str">
        <f t="shared" si="231"/>
        <v>350Mt</v>
      </c>
      <c r="I307" s="4">
        <f t="shared" ref="I307:AL307" si="283">S79</f>
        <v>36915.620000000003</v>
      </c>
      <c r="J307" s="4">
        <f t="shared" si="283"/>
        <v>36242.26</v>
      </c>
      <c r="K307" s="4">
        <f t="shared" si="283"/>
        <v>31655.86</v>
      </c>
      <c r="L307" s="4">
        <f t="shared" si="283"/>
        <v>30816.77</v>
      </c>
      <c r="M307" s="4">
        <f t="shared" si="283"/>
        <v>29589.93</v>
      </c>
      <c r="N307" s="4">
        <f t="shared" si="283"/>
        <v>27115.84</v>
      </c>
      <c r="O307" s="4">
        <f t="shared" si="283"/>
        <v>25395.83</v>
      </c>
      <c r="P307" s="4">
        <f t="shared" si="283"/>
        <v>23091.9</v>
      </c>
      <c r="Q307" s="4">
        <f t="shared" si="283"/>
        <v>18838.84</v>
      </c>
      <c r="R307" s="4">
        <f t="shared" si="283"/>
        <v>14558.2</v>
      </c>
      <c r="S307" s="4">
        <f t="shared" si="283"/>
        <v>11765.22</v>
      </c>
      <c r="T307" s="4">
        <f t="shared" si="283"/>
        <v>10645.11</v>
      </c>
      <c r="U307" s="4">
        <f t="shared" si="283"/>
        <v>9654.5</v>
      </c>
      <c r="V307" s="4">
        <f t="shared" si="283"/>
        <v>7833.69</v>
      </c>
      <c r="W307" s="4">
        <f t="shared" si="283"/>
        <v>6484.55</v>
      </c>
      <c r="X307" s="4">
        <f t="shared" si="283"/>
        <v>5312.34</v>
      </c>
      <c r="Y307" s="4">
        <f t="shared" si="283"/>
        <v>4347.0600000000004</v>
      </c>
      <c r="Z307" s="4">
        <f t="shared" si="283"/>
        <v>3581.37</v>
      </c>
      <c r="AA307" s="4">
        <f t="shared" si="283"/>
        <v>3089.57</v>
      </c>
      <c r="AB307" s="4">
        <f t="shared" si="283"/>
        <v>2822.51</v>
      </c>
      <c r="AC307" s="4">
        <f t="shared" si="283"/>
        <v>2463.2199999999998</v>
      </c>
      <c r="AD307" s="4">
        <f t="shared" si="283"/>
        <v>2123.8000000000002</v>
      </c>
      <c r="AE307" s="4">
        <f t="shared" si="283"/>
        <v>1827.6</v>
      </c>
      <c r="AF307" s="4">
        <f t="shared" si="283"/>
        <v>1634.2</v>
      </c>
      <c r="AG307" s="4">
        <f t="shared" si="283"/>
        <v>1557.18</v>
      </c>
      <c r="AH307" s="4">
        <f t="shared" si="283"/>
        <v>1128.92</v>
      </c>
      <c r="AI307" s="4">
        <f t="shared" si="283"/>
        <v>825.14</v>
      </c>
      <c r="AJ307" s="4">
        <f t="shared" si="283"/>
        <v>-352.68</v>
      </c>
      <c r="AK307" s="4">
        <f t="shared" si="283"/>
        <v>-454.65</v>
      </c>
      <c r="AL307" s="4">
        <f t="shared" si="283"/>
        <v>-483.67</v>
      </c>
      <c r="AR307" s="9">
        <f t="shared" si="245"/>
        <v>36.915620000000004</v>
      </c>
      <c r="AS307" s="9">
        <f t="shared" si="246"/>
        <v>36.242260000000002</v>
      </c>
      <c r="AT307" s="9">
        <f t="shared" si="247"/>
        <v>31.655860000000001</v>
      </c>
      <c r="AU307" s="9">
        <f t="shared" si="248"/>
        <v>30.816770000000002</v>
      </c>
      <c r="AV307" s="9">
        <f t="shared" si="249"/>
        <v>29.589929999999999</v>
      </c>
      <c r="AW307" s="9">
        <f t="shared" si="250"/>
        <v>27.115839999999999</v>
      </c>
      <c r="AX307" s="9">
        <f t="shared" si="251"/>
        <v>25.39583</v>
      </c>
      <c r="AY307" s="9">
        <f t="shared" si="252"/>
        <v>23.091900000000003</v>
      </c>
      <c r="AZ307" s="9">
        <f t="shared" si="253"/>
        <v>18.838840000000001</v>
      </c>
      <c r="BA307" s="9">
        <f t="shared" si="254"/>
        <v>14.558200000000001</v>
      </c>
      <c r="BB307" s="9">
        <f t="shared" si="255"/>
        <v>11.765219999999999</v>
      </c>
      <c r="BC307" s="9">
        <f t="shared" si="256"/>
        <v>10.645110000000001</v>
      </c>
      <c r="BD307" s="9">
        <f t="shared" si="257"/>
        <v>9.6545000000000005</v>
      </c>
      <c r="BE307" s="9">
        <f t="shared" si="258"/>
        <v>7.8336899999999998</v>
      </c>
      <c r="BF307" s="9">
        <f t="shared" si="259"/>
        <v>6.4845500000000005</v>
      </c>
      <c r="BG307" s="9">
        <f t="shared" si="260"/>
        <v>5.3123399999999998</v>
      </c>
      <c r="BH307" s="9">
        <f t="shared" si="261"/>
        <v>4.3470600000000008</v>
      </c>
      <c r="BI307" s="9">
        <f t="shared" si="262"/>
        <v>3.5813699999999997</v>
      </c>
      <c r="BJ307" s="9">
        <f t="shared" si="263"/>
        <v>3.0895700000000001</v>
      </c>
      <c r="BK307" s="9">
        <f t="shared" si="264"/>
        <v>2.8225100000000003</v>
      </c>
      <c r="BL307" s="9">
        <f t="shared" si="265"/>
        <v>2.4632199999999997</v>
      </c>
      <c r="BM307" s="9">
        <f t="shared" si="266"/>
        <v>2.1238000000000001</v>
      </c>
      <c r="BN307" s="9">
        <f t="shared" si="267"/>
        <v>1.8275999999999999</v>
      </c>
      <c r="BO307" s="9">
        <f t="shared" si="268"/>
        <v>1.6342000000000001</v>
      </c>
      <c r="BP307" s="9">
        <f t="shared" si="269"/>
        <v>1.55718</v>
      </c>
      <c r="BQ307" s="9">
        <f t="shared" si="270"/>
        <v>1.1289200000000001</v>
      </c>
      <c r="BR307" s="9">
        <f t="shared" si="271"/>
        <v>0.82513999999999998</v>
      </c>
      <c r="BS307" s="9">
        <f t="shared" si="272"/>
        <v>-0.35267999999999999</v>
      </c>
      <c r="BT307" s="9">
        <f t="shared" si="273"/>
        <v>-0.45465</v>
      </c>
      <c r="BU307" s="9">
        <f t="shared" si="274"/>
        <v>-0.48366999999999999</v>
      </c>
    </row>
    <row r="308" spans="5:73" x14ac:dyDescent="0.35">
      <c r="E308" t="str">
        <f t="shared" si="231"/>
        <v>350Mt-led</v>
      </c>
      <c r="I308" s="4">
        <f t="shared" ref="I308:AL308" si="284">S80</f>
        <v>36915.620000000003</v>
      </c>
      <c r="J308" s="4">
        <f t="shared" si="284"/>
        <v>36242.26</v>
      </c>
      <c r="K308" s="4">
        <f t="shared" si="284"/>
        <v>31655.86</v>
      </c>
      <c r="L308" s="4">
        <f t="shared" si="284"/>
        <v>29322.14</v>
      </c>
      <c r="M308" s="4">
        <f t="shared" si="284"/>
        <v>28067.33</v>
      </c>
      <c r="N308" s="4">
        <f t="shared" si="284"/>
        <v>26440.3</v>
      </c>
      <c r="O308" s="4">
        <f t="shared" si="284"/>
        <v>25092.39</v>
      </c>
      <c r="P308" s="4">
        <f t="shared" si="284"/>
        <v>22979.53</v>
      </c>
      <c r="Q308" s="4">
        <f t="shared" si="284"/>
        <v>18700.080000000002</v>
      </c>
      <c r="R308" s="4">
        <f t="shared" si="284"/>
        <v>15788.56</v>
      </c>
      <c r="S308" s="4">
        <f t="shared" si="284"/>
        <v>14078.18</v>
      </c>
      <c r="T308" s="4">
        <f t="shared" si="284"/>
        <v>12944.23</v>
      </c>
      <c r="U308" s="4">
        <f t="shared" si="284"/>
        <v>11195.42</v>
      </c>
      <c r="V308" s="4">
        <f t="shared" si="284"/>
        <v>9336.0300000000007</v>
      </c>
      <c r="W308" s="4">
        <f t="shared" si="284"/>
        <v>7063.91</v>
      </c>
      <c r="X308" s="4">
        <f t="shared" si="284"/>
        <v>5644.56</v>
      </c>
      <c r="Y308" s="4">
        <f t="shared" si="284"/>
        <v>4652.5</v>
      </c>
      <c r="Z308" s="4">
        <f t="shared" si="284"/>
        <v>3980.68</v>
      </c>
      <c r="AA308" s="4">
        <f t="shared" si="284"/>
        <v>3406.01</v>
      </c>
      <c r="AB308" s="4">
        <f t="shared" si="284"/>
        <v>2942.93</v>
      </c>
      <c r="AC308" s="4">
        <f t="shared" si="284"/>
        <v>2538.2800000000002</v>
      </c>
      <c r="AD308" s="4">
        <f t="shared" si="284"/>
        <v>2176.2600000000002</v>
      </c>
      <c r="AE308" s="4">
        <f t="shared" si="284"/>
        <v>1775.77</v>
      </c>
      <c r="AF308" s="4">
        <f t="shared" si="284"/>
        <v>1467.5</v>
      </c>
      <c r="AG308" s="4">
        <f t="shared" si="284"/>
        <v>-81.64</v>
      </c>
      <c r="AH308" s="4">
        <f t="shared" si="284"/>
        <v>-792.74</v>
      </c>
      <c r="AI308" s="4">
        <f t="shared" si="284"/>
        <v>-896.24</v>
      </c>
      <c r="AJ308" s="4">
        <f t="shared" si="284"/>
        <v>-951.62</v>
      </c>
      <c r="AK308" s="4">
        <f t="shared" si="284"/>
        <v>-976.83</v>
      </c>
      <c r="AL308" s="4">
        <f t="shared" si="284"/>
        <v>-1019.46</v>
      </c>
      <c r="AR308" s="9">
        <f t="shared" si="245"/>
        <v>36.915620000000004</v>
      </c>
      <c r="AS308" s="9">
        <f t="shared" si="246"/>
        <v>36.242260000000002</v>
      </c>
      <c r="AT308" s="9">
        <f t="shared" si="247"/>
        <v>31.655860000000001</v>
      </c>
      <c r="AU308" s="9">
        <f t="shared" si="248"/>
        <v>29.322140000000001</v>
      </c>
      <c r="AV308" s="9">
        <f t="shared" si="249"/>
        <v>28.067330000000002</v>
      </c>
      <c r="AW308" s="9">
        <f t="shared" si="250"/>
        <v>26.440300000000001</v>
      </c>
      <c r="AX308" s="9">
        <f t="shared" si="251"/>
        <v>25.092389999999998</v>
      </c>
      <c r="AY308" s="9">
        <f t="shared" si="252"/>
        <v>22.97953</v>
      </c>
      <c r="AZ308" s="9">
        <f t="shared" si="253"/>
        <v>18.700080000000003</v>
      </c>
      <c r="BA308" s="9">
        <f t="shared" si="254"/>
        <v>15.78856</v>
      </c>
      <c r="BB308" s="9">
        <f t="shared" si="255"/>
        <v>14.07818</v>
      </c>
      <c r="BC308" s="9">
        <f t="shared" si="256"/>
        <v>12.944229999999999</v>
      </c>
      <c r="BD308" s="9">
        <f t="shared" si="257"/>
        <v>11.19542</v>
      </c>
      <c r="BE308" s="9">
        <f t="shared" si="258"/>
        <v>9.3360300000000009</v>
      </c>
      <c r="BF308" s="9">
        <f t="shared" si="259"/>
        <v>7.0639099999999999</v>
      </c>
      <c r="BG308" s="9">
        <f t="shared" si="260"/>
        <v>5.6445600000000002</v>
      </c>
      <c r="BH308" s="9">
        <f t="shared" si="261"/>
        <v>4.6524999999999999</v>
      </c>
      <c r="BI308" s="9">
        <f t="shared" si="262"/>
        <v>3.98068</v>
      </c>
      <c r="BJ308" s="9">
        <f t="shared" si="263"/>
        <v>3.4060100000000002</v>
      </c>
      <c r="BK308" s="9">
        <f t="shared" si="264"/>
        <v>2.94293</v>
      </c>
      <c r="BL308" s="9">
        <f t="shared" si="265"/>
        <v>2.5382800000000003</v>
      </c>
      <c r="BM308" s="9">
        <f t="shared" si="266"/>
        <v>2.1762600000000001</v>
      </c>
      <c r="BN308" s="9">
        <f t="shared" si="267"/>
        <v>1.7757700000000001</v>
      </c>
      <c r="BO308" s="9">
        <f t="shared" si="268"/>
        <v>1.4675</v>
      </c>
      <c r="BP308" s="9">
        <f t="shared" si="269"/>
        <v>-8.1640000000000004E-2</v>
      </c>
      <c r="BQ308" s="9">
        <f t="shared" si="270"/>
        <v>-0.79274</v>
      </c>
      <c r="BR308" s="9">
        <f t="shared" si="271"/>
        <v>-0.89624000000000004</v>
      </c>
      <c r="BS308" s="9">
        <f t="shared" si="272"/>
        <v>-0.95162000000000002</v>
      </c>
      <c r="BT308" s="9">
        <f t="shared" si="273"/>
        <v>-0.97683000000000009</v>
      </c>
      <c r="BU308" s="9">
        <f t="shared" si="274"/>
        <v>-1.01946</v>
      </c>
    </row>
    <row r="309" spans="5:73" x14ac:dyDescent="0.35">
      <c r="E309" t="str">
        <f t="shared" si="231"/>
        <v>350Mt-lowbio</v>
      </c>
      <c r="I309" s="4">
        <f t="shared" ref="I309:AL309" si="285">S81</f>
        <v>36915.620000000003</v>
      </c>
      <c r="J309" s="4">
        <f t="shared" si="285"/>
        <v>36242.26</v>
      </c>
      <c r="K309" s="4">
        <f t="shared" si="285"/>
        <v>31655.86</v>
      </c>
      <c r="L309" s="4">
        <f t="shared" si="285"/>
        <v>30771.62</v>
      </c>
      <c r="M309" s="4">
        <f t="shared" si="285"/>
        <v>29695.14</v>
      </c>
      <c r="N309" s="4">
        <f t="shared" si="285"/>
        <v>27331.23</v>
      </c>
      <c r="O309" s="4">
        <f t="shared" si="285"/>
        <v>25888.58</v>
      </c>
      <c r="P309" s="4">
        <f t="shared" si="285"/>
        <v>23726.16</v>
      </c>
      <c r="Q309" s="4">
        <f t="shared" si="285"/>
        <v>19476.259999999998</v>
      </c>
      <c r="R309" s="4">
        <f t="shared" si="285"/>
        <v>15174.6</v>
      </c>
      <c r="S309" s="4">
        <f t="shared" si="285"/>
        <v>12162.39</v>
      </c>
      <c r="T309" s="4">
        <f t="shared" si="285"/>
        <v>10811.35</v>
      </c>
      <c r="U309" s="4">
        <f t="shared" si="285"/>
        <v>9323.59</v>
      </c>
      <c r="V309" s="4">
        <f t="shared" si="285"/>
        <v>7843.82</v>
      </c>
      <c r="W309" s="4">
        <f t="shared" si="285"/>
        <v>6449.34</v>
      </c>
      <c r="X309" s="4">
        <f t="shared" si="285"/>
        <v>5214.4399999999996</v>
      </c>
      <c r="Y309" s="4">
        <f t="shared" si="285"/>
        <v>4254.2</v>
      </c>
      <c r="Z309" s="4">
        <f t="shared" si="285"/>
        <v>3533</v>
      </c>
      <c r="AA309" s="4">
        <f t="shared" si="285"/>
        <v>3006.05</v>
      </c>
      <c r="AB309" s="4">
        <f t="shared" si="285"/>
        <v>2751.61</v>
      </c>
      <c r="AC309" s="4">
        <f t="shared" si="285"/>
        <v>2365.69</v>
      </c>
      <c r="AD309" s="4">
        <f t="shared" si="285"/>
        <v>2046.29</v>
      </c>
      <c r="AE309" s="4">
        <f t="shared" si="285"/>
        <v>1758.61</v>
      </c>
      <c r="AF309" s="4">
        <f t="shared" si="285"/>
        <v>1463.22</v>
      </c>
      <c r="AG309" s="4">
        <f t="shared" si="285"/>
        <v>1339.77</v>
      </c>
      <c r="AH309" s="4">
        <f t="shared" si="285"/>
        <v>964.46</v>
      </c>
      <c r="AI309" s="4">
        <f t="shared" si="285"/>
        <v>429.63</v>
      </c>
      <c r="AJ309" s="4">
        <f t="shared" si="285"/>
        <v>107.54</v>
      </c>
      <c r="AK309" s="4">
        <f t="shared" si="285"/>
        <v>7.8</v>
      </c>
      <c r="AL309" s="4">
        <f t="shared" si="285"/>
        <v>-32.78</v>
      </c>
      <c r="AR309" s="9">
        <f t="shared" si="245"/>
        <v>36.915620000000004</v>
      </c>
      <c r="AS309" s="9">
        <f t="shared" si="246"/>
        <v>36.242260000000002</v>
      </c>
      <c r="AT309" s="9">
        <f t="shared" si="247"/>
        <v>31.655860000000001</v>
      </c>
      <c r="AU309" s="9">
        <f t="shared" si="248"/>
        <v>30.771619999999999</v>
      </c>
      <c r="AV309" s="9">
        <f t="shared" si="249"/>
        <v>29.695139999999999</v>
      </c>
      <c r="AW309" s="9">
        <f t="shared" si="250"/>
        <v>27.331229999999998</v>
      </c>
      <c r="AX309" s="9">
        <f t="shared" si="251"/>
        <v>25.888580000000001</v>
      </c>
      <c r="AY309" s="9">
        <f t="shared" si="252"/>
        <v>23.72616</v>
      </c>
      <c r="AZ309" s="9">
        <f t="shared" si="253"/>
        <v>19.47626</v>
      </c>
      <c r="BA309" s="9">
        <f t="shared" si="254"/>
        <v>15.1746</v>
      </c>
      <c r="BB309" s="9">
        <f t="shared" si="255"/>
        <v>12.16239</v>
      </c>
      <c r="BC309" s="9">
        <f t="shared" si="256"/>
        <v>10.811350000000001</v>
      </c>
      <c r="BD309" s="9">
        <f t="shared" si="257"/>
        <v>9.3235899999999994</v>
      </c>
      <c r="BE309" s="9">
        <f t="shared" si="258"/>
        <v>7.84382</v>
      </c>
      <c r="BF309" s="9">
        <f t="shared" si="259"/>
        <v>6.4493400000000003</v>
      </c>
      <c r="BG309" s="9">
        <f t="shared" si="260"/>
        <v>5.2144399999999997</v>
      </c>
      <c r="BH309" s="9">
        <f t="shared" si="261"/>
        <v>4.2542</v>
      </c>
      <c r="BI309" s="9">
        <f t="shared" si="262"/>
        <v>3.5329999999999999</v>
      </c>
      <c r="BJ309" s="9">
        <f t="shared" si="263"/>
        <v>3.0060500000000001</v>
      </c>
      <c r="BK309" s="9">
        <f t="shared" si="264"/>
        <v>2.7516100000000003</v>
      </c>
      <c r="BL309" s="9">
        <f t="shared" si="265"/>
        <v>2.3656899999999998</v>
      </c>
      <c r="BM309" s="9">
        <f t="shared" si="266"/>
        <v>2.0462899999999999</v>
      </c>
      <c r="BN309" s="9">
        <f t="shared" si="267"/>
        <v>1.75861</v>
      </c>
      <c r="BO309" s="9">
        <f t="shared" si="268"/>
        <v>1.46322</v>
      </c>
      <c r="BP309" s="9">
        <f t="shared" si="269"/>
        <v>1.3397699999999999</v>
      </c>
      <c r="BQ309" s="9">
        <f t="shared" si="270"/>
        <v>0.96445999999999998</v>
      </c>
      <c r="BR309" s="9">
        <f t="shared" si="271"/>
        <v>0.42963000000000001</v>
      </c>
      <c r="BS309" s="9">
        <f t="shared" si="272"/>
        <v>0.10754000000000001</v>
      </c>
      <c r="BT309" s="9">
        <f t="shared" si="273"/>
        <v>7.7999999999999996E-3</v>
      </c>
      <c r="BU309" s="9">
        <f t="shared" si="274"/>
        <v>-3.2780000000000004E-2</v>
      </c>
    </row>
    <row r="310" spans="5:73" x14ac:dyDescent="0.35">
      <c r="E310" t="str">
        <f t="shared" si="231"/>
        <v>350Mt-wam</v>
      </c>
      <c r="I310" s="4">
        <f t="shared" ref="I310:AL310" si="286">S82</f>
        <v>36915.620000000003</v>
      </c>
      <c r="J310" s="4">
        <f t="shared" si="286"/>
        <v>36242.26</v>
      </c>
      <c r="K310" s="4">
        <f t="shared" si="286"/>
        <v>31655.86</v>
      </c>
      <c r="L310" s="4">
        <f t="shared" si="286"/>
        <v>36286.29</v>
      </c>
      <c r="M310" s="4">
        <f t="shared" si="286"/>
        <v>32581.02</v>
      </c>
      <c r="N310" s="4">
        <f t="shared" si="286"/>
        <v>31505.68</v>
      </c>
      <c r="O310" s="4">
        <f t="shared" si="286"/>
        <v>29441.22</v>
      </c>
      <c r="P310" s="4">
        <f t="shared" si="286"/>
        <v>27540.63</v>
      </c>
      <c r="Q310" s="4">
        <f t="shared" si="286"/>
        <v>25700.95</v>
      </c>
      <c r="R310" s="4">
        <f t="shared" si="286"/>
        <v>23316.87</v>
      </c>
      <c r="S310" s="4">
        <f t="shared" si="286"/>
        <v>11082.36</v>
      </c>
      <c r="T310" s="4">
        <f t="shared" si="286"/>
        <v>8667.3700000000008</v>
      </c>
      <c r="U310" s="4">
        <f t="shared" si="286"/>
        <v>6954.76</v>
      </c>
      <c r="V310" s="4">
        <f t="shared" si="286"/>
        <v>5604.79</v>
      </c>
      <c r="W310" s="4">
        <f t="shared" si="286"/>
        <v>2581.7600000000002</v>
      </c>
      <c r="X310" s="4">
        <f t="shared" si="286"/>
        <v>1270.7</v>
      </c>
      <c r="Y310" s="4">
        <f t="shared" si="286"/>
        <v>635.47</v>
      </c>
      <c r="Z310" s="4">
        <f t="shared" si="286"/>
        <v>178.39</v>
      </c>
      <c r="AA310" s="4">
        <f t="shared" si="286"/>
        <v>1138.05</v>
      </c>
      <c r="AB310" s="4">
        <f t="shared" si="286"/>
        <v>605.52</v>
      </c>
      <c r="AC310" s="4">
        <f t="shared" si="286"/>
        <v>227.17</v>
      </c>
      <c r="AD310" s="4">
        <f t="shared" si="286"/>
        <v>-86.62</v>
      </c>
      <c r="AE310" s="4">
        <f t="shared" si="286"/>
        <v>-307.31</v>
      </c>
      <c r="AF310" s="4">
        <f t="shared" si="286"/>
        <v>-571.89</v>
      </c>
      <c r="AG310" s="4">
        <f t="shared" si="286"/>
        <v>-647.65</v>
      </c>
      <c r="AH310" s="4">
        <f t="shared" si="286"/>
        <v>-704.83</v>
      </c>
      <c r="AI310" s="4">
        <f t="shared" si="286"/>
        <v>-739.88</v>
      </c>
      <c r="AJ310" s="4">
        <f t="shared" si="286"/>
        <v>-770.08</v>
      </c>
      <c r="AK310" s="4">
        <f t="shared" si="286"/>
        <v>-805.55</v>
      </c>
      <c r="AL310" s="4">
        <f t="shared" si="286"/>
        <v>-787.37</v>
      </c>
      <c r="AR310" s="9">
        <f t="shared" si="245"/>
        <v>36.915620000000004</v>
      </c>
      <c r="AS310" s="9">
        <f t="shared" si="246"/>
        <v>36.242260000000002</v>
      </c>
      <c r="AT310" s="9">
        <f t="shared" si="247"/>
        <v>31.655860000000001</v>
      </c>
      <c r="AU310" s="9">
        <f t="shared" si="248"/>
        <v>36.286290000000001</v>
      </c>
      <c r="AV310" s="9">
        <f t="shared" si="249"/>
        <v>32.581020000000002</v>
      </c>
      <c r="AW310" s="9">
        <f t="shared" si="250"/>
        <v>31.505680000000002</v>
      </c>
      <c r="AX310" s="9">
        <f t="shared" si="251"/>
        <v>29.441220000000001</v>
      </c>
      <c r="AY310" s="9">
        <f t="shared" si="252"/>
        <v>27.54063</v>
      </c>
      <c r="AZ310" s="9">
        <f t="shared" si="253"/>
        <v>25.700950000000002</v>
      </c>
      <c r="BA310" s="9">
        <f t="shared" si="254"/>
        <v>23.316869999999998</v>
      </c>
      <c r="BB310" s="9">
        <f t="shared" si="255"/>
        <v>11.082360000000001</v>
      </c>
      <c r="BC310" s="9">
        <f t="shared" si="256"/>
        <v>8.66737</v>
      </c>
      <c r="BD310" s="9">
        <f t="shared" si="257"/>
        <v>6.9547600000000003</v>
      </c>
      <c r="BE310" s="9">
        <f t="shared" si="258"/>
        <v>5.6047900000000004</v>
      </c>
      <c r="BF310" s="9">
        <f t="shared" si="259"/>
        <v>2.5817600000000001</v>
      </c>
      <c r="BG310" s="9">
        <f t="shared" si="260"/>
        <v>1.2706999999999999</v>
      </c>
      <c r="BH310" s="9">
        <f t="shared" si="261"/>
        <v>0.63546999999999998</v>
      </c>
      <c r="BI310" s="9">
        <f t="shared" si="262"/>
        <v>0.17838999999999999</v>
      </c>
      <c r="BJ310" s="9">
        <f t="shared" si="263"/>
        <v>1.13805</v>
      </c>
      <c r="BK310" s="9">
        <f t="shared" si="264"/>
        <v>0.60551999999999995</v>
      </c>
      <c r="BL310" s="9">
        <f t="shared" si="265"/>
        <v>0.22716999999999998</v>
      </c>
      <c r="BM310" s="9">
        <f t="shared" si="266"/>
        <v>-8.6620000000000003E-2</v>
      </c>
      <c r="BN310" s="9">
        <f t="shared" si="267"/>
        <v>-0.30731000000000003</v>
      </c>
      <c r="BO310" s="9">
        <f t="shared" si="268"/>
        <v>-0.57189000000000001</v>
      </c>
      <c r="BP310" s="9">
        <f t="shared" si="269"/>
        <v>-0.64764999999999995</v>
      </c>
      <c r="BQ310" s="9">
        <f t="shared" si="270"/>
        <v>-0.70483000000000007</v>
      </c>
      <c r="BR310" s="9">
        <f t="shared" si="271"/>
        <v>-0.73987999999999998</v>
      </c>
      <c r="BS310" s="9">
        <f t="shared" si="272"/>
        <v>-0.77007999999999999</v>
      </c>
      <c r="BT310" s="9">
        <f t="shared" si="273"/>
        <v>-0.80554999999999999</v>
      </c>
      <c r="BU310" s="9">
        <f t="shared" si="274"/>
        <v>-0.78737000000000001</v>
      </c>
    </row>
    <row r="311" spans="5:73" x14ac:dyDescent="0.35">
      <c r="E311" t="str">
        <f t="shared" si="231"/>
        <v>350Mt-wem</v>
      </c>
      <c r="I311" s="4">
        <f t="shared" ref="I311:AL311" si="287">S83</f>
        <v>36915.620000000003</v>
      </c>
      <c r="J311" s="4">
        <f t="shared" si="287"/>
        <v>36242.26</v>
      </c>
      <c r="K311" s="4">
        <f t="shared" si="287"/>
        <v>31655.86</v>
      </c>
      <c r="L311" s="4">
        <f t="shared" si="287"/>
        <v>36264.67</v>
      </c>
      <c r="M311" s="4">
        <f t="shared" si="287"/>
        <v>32613.68</v>
      </c>
      <c r="N311" s="4">
        <f t="shared" si="287"/>
        <v>32241.66</v>
      </c>
      <c r="O311" s="4">
        <f t="shared" si="287"/>
        <v>30946.01</v>
      </c>
      <c r="P311" s="4">
        <f t="shared" si="287"/>
        <v>29909.18</v>
      </c>
      <c r="Q311" s="4">
        <f t="shared" si="287"/>
        <v>29498.22</v>
      </c>
      <c r="R311" s="4">
        <f t="shared" si="287"/>
        <v>28377.84</v>
      </c>
      <c r="S311" s="4">
        <f t="shared" si="287"/>
        <v>10428.780000000001</v>
      </c>
      <c r="T311" s="4">
        <f t="shared" si="287"/>
        <v>7591.25</v>
      </c>
      <c r="U311" s="4">
        <f t="shared" si="287"/>
        <v>6038.13</v>
      </c>
      <c r="V311" s="4">
        <f t="shared" si="287"/>
        <v>4825.2299999999996</v>
      </c>
      <c r="W311" s="4">
        <f t="shared" si="287"/>
        <v>1466.16</v>
      </c>
      <c r="X311" s="4">
        <f t="shared" si="287"/>
        <v>542.09</v>
      </c>
      <c r="Y311" s="4">
        <f t="shared" si="287"/>
        <v>-58.28</v>
      </c>
      <c r="Z311" s="4">
        <f t="shared" si="287"/>
        <v>-394.66</v>
      </c>
      <c r="AA311" s="4">
        <f t="shared" si="287"/>
        <v>134.81</v>
      </c>
      <c r="AB311" s="4">
        <f t="shared" si="287"/>
        <v>37.33</v>
      </c>
      <c r="AC311" s="4">
        <f t="shared" si="287"/>
        <v>-228.12</v>
      </c>
      <c r="AD311" s="4">
        <f t="shared" si="287"/>
        <v>-642.16999999999996</v>
      </c>
      <c r="AE311" s="4">
        <f t="shared" si="287"/>
        <v>-954.79</v>
      </c>
      <c r="AF311" s="4">
        <f t="shared" si="287"/>
        <v>-1122.71</v>
      </c>
      <c r="AG311" s="4">
        <f t="shared" si="287"/>
        <v>-1164.6300000000001</v>
      </c>
      <c r="AH311" s="4">
        <f t="shared" si="287"/>
        <v>-1180.33</v>
      </c>
      <c r="AI311" s="4">
        <f t="shared" si="287"/>
        <v>-1257.28</v>
      </c>
      <c r="AJ311" s="4">
        <f t="shared" si="287"/>
        <v>-1304.23</v>
      </c>
      <c r="AK311" s="4">
        <f t="shared" si="287"/>
        <v>-1352.68</v>
      </c>
      <c r="AL311" s="4">
        <f t="shared" si="287"/>
        <v>-1357.48</v>
      </c>
      <c r="AR311" s="9">
        <f t="shared" si="245"/>
        <v>36.915620000000004</v>
      </c>
      <c r="AS311" s="9">
        <f t="shared" si="246"/>
        <v>36.242260000000002</v>
      </c>
      <c r="AT311" s="9">
        <f t="shared" si="247"/>
        <v>31.655860000000001</v>
      </c>
      <c r="AU311" s="9">
        <f t="shared" si="248"/>
        <v>36.264669999999995</v>
      </c>
      <c r="AV311" s="9">
        <f t="shared" si="249"/>
        <v>32.613680000000002</v>
      </c>
      <c r="AW311" s="9">
        <f t="shared" si="250"/>
        <v>32.241660000000003</v>
      </c>
      <c r="AX311" s="9">
        <f t="shared" si="251"/>
        <v>30.946009999999998</v>
      </c>
      <c r="AY311" s="9">
        <f t="shared" si="252"/>
        <v>29.909179999999999</v>
      </c>
      <c r="AZ311" s="9">
        <f t="shared" si="253"/>
        <v>29.49822</v>
      </c>
      <c r="BA311" s="9">
        <f t="shared" si="254"/>
        <v>28.377839999999999</v>
      </c>
      <c r="BB311" s="9">
        <f t="shared" si="255"/>
        <v>10.428780000000001</v>
      </c>
      <c r="BC311" s="9">
        <f t="shared" si="256"/>
        <v>7.5912499999999996</v>
      </c>
      <c r="BD311" s="9">
        <f t="shared" si="257"/>
        <v>6.0381299999999998</v>
      </c>
      <c r="BE311" s="9">
        <f t="shared" si="258"/>
        <v>4.8252299999999995</v>
      </c>
      <c r="BF311" s="9">
        <f t="shared" si="259"/>
        <v>1.4661600000000001</v>
      </c>
      <c r="BG311" s="9">
        <f t="shared" si="260"/>
        <v>0.54209000000000007</v>
      </c>
      <c r="BH311" s="9">
        <f t="shared" si="261"/>
        <v>-5.8279999999999998E-2</v>
      </c>
      <c r="BI311" s="9">
        <f t="shared" si="262"/>
        <v>-0.39466000000000001</v>
      </c>
      <c r="BJ311" s="9">
        <f t="shared" si="263"/>
        <v>0.13481000000000001</v>
      </c>
      <c r="BK311" s="9">
        <f t="shared" si="264"/>
        <v>3.7329999999999995E-2</v>
      </c>
      <c r="BL311" s="9">
        <f t="shared" si="265"/>
        <v>-0.22812000000000002</v>
      </c>
      <c r="BM311" s="9">
        <f t="shared" si="266"/>
        <v>-0.64216999999999991</v>
      </c>
      <c r="BN311" s="9">
        <f t="shared" si="267"/>
        <v>-0.95478999999999992</v>
      </c>
      <c r="BO311" s="9">
        <f t="shared" si="268"/>
        <v>-1.1227100000000001</v>
      </c>
      <c r="BP311" s="9">
        <f t="shared" si="269"/>
        <v>-1.1646300000000001</v>
      </c>
      <c r="BQ311" s="9">
        <f t="shared" si="270"/>
        <v>-1.1803299999999999</v>
      </c>
      <c r="BR311" s="9">
        <f t="shared" si="271"/>
        <v>-1.25728</v>
      </c>
      <c r="BS311" s="9">
        <f t="shared" si="272"/>
        <v>-1.30423</v>
      </c>
      <c r="BT311" s="9">
        <f t="shared" si="273"/>
        <v>-1.3526800000000001</v>
      </c>
      <c r="BU311" s="9">
        <f t="shared" si="274"/>
        <v>-1.35748</v>
      </c>
    </row>
    <row r="312" spans="5:73" x14ac:dyDescent="0.35">
      <c r="E312" t="str">
        <f t="shared" si="231"/>
        <v>400Mt</v>
      </c>
      <c r="I312" s="4">
        <f t="shared" ref="I312:AL312" si="288">S84</f>
        <v>36915.620000000003</v>
      </c>
      <c r="J312" s="4">
        <f t="shared" si="288"/>
        <v>36242.26</v>
      </c>
      <c r="K312" s="4">
        <f t="shared" si="288"/>
        <v>31655.86</v>
      </c>
      <c r="L312" s="4">
        <f t="shared" si="288"/>
        <v>30823.39</v>
      </c>
      <c r="M312" s="4">
        <f t="shared" si="288"/>
        <v>29600.95</v>
      </c>
      <c r="N312" s="4">
        <f t="shared" si="288"/>
        <v>27019.86</v>
      </c>
      <c r="O312" s="4">
        <f t="shared" si="288"/>
        <v>25401.119999999999</v>
      </c>
      <c r="P312" s="4">
        <f t="shared" si="288"/>
        <v>23095.51</v>
      </c>
      <c r="Q312" s="4">
        <f t="shared" si="288"/>
        <v>18851.36</v>
      </c>
      <c r="R312" s="4">
        <f t="shared" si="288"/>
        <v>14825.65</v>
      </c>
      <c r="S312" s="4">
        <f t="shared" si="288"/>
        <v>15438.45</v>
      </c>
      <c r="T312" s="4">
        <f t="shared" si="288"/>
        <v>14196.8</v>
      </c>
      <c r="U312" s="4">
        <f t="shared" si="288"/>
        <v>12816.21</v>
      </c>
      <c r="V312" s="4">
        <f t="shared" si="288"/>
        <v>11299.95</v>
      </c>
      <c r="W312" s="4">
        <f t="shared" si="288"/>
        <v>9777</v>
      </c>
      <c r="X312" s="4">
        <f t="shared" si="288"/>
        <v>8211.06</v>
      </c>
      <c r="Y312" s="4">
        <f t="shared" si="288"/>
        <v>7070.7</v>
      </c>
      <c r="Z312" s="4">
        <f t="shared" si="288"/>
        <v>6473.51</v>
      </c>
      <c r="AA312" s="4">
        <f t="shared" si="288"/>
        <v>6011.52</v>
      </c>
      <c r="AB312" s="4">
        <f t="shared" si="288"/>
        <v>5451.4</v>
      </c>
      <c r="AC312" s="4">
        <f t="shared" si="288"/>
        <v>5016.47</v>
      </c>
      <c r="AD312" s="4">
        <f t="shared" si="288"/>
        <v>4483.6099999999997</v>
      </c>
      <c r="AE312" s="4">
        <f t="shared" si="288"/>
        <v>4170.24</v>
      </c>
      <c r="AF312" s="4">
        <f t="shared" si="288"/>
        <v>2578.67</v>
      </c>
      <c r="AG312" s="4">
        <f t="shared" si="288"/>
        <v>2451.58</v>
      </c>
      <c r="AH312" s="4">
        <f t="shared" si="288"/>
        <v>2326.3000000000002</v>
      </c>
      <c r="AI312" s="4">
        <f t="shared" si="288"/>
        <v>2139.96</v>
      </c>
      <c r="AJ312" s="4">
        <f t="shared" si="288"/>
        <v>2082.88</v>
      </c>
      <c r="AK312" s="4">
        <f t="shared" si="288"/>
        <v>1959.95</v>
      </c>
      <c r="AL312" s="4">
        <f t="shared" si="288"/>
        <v>1847.5</v>
      </c>
      <c r="AR312" s="9">
        <f t="shared" si="245"/>
        <v>36.915620000000004</v>
      </c>
      <c r="AS312" s="9">
        <f t="shared" si="246"/>
        <v>36.242260000000002</v>
      </c>
      <c r="AT312" s="9">
        <f t="shared" si="247"/>
        <v>31.655860000000001</v>
      </c>
      <c r="AU312" s="9">
        <f t="shared" si="248"/>
        <v>30.82339</v>
      </c>
      <c r="AV312" s="9">
        <f t="shared" si="249"/>
        <v>29.600950000000001</v>
      </c>
      <c r="AW312" s="9">
        <f t="shared" si="250"/>
        <v>27.019860000000001</v>
      </c>
      <c r="AX312" s="9">
        <f t="shared" si="251"/>
        <v>25.401119999999999</v>
      </c>
      <c r="AY312" s="9">
        <f t="shared" si="252"/>
        <v>23.095509999999997</v>
      </c>
      <c r="AZ312" s="9">
        <f t="shared" si="253"/>
        <v>18.85136</v>
      </c>
      <c r="BA312" s="9">
        <f t="shared" si="254"/>
        <v>14.82565</v>
      </c>
      <c r="BB312" s="9">
        <f t="shared" si="255"/>
        <v>15.438450000000001</v>
      </c>
      <c r="BC312" s="9">
        <f t="shared" si="256"/>
        <v>14.1968</v>
      </c>
      <c r="BD312" s="9">
        <f t="shared" si="257"/>
        <v>12.81621</v>
      </c>
      <c r="BE312" s="9">
        <f t="shared" si="258"/>
        <v>11.299950000000001</v>
      </c>
      <c r="BF312" s="9">
        <f t="shared" si="259"/>
        <v>9.7769999999999992</v>
      </c>
      <c r="BG312" s="9">
        <f t="shared" si="260"/>
        <v>8.2110599999999998</v>
      </c>
      <c r="BH312" s="9">
        <f t="shared" si="261"/>
        <v>7.0706999999999995</v>
      </c>
      <c r="BI312" s="9">
        <f t="shared" si="262"/>
        <v>6.4735100000000001</v>
      </c>
      <c r="BJ312" s="9">
        <f t="shared" si="263"/>
        <v>6.0115200000000009</v>
      </c>
      <c r="BK312" s="9">
        <f t="shared" si="264"/>
        <v>5.4513999999999996</v>
      </c>
      <c r="BL312" s="9">
        <f t="shared" si="265"/>
        <v>5.01647</v>
      </c>
      <c r="BM312" s="9">
        <f t="shared" si="266"/>
        <v>4.4836099999999997</v>
      </c>
      <c r="BN312" s="9">
        <f t="shared" si="267"/>
        <v>4.1702399999999997</v>
      </c>
      <c r="BO312" s="9">
        <f t="shared" si="268"/>
        <v>2.5786700000000002</v>
      </c>
      <c r="BP312" s="9">
        <f t="shared" si="269"/>
        <v>2.4515799999999999</v>
      </c>
      <c r="BQ312" s="9">
        <f t="shared" si="270"/>
        <v>2.3263000000000003</v>
      </c>
      <c r="BR312" s="9">
        <f t="shared" si="271"/>
        <v>2.1399599999999999</v>
      </c>
      <c r="BS312" s="9">
        <f t="shared" si="272"/>
        <v>2.0828800000000003</v>
      </c>
      <c r="BT312" s="9">
        <f t="shared" si="273"/>
        <v>1.9599500000000001</v>
      </c>
      <c r="BU312" s="9">
        <f t="shared" si="274"/>
        <v>1.8474999999999999</v>
      </c>
    </row>
    <row r="313" spans="5:73" x14ac:dyDescent="0.35">
      <c r="E313" t="str">
        <f t="shared" si="231"/>
        <v>400Mt-led</v>
      </c>
      <c r="I313" s="4">
        <f t="shared" ref="I313:AL313" si="289">S85</f>
        <v>36915.620000000003</v>
      </c>
      <c r="J313" s="4">
        <f t="shared" si="289"/>
        <v>36242.26</v>
      </c>
      <c r="K313" s="4">
        <f t="shared" si="289"/>
        <v>31655.86</v>
      </c>
      <c r="L313" s="4">
        <f t="shared" si="289"/>
        <v>30778.62</v>
      </c>
      <c r="M313" s="4">
        <f t="shared" si="289"/>
        <v>29495.55</v>
      </c>
      <c r="N313" s="4">
        <f t="shared" si="289"/>
        <v>27087.919999999998</v>
      </c>
      <c r="O313" s="4">
        <f t="shared" si="289"/>
        <v>25334.78</v>
      </c>
      <c r="P313" s="4">
        <f t="shared" si="289"/>
        <v>22951.79</v>
      </c>
      <c r="Q313" s="4">
        <f t="shared" si="289"/>
        <v>18698.310000000001</v>
      </c>
      <c r="R313" s="4">
        <f t="shared" si="289"/>
        <v>14928.08</v>
      </c>
      <c r="S313" s="4">
        <f t="shared" si="289"/>
        <v>15810.04</v>
      </c>
      <c r="T313" s="4">
        <f t="shared" si="289"/>
        <v>14569.37</v>
      </c>
      <c r="U313" s="4">
        <f t="shared" si="289"/>
        <v>12952.6</v>
      </c>
      <c r="V313" s="4">
        <f t="shared" si="289"/>
        <v>11326.84</v>
      </c>
      <c r="W313" s="4">
        <f t="shared" si="289"/>
        <v>9679.9699999999993</v>
      </c>
      <c r="X313" s="4">
        <f t="shared" si="289"/>
        <v>8085.8</v>
      </c>
      <c r="Y313" s="4">
        <f t="shared" si="289"/>
        <v>7387.42</v>
      </c>
      <c r="Z313" s="4">
        <f t="shared" si="289"/>
        <v>6166.73</v>
      </c>
      <c r="AA313" s="4">
        <f t="shared" si="289"/>
        <v>5691.95</v>
      </c>
      <c r="AB313" s="4">
        <f t="shared" si="289"/>
        <v>5124.54</v>
      </c>
      <c r="AC313" s="4">
        <f t="shared" si="289"/>
        <v>4678.51</v>
      </c>
      <c r="AD313" s="4">
        <f t="shared" si="289"/>
        <v>4236.62</v>
      </c>
      <c r="AE313" s="4">
        <f t="shared" si="289"/>
        <v>3765.13</v>
      </c>
      <c r="AF313" s="4">
        <f t="shared" si="289"/>
        <v>3591.27</v>
      </c>
      <c r="AG313" s="4">
        <f t="shared" si="289"/>
        <v>3517.46</v>
      </c>
      <c r="AH313" s="4">
        <f t="shared" si="289"/>
        <v>2018.48</v>
      </c>
      <c r="AI313" s="4">
        <f t="shared" si="289"/>
        <v>1944.3</v>
      </c>
      <c r="AJ313" s="4">
        <f t="shared" si="289"/>
        <v>1872.38</v>
      </c>
      <c r="AK313" s="4">
        <f t="shared" si="289"/>
        <v>1744.3</v>
      </c>
      <c r="AL313" s="4">
        <f t="shared" si="289"/>
        <v>1629.94</v>
      </c>
      <c r="AR313" s="9">
        <f t="shared" si="245"/>
        <v>36.915620000000004</v>
      </c>
      <c r="AS313" s="9">
        <f t="shared" si="246"/>
        <v>36.242260000000002</v>
      </c>
      <c r="AT313" s="9">
        <f t="shared" si="247"/>
        <v>31.655860000000001</v>
      </c>
      <c r="AU313" s="9">
        <f t="shared" si="248"/>
        <v>30.77862</v>
      </c>
      <c r="AV313" s="9">
        <f t="shared" si="249"/>
        <v>29.495549999999998</v>
      </c>
      <c r="AW313" s="9">
        <f t="shared" si="250"/>
        <v>27.087919999999997</v>
      </c>
      <c r="AX313" s="9">
        <f t="shared" si="251"/>
        <v>25.334779999999999</v>
      </c>
      <c r="AY313" s="9">
        <f t="shared" si="252"/>
        <v>22.951790000000003</v>
      </c>
      <c r="AZ313" s="9">
        <f t="shared" si="253"/>
        <v>18.698310000000003</v>
      </c>
      <c r="BA313" s="9">
        <f t="shared" si="254"/>
        <v>14.92808</v>
      </c>
      <c r="BB313" s="9">
        <f t="shared" si="255"/>
        <v>15.810040000000001</v>
      </c>
      <c r="BC313" s="9">
        <f t="shared" si="256"/>
        <v>14.569370000000001</v>
      </c>
      <c r="BD313" s="9">
        <f t="shared" si="257"/>
        <v>12.9526</v>
      </c>
      <c r="BE313" s="9">
        <f t="shared" si="258"/>
        <v>11.326840000000001</v>
      </c>
      <c r="BF313" s="9">
        <f t="shared" si="259"/>
        <v>9.6799699999999991</v>
      </c>
      <c r="BG313" s="9">
        <f t="shared" si="260"/>
        <v>8.0858000000000008</v>
      </c>
      <c r="BH313" s="9">
        <f t="shared" si="261"/>
        <v>7.3874199999999997</v>
      </c>
      <c r="BI313" s="9">
        <f t="shared" si="262"/>
        <v>6.1667299999999994</v>
      </c>
      <c r="BJ313" s="9">
        <f t="shared" si="263"/>
        <v>5.6919499999999994</v>
      </c>
      <c r="BK313" s="9">
        <f t="shared" si="264"/>
        <v>5.1245399999999997</v>
      </c>
      <c r="BL313" s="9">
        <f t="shared" si="265"/>
        <v>4.6785100000000002</v>
      </c>
      <c r="BM313" s="9">
        <f t="shared" si="266"/>
        <v>4.2366200000000003</v>
      </c>
      <c r="BN313" s="9">
        <f t="shared" si="267"/>
        <v>3.7651300000000001</v>
      </c>
      <c r="BO313" s="9">
        <f t="shared" si="268"/>
        <v>3.5912700000000002</v>
      </c>
      <c r="BP313" s="9">
        <f t="shared" si="269"/>
        <v>3.5174600000000003</v>
      </c>
      <c r="BQ313" s="9">
        <f t="shared" si="270"/>
        <v>2.0184799999999998</v>
      </c>
      <c r="BR313" s="9">
        <f t="shared" si="271"/>
        <v>1.9442999999999999</v>
      </c>
      <c r="BS313" s="9">
        <f t="shared" si="272"/>
        <v>1.8723800000000002</v>
      </c>
      <c r="BT313" s="9">
        <f t="shared" si="273"/>
        <v>1.7443</v>
      </c>
      <c r="BU313" s="9">
        <f t="shared" si="274"/>
        <v>1.6299399999999999</v>
      </c>
    </row>
    <row r="314" spans="5:73" x14ac:dyDescent="0.35">
      <c r="E314" t="str">
        <f t="shared" si="231"/>
        <v>400Mt-lowbio</v>
      </c>
      <c r="I314" s="4">
        <f t="shared" ref="I314:AL314" si="290">S86</f>
        <v>36915.620000000003</v>
      </c>
      <c r="J314" s="4">
        <f t="shared" si="290"/>
        <v>36242.26</v>
      </c>
      <c r="K314" s="4">
        <f t="shared" si="290"/>
        <v>31655.86</v>
      </c>
      <c r="L314" s="4">
        <f t="shared" si="290"/>
        <v>30775.95</v>
      </c>
      <c r="M314" s="4">
        <f t="shared" si="290"/>
        <v>29695.65</v>
      </c>
      <c r="N314" s="4">
        <f t="shared" si="290"/>
        <v>27432</v>
      </c>
      <c r="O314" s="4">
        <f t="shared" si="290"/>
        <v>25893.84</v>
      </c>
      <c r="P314" s="4">
        <f t="shared" si="290"/>
        <v>23788.85</v>
      </c>
      <c r="Q314" s="4">
        <f t="shared" si="290"/>
        <v>19615.64</v>
      </c>
      <c r="R314" s="4">
        <f t="shared" si="290"/>
        <v>15294.01</v>
      </c>
      <c r="S314" s="4">
        <f t="shared" si="290"/>
        <v>16175.03</v>
      </c>
      <c r="T314" s="4">
        <f t="shared" si="290"/>
        <v>14768.17</v>
      </c>
      <c r="U314" s="4">
        <f t="shared" si="290"/>
        <v>13079.8</v>
      </c>
      <c r="V314" s="4">
        <f t="shared" si="290"/>
        <v>11330.06</v>
      </c>
      <c r="W314" s="4">
        <f t="shared" si="290"/>
        <v>9565.5400000000009</v>
      </c>
      <c r="X314" s="4">
        <f t="shared" si="290"/>
        <v>7946.38</v>
      </c>
      <c r="Y314" s="4">
        <f t="shared" si="290"/>
        <v>6937.06</v>
      </c>
      <c r="Z314" s="4">
        <f t="shared" si="290"/>
        <v>6118.69</v>
      </c>
      <c r="AA314" s="4">
        <f t="shared" si="290"/>
        <v>5688.29</v>
      </c>
      <c r="AB314" s="4">
        <f t="shared" si="290"/>
        <v>5144.21</v>
      </c>
      <c r="AC314" s="4">
        <f t="shared" si="290"/>
        <v>4719.9799999999996</v>
      </c>
      <c r="AD314" s="4">
        <f t="shared" si="290"/>
        <v>4370.26</v>
      </c>
      <c r="AE314" s="4">
        <f t="shared" si="290"/>
        <v>3928.14</v>
      </c>
      <c r="AF314" s="4">
        <f t="shared" si="290"/>
        <v>3795.07</v>
      </c>
      <c r="AG314" s="4">
        <f t="shared" si="290"/>
        <v>2596.52</v>
      </c>
      <c r="AH314" s="4">
        <f t="shared" si="290"/>
        <v>2211.58</v>
      </c>
      <c r="AI314" s="4">
        <f t="shared" si="290"/>
        <v>2028.13</v>
      </c>
      <c r="AJ314" s="4">
        <f t="shared" si="290"/>
        <v>1945.15</v>
      </c>
      <c r="AK314" s="4">
        <f t="shared" si="290"/>
        <v>1811.03</v>
      </c>
      <c r="AL314" s="4">
        <f t="shared" si="290"/>
        <v>1640.94</v>
      </c>
      <c r="AR314" s="9">
        <f t="shared" si="245"/>
        <v>36.915620000000004</v>
      </c>
      <c r="AS314" s="9">
        <f t="shared" si="246"/>
        <v>36.242260000000002</v>
      </c>
      <c r="AT314" s="9">
        <f t="shared" si="247"/>
        <v>31.655860000000001</v>
      </c>
      <c r="AU314" s="9">
        <f t="shared" si="248"/>
        <v>30.775950000000002</v>
      </c>
      <c r="AV314" s="9">
        <f t="shared" si="249"/>
        <v>29.695650000000001</v>
      </c>
      <c r="AW314" s="9">
        <f t="shared" si="250"/>
        <v>27.431999999999999</v>
      </c>
      <c r="AX314" s="9">
        <f t="shared" si="251"/>
        <v>25.893840000000001</v>
      </c>
      <c r="AY314" s="9">
        <f t="shared" si="252"/>
        <v>23.78885</v>
      </c>
      <c r="AZ314" s="9">
        <f t="shared" si="253"/>
        <v>19.615639999999999</v>
      </c>
      <c r="BA314" s="9">
        <f t="shared" si="254"/>
        <v>15.29401</v>
      </c>
      <c r="BB314" s="9">
        <f t="shared" si="255"/>
        <v>16.17503</v>
      </c>
      <c r="BC314" s="9">
        <f t="shared" si="256"/>
        <v>14.76817</v>
      </c>
      <c r="BD314" s="9">
        <f t="shared" si="257"/>
        <v>13.079799999999999</v>
      </c>
      <c r="BE314" s="9">
        <f t="shared" si="258"/>
        <v>11.33006</v>
      </c>
      <c r="BF314" s="9">
        <f t="shared" si="259"/>
        <v>9.5655400000000004</v>
      </c>
      <c r="BG314" s="9">
        <f t="shared" si="260"/>
        <v>7.9463800000000004</v>
      </c>
      <c r="BH314" s="9">
        <f t="shared" si="261"/>
        <v>6.9370600000000007</v>
      </c>
      <c r="BI314" s="9">
        <f t="shared" si="262"/>
        <v>6.11869</v>
      </c>
      <c r="BJ314" s="9">
        <f t="shared" si="263"/>
        <v>5.6882900000000003</v>
      </c>
      <c r="BK314" s="9">
        <f t="shared" si="264"/>
        <v>5.1442100000000002</v>
      </c>
      <c r="BL314" s="9">
        <f t="shared" si="265"/>
        <v>4.7199799999999996</v>
      </c>
      <c r="BM314" s="9">
        <f t="shared" si="266"/>
        <v>4.37026</v>
      </c>
      <c r="BN314" s="9">
        <f t="shared" si="267"/>
        <v>3.92814</v>
      </c>
      <c r="BO314" s="9">
        <f t="shared" si="268"/>
        <v>3.7950699999999999</v>
      </c>
      <c r="BP314" s="9">
        <f t="shared" si="269"/>
        <v>2.5965199999999999</v>
      </c>
      <c r="BQ314" s="9">
        <f t="shared" si="270"/>
        <v>2.2115800000000001</v>
      </c>
      <c r="BR314" s="9">
        <f t="shared" si="271"/>
        <v>2.02813</v>
      </c>
      <c r="BS314" s="9">
        <f t="shared" si="272"/>
        <v>1.9451500000000002</v>
      </c>
      <c r="BT314" s="9">
        <f t="shared" si="273"/>
        <v>1.8110299999999999</v>
      </c>
      <c r="BU314" s="9">
        <f t="shared" si="274"/>
        <v>1.6409400000000001</v>
      </c>
    </row>
    <row r="315" spans="5:73" x14ac:dyDescent="0.35">
      <c r="E315" t="str">
        <f t="shared" si="231"/>
        <v>400Mt-wam</v>
      </c>
      <c r="I315" s="4">
        <f t="shared" ref="I315:AL315" si="291">S87</f>
        <v>36915.620000000003</v>
      </c>
      <c r="J315" s="4">
        <f t="shared" si="291"/>
        <v>36242.26</v>
      </c>
      <c r="K315" s="4">
        <f t="shared" si="291"/>
        <v>31655.86</v>
      </c>
      <c r="L315" s="4">
        <f t="shared" si="291"/>
        <v>36286.29</v>
      </c>
      <c r="M315" s="4">
        <f t="shared" si="291"/>
        <v>33217.74</v>
      </c>
      <c r="N315" s="4">
        <f t="shared" si="291"/>
        <v>32207.87</v>
      </c>
      <c r="O315" s="4">
        <f t="shared" si="291"/>
        <v>30830.27</v>
      </c>
      <c r="P315" s="4">
        <f t="shared" si="291"/>
        <v>29271.31</v>
      </c>
      <c r="Q315" s="4">
        <f t="shared" si="291"/>
        <v>26766.2</v>
      </c>
      <c r="R315" s="4">
        <f t="shared" si="291"/>
        <v>23856.080000000002</v>
      </c>
      <c r="S315" s="4">
        <f t="shared" si="291"/>
        <v>18180.53</v>
      </c>
      <c r="T315" s="4">
        <f t="shared" si="291"/>
        <v>13804.32</v>
      </c>
      <c r="U315" s="4">
        <f t="shared" si="291"/>
        <v>11528.5</v>
      </c>
      <c r="V315" s="4">
        <f t="shared" si="291"/>
        <v>9686.5300000000007</v>
      </c>
      <c r="W315" s="4">
        <f t="shared" si="291"/>
        <v>8088.25</v>
      </c>
      <c r="X315" s="4">
        <f t="shared" si="291"/>
        <v>6762.93</v>
      </c>
      <c r="Y315" s="4">
        <f t="shared" si="291"/>
        <v>3427.15</v>
      </c>
      <c r="Z315" s="4">
        <f t="shared" si="291"/>
        <v>2574.29</v>
      </c>
      <c r="AA315" s="4">
        <f t="shared" si="291"/>
        <v>2409.92</v>
      </c>
      <c r="AB315" s="4">
        <f t="shared" si="291"/>
        <v>1706.55</v>
      </c>
      <c r="AC315" s="4">
        <f t="shared" si="291"/>
        <v>1179.5</v>
      </c>
      <c r="AD315" s="4">
        <f t="shared" si="291"/>
        <v>803.86</v>
      </c>
      <c r="AE315" s="4">
        <f t="shared" si="291"/>
        <v>334.74</v>
      </c>
      <c r="AF315" s="4">
        <f t="shared" si="291"/>
        <v>60.91</v>
      </c>
      <c r="AG315" s="4">
        <f t="shared" si="291"/>
        <v>-150.13</v>
      </c>
      <c r="AH315" s="4">
        <f t="shared" si="291"/>
        <v>-354.13</v>
      </c>
      <c r="AI315" s="4">
        <f t="shared" si="291"/>
        <v>-504.99</v>
      </c>
      <c r="AJ315" s="4">
        <f t="shared" si="291"/>
        <v>-623.11</v>
      </c>
      <c r="AK315" s="4">
        <f t="shared" si="291"/>
        <v>-719.96</v>
      </c>
      <c r="AL315" s="4">
        <f t="shared" si="291"/>
        <v>-728.5</v>
      </c>
      <c r="AR315" s="9">
        <f t="shared" si="245"/>
        <v>36.915620000000004</v>
      </c>
      <c r="AS315" s="9">
        <f t="shared" si="246"/>
        <v>36.242260000000002</v>
      </c>
      <c r="AT315" s="9">
        <f t="shared" si="247"/>
        <v>31.655860000000001</v>
      </c>
      <c r="AU315" s="9">
        <f t="shared" si="248"/>
        <v>36.286290000000001</v>
      </c>
      <c r="AV315" s="9">
        <f t="shared" si="249"/>
        <v>33.217739999999999</v>
      </c>
      <c r="AW315" s="9">
        <f t="shared" si="250"/>
        <v>32.20787</v>
      </c>
      <c r="AX315" s="9">
        <f t="shared" si="251"/>
        <v>30.830269999999999</v>
      </c>
      <c r="AY315" s="9">
        <f t="shared" si="252"/>
        <v>29.27131</v>
      </c>
      <c r="AZ315" s="9">
        <f t="shared" si="253"/>
        <v>26.766200000000001</v>
      </c>
      <c r="BA315" s="9">
        <f t="shared" si="254"/>
        <v>23.856080000000002</v>
      </c>
      <c r="BB315" s="9">
        <f t="shared" si="255"/>
        <v>18.180529999999997</v>
      </c>
      <c r="BC315" s="9">
        <f t="shared" si="256"/>
        <v>13.804320000000001</v>
      </c>
      <c r="BD315" s="9">
        <f t="shared" si="257"/>
        <v>11.528499999999999</v>
      </c>
      <c r="BE315" s="9">
        <f t="shared" si="258"/>
        <v>9.6865300000000012</v>
      </c>
      <c r="BF315" s="9">
        <f t="shared" si="259"/>
        <v>8.0882500000000004</v>
      </c>
      <c r="BG315" s="9">
        <f t="shared" si="260"/>
        <v>6.7629299999999999</v>
      </c>
      <c r="BH315" s="9">
        <f t="shared" si="261"/>
        <v>3.4271500000000001</v>
      </c>
      <c r="BI315" s="9">
        <f t="shared" si="262"/>
        <v>2.57429</v>
      </c>
      <c r="BJ315" s="9">
        <f t="shared" si="263"/>
        <v>2.4099200000000001</v>
      </c>
      <c r="BK315" s="9">
        <f t="shared" si="264"/>
        <v>1.70655</v>
      </c>
      <c r="BL315" s="9">
        <f t="shared" si="265"/>
        <v>1.1795</v>
      </c>
      <c r="BM315" s="9">
        <f t="shared" si="266"/>
        <v>0.80386000000000002</v>
      </c>
      <c r="BN315" s="9">
        <f t="shared" si="267"/>
        <v>0.33473999999999998</v>
      </c>
      <c r="BO315" s="9">
        <f t="shared" si="268"/>
        <v>6.0909999999999999E-2</v>
      </c>
      <c r="BP315" s="9">
        <f t="shared" si="269"/>
        <v>-0.15012999999999999</v>
      </c>
      <c r="BQ315" s="9">
        <f t="shared" si="270"/>
        <v>-0.35413</v>
      </c>
      <c r="BR315" s="9">
        <f t="shared" si="271"/>
        <v>-0.50499000000000005</v>
      </c>
      <c r="BS315" s="9">
        <f t="shared" si="272"/>
        <v>-0.62311000000000005</v>
      </c>
      <c r="BT315" s="9">
        <f t="shared" si="273"/>
        <v>-0.71996000000000004</v>
      </c>
      <c r="BU315" s="9">
        <f t="shared" si="274"/>
        <v>-0.72850000000000004</v>
      </c>
    </row>
    <row r="316" spans="5:73" x14ac:dyDescent="0.35">
      <c r="E316" t="str">
        <f t="shared" si="231"/>
        <v>400Mt-wem</v>
      </c>
      <c r="I316" s="4">
        <f t="shared" ref="I316:AL316" si="292">S88</f>
        <v>36915.629999999997</v>
      </c>
      <c r="J316" s="4">
        <f t="shared" si="292"/>
        <v>36242.26</v>
      </c>
      <c r="K316" s="4">
        <f t="shared" si="292"/>
        <v>31655.86</v>
      </c>
      <c r="L316" s="4">
        <f t="shared" si="292"/>
        <v>36264.589999999997</v>
      </c>
      <c r="M316" s="4">
        <f t="shared" si="292"/>
        <v>33302.25</v>
      </c>
      <c r="N316" s="4">
        <f t="shared" si="292"/>
        <v>32593.33</v>
      </c>
      <c r="O316" s="4">
        <f t="shared" si="292"/>
        <v>31098.36</v>
      </c>
      <c r="P316" s="4">
        <f t="shared" si="292"/>
        <v>29909.18</v>
      </c>
      <c r="Q316" s="4">
        <f t="shared" si="292"/>
        <v>29498.22</v>
      </c>
      <c r="R316" s="4">
        <f t="shared" si="292"/>
        <v>28377.84</v>
      </c>
      <c r="S316" s="4">
        <f t="shared" si="292"/>
        <v>17090.75</v>
      </c>
      <c r="T316" s="4">
        <f t="shared" si="292"/>
        <v>13707.27</v>
      </c>
      <c r="U316" s="4">
        <f t="shared" si="292"/>
        <v>11004.39</v>
      </c>
      <c r="V316" s="4">
        <f t="shared" si="292"/>
        <v>8786.57</v>
      </c>
      <c r="W316" s="4">
        <f t="shared" si="292"/>
        <v>7077.58</v>
      </c>
      <c r="X316" s="4">
        <f t="shared" si="292"/>
        <v>5639.26</v>
      </c>
      <c r="Y316" s="4">
        <f t="shared" si="292"/>
        <v>2380.2800000000002</v>
      </c>
      <c r="Z316" s="4">
        <f t="shared" si="292"/>
        <v>1691.07</v>
      </c>
      <c r="AA316" s="4">
        <f t="shared" si="292"/>
        <v>1850</v>
      </c>
      <c r="AB316" s="4">
        <f t="shared" si="292"/>
        <v>1384.14</v>
      </c>
      <c r="AC316" s="4">
        <f t="shared" si="292"/>
        <v>998.43</v>
      </c>
      <c r="AD316" s="4">
        <f t="shared" si="292"/>
        <v>626.73</v>
      </c>
      <c r="AE316" s="4">
        <f t="shared" si="292"/>
        <v>251.79</v>
      </c>
      <c r="AF316" s="4">
        <f t="shared" si="292"/>
        <v>17.97</v>
      </c>
      <c r="AG316" s="4">
        <f t="shared" si="292"/>
        <v>-159.43</v>
      </c>
      <c r="AH316" s="4">
        <f t="shared" si="292"/>
        <v>-325.58</v>
      </c>
      <c r="AI316" s="4">
        <f t="shared" si="292"/>
        <v>-448.58</v>
      </c>
      <c r="AJ316" s="4">
        <f t="shared" si="292"/>
        <v>-573.37</v>
      </c>
      <c r="AK316" s="4">
        <f t="shared" si="292"/>
        <v>-1016.72</v>
      </c>
      <c r="AL316" s="4">
        <f t="shared" si="292"/>
        <v>-1128.69</v>
      </c>
      <c r="AR316" s="9">
        <f t="shared" si="245"/>
        <v>36.91563</v>
      </c>
      <c r="AS316" s="9">
        <f t="shared" si="246"/>
        <v>36.242260000000002</v>
      </c>
      <c r="AT316" s="9">
        <f t="shared" si="247"/>
        <v>31.655860000000001</v>
      </c>
      <c r="AU316" s="9">
        <f t="shared" si="248"/>
        <v>36.264589999999998</v>
      </c>
      <c r="AV316" s="9">
        <f t="shared" si="249"/>
        <v>33.302250000000001</v>
      </c>
      <c r="AW316" s="9">
        <f t="shared" si="250"/>
        <v>32.593330000000002</v>
      </c>
      <c r="AX316" s="9">
        <f t="shared" si="251"/>
        <v>31.09836</v>
      </c>
      <c r="AY316" s="9">
        <f t="shared" si="252"/>
        <v>29.909179999999999</v>
      </c>
      <c r="AZ316" s="9">
        <f t="shared" si="253"/>
        <v>29.49822</v>
      </c>
      <c r="BA316" s="9">
        <f t="shared" si="254"/>
        <v>28.377839999999999</v>
      </c>
      <c r="BB316" s="9">
        <f t="shared" si="255"/>
        <v>17.09075</v>
      </c>
      <c r="BC316" s="9">
        <f t="shared" si="256"/>
        <v>13.707270000000001</v>
      </c>
      <c r="BD316" s="9">
        <f t="shared" si="257"/>
        <v>11.004389999999999</v>
      </c>
      <c r="BE316" s="9">
        <f t="shared" si="258"/>
        <v>8.7865699999999993</v>
      </c>
      <c r="BF316" s="9">
        <f t="shared" si="259"/>
        <v>7.0775800000000002</v>
      </c>
      <c r="BG316" s="9">
        <f t="shared" si="260"/>
        <v>5.6392600000000002</v>
      </c>
      <c r="BH316" s="9">
        <f t="shared" si="261"/>
        <v>2.3802800000000004</v>
      </c>
      <c r="BI316" s="9">
        <f t="shared" si="262"/>
        <v>1.6910699999999999</v>
      </c>
      <c r="BJ316" s="9">
        <f t="shared" si="263"/>
        <v>1.85</v>
      </c>
      <c r="BK316" s="9">
        <f t="shared" si="264"/>
        <v>1.3841400000000001</v>
      </c>
      <c r="BL316" s="9">
        <f t="shared" si="265"/>
        <v>0.99842999999999993</v>
      </c>
      <c r="BM316" s="9">
        <f t="shared" si="266"/>
        <v>0.62673000000000001</v>
      </c>
      <c r="BN316" s="9">
        <f t="shared" si="267"/>
        <v>0.25179000000000001</v>
      </c>
      <c r="BO316" s="9">
        <f t="shared" si="268"/>
        <v>1.797E-2</v>
      </c>
      <c r="BP316" s="9">
        <f t="shared" si="269"/>
        <v>-0.15943000000000002</v>
      </c>
      <c r="BQ316" s="9">
        <f t="shared" si="270"/>
        <v>-0.32557999999999998</v>
      </c>
      <c r="BR316" s="9">
        <f t="shared" si="271"/>
        <v>-0.44857999999999998</v>
      </c>
      <c r="BS316" s="9">
        <f t="shared" si="272"/>
        <v>-0.57337000000000005</v>
      </c>
      <c r="BT316" s="9">
        <f t="shared" si="273"/>
        <v>-1.0167200000000001</v>
      </c>
      <c r="BU316" s="9">
        <f t="shared" si="274"/>
        <v>-1.12869</v>
      </c>
    </row>
    <row r="317" spans="5:73" x14ac:dyDescent="0.35">
      <c r="E317" t="str">
        <f t="shared" si="231"/>
        <v>450Mt</v>
      </c>
      <c r="I317" s="4">
        <f t="shared" ref="I317:AL317" si="293">S89</f>
        <v>36915.620000000003</v>
      </c>
      <c r="J317" s="4">
        <f t="shared" si="293"/>
        <v>36242.26</v>
      </c>
      <c r="K317" s="4">
        <f t="shared" si="293"/>
        <v>31655.86</v>
      </c>
      <c r="L317" s="4">
        <f t="shared" si="293"/>
        <v>30825.97</v>
      </c>
      <c r="M317" s="4">
        <f t="shared" si="293"/>
        <v>29588.52</v>
      </c>
      <c r="N317" s="4">
        <f t="shared" si="293"/>
        <v>27010.84</v>
      </c>
      <c r="O317" s="4">
        <f t="shared" si="293"/>
        <v>25393.9</v>
      </c>
      <c r="P317" s="4">
        <f t="shared" si="293"/>
        <v>23103.93</v>
      </c>
      <c r="Q317" s="4">
        <f t="shared" si="293"/>
        <v>18886.05</v>
      </c>
      <c r="R317" s="4">
        <f t="shared" si="293"/>
        <v>14880.62</v>
      </c>
      <c r="S317" s="4">
        <f t="shared" si="293"/>
        <v>16834.900000000001</v>
      </c>
      <c r="T317" s="4">
        <f t="shared" si="293"/>
        <v>15848.45</v>
      </c>
      <c r="U317" s="4">
        <f t="shared" si="293"/>
        <v>15145.71</v>
      </c>
      <c r="V317" s="4">
        <f t="shared" si="293"/>
        <v>13929.28</v>
      </c>
      <c r="W317" s="4">
        <f t="shared" si="293"/>
        <v>12561.29</v>
      </c>
      <c r="X317" s="4">
        <f t="shared" si="293"/>
        <v>11150</v>
      </c>
      <c r="Y317" s="4">
        <f t="shared" si="293"/>
        <v>10189.02</v>
      </c>
      <c r="Z317" s="4">
        <f t="shared" si="293"/>
        <v>9025.5300000000007</v>
      </c>
      <c r="AA317" s="4">
        <f t="shared" si="293"/>
        <v>8247.26</v>
      </c>
      <c r="AB317" s="4">
        <f t="shared" si="293"/>
        <v>7711.44</v>
      </c>
      <c r="AC317" s="4">
        <f t="shared" si="293"/>
        <v>7287.7</v>
      </c>
      <c r="AD317" s="4">
        <f t="shared" si="293"/>
        <v>6899.11</v>
      </c>
      <c r="AE317" s="4">
        <f t="shared" si="293"/>
        <v>6220.43</v>
      </c>
      <c r="AF317" s="4">
        <f t="shared" si="293"/>
        <v>5851.93</v>
      </c>
      <c r="AG317" s="4">
        <f t="shared" si="293"/>
        <v>5506.71</v>
      </c>
      <c r="AH317" s="4">
        <f t="shared" si="293"/>
        <v>5174.24</v>
      </c>
      <c r="AI317" s="4">
        <f t="shared" si="293"/>
        <v>4799.5200000000004</v>
      </c>
      <c r="AJ317" s="4">
        <f t="shared" si="293"/>
        <v>4758.3900000000003</v>
      </c>
      <c r="AK317" s="4">
        <f t="shared" si="293"/>
        <v>4474.13</v>
      </c>
      <c r="AL317" s="4">
        <f t="shared" si="293"/>
        <v>4179.3100000000004</v>
      </c>
      <c r="AR317" s="9">
        <f t="shared" si="245"/>
        <v>36.915620000000004</v>
      </c>
      <c r="AS317" s="9">
        <f t="shared" si="246"/>
        <v>36.242260000000002</v>
      </c>
      <c r="AT317" s="9">
        <f t="shared" si="247"/>
        <v>31.655860000000001</v>
      </c>
      <c r="AU317" s="9">
        <f t="shared" si="248"/>
        <v>30.825970000000002</v>
      </c>
      <c r="AV317" s="9">
        <f t="shared" si="249"/>
        <v>29.588519999999999</v>
      </c>
      <c r="AW317" s="9">
        <f t="shared" si="250"/>
        <v>27.010840000000002</v>
      </c>
      <c r="AX317" s="9">
        <f t="shared" si="251"/>
        <v>25.393900000000002</v>
      </c>
      <c r="AY317" s="9">
        <f t="shared" si="252"/>
        <v>23.103930000000002</v>
      </c>
      <c r="AZ317" s="9">
        <f t="shared" si="253"/>
        <v>18.886050000000001</v>
      </c>
      <c r="BA317" s="9">
        <f t="shared" si="254"/>
        <v>14.88062</v>
      </c>
      <c r="BB317" s="9">
        <f t="shared" si="255"/>
        <v>16.834900000000001</v>
      </c>
      <c r="BC317" s="9">
        <f t="shared" si="256"/>
        <v>15.848450000000001</v>
      </c>
      <c r="BD317" s="9">
        <f t="shared" si="257"/>
        <v>15.145709999999999</v>
      </c>
      <c r="BE317" s="9">
        <f t="shared" si="258"/>
        <v>13.92928</v>
      </c>
      <c r="BF317" s="9">
        <f t="shared" si="259"/>
        <v>12.561290000000001</v>
      </c>
      <c r="BG317" s="9">
        <f t="shared" si="260"/>
        <v>11.15</v>
      </c>
      <c r="BH317" s="9">
        <f t="shared" si="261"/>
        <v>10.189020000000001</v>
      </c>
      <c r="BI317" s="9">
        <f t="shared" si="262"/>
        <v>9.0255299999999998</v>
      </c>
      <c r="BJ317" s="9">
        <f t="shared" si="263"/>
        <v>8.2472600000000007</v>
      </c>
      <c r="BK317" s="9">
        <f t="shared" si="264"/>
        <v>7.7114399999999996</v>
      </c>
      <c r="BL317" s="9">
        <f t="shared" si="265"/>
        <v>7.2877000000000001</v>
      </c>
      <c r="BM317" s="9">
        <f t="shared" si="266"/>
        <v>6.8991099999999994</v>
      </c>
      <c r="BN317" s="9">
        <f t="shared" si="267"/>
        <v>6.2204300000000003</v>
      </c>
      <c r="BO317" s="9">
        <f t="shared" si="268"/>
        <v>5.8519300000000003</v>
      </c>
      <c r="BP317" s="9">
        <f t="shared" si="269"/>
        <v>5.50671</v>
      </c>
      <c r="BQ317" s="9">
        <f t="shared" si="270"/>
        <v>5.1742400000000002</v>
      </c>
      <c r="BR317" s="9">
        <f t="shared" si="271"/>
        <v>4.7995200000000002</v>
      </c>
      <c r="BS317" s="9">
        <f t="shared" si="272"/>
        <v>4.7583900000000003</v>
      </c>
      <c r="BT317" s="9">
        <f t="shared" si="273"/>
        <v>4.4741299999999997</v>
      </c>
      <c r="BU317" s="9">
        <f t="shared" si="274"/>
        <v>4.1793100000000001</v>
      </c>
    </row>
    <row r="318" spans="5:73" x14ac:dyDescent="0.35">
      <c r="E318" t="str">
        <f t="shared" si="231"/>
        <v>450Mt-wam</v>
      </c>
      <c r="I318" s="4">
        <f t="shared" ref="I318:AL318" si="294">S90</f>
        <v>36915.620000000003</v>
      </c>
      <c r="J318" s="4">
        <f t="shared" si="294"/>
        <v>36242.26</v>
      </c>
      <c r="K318" s="4">
        <f t="shared" si="294"/>
        <v>31655.86</v>
      </c>
      <c r="L318" s="4">
        <f t="shared" si="294"/>
        <v>36286.29</v>
      </c>
      <c r="M318" s="4">
        <f t="shared" si="294"/>
        <v>33390.769999999997</v>
      </c>
      <c r="N318" s="4">
        <f t="shared" si="294"/>
        <v>32887.24</v>
      </c>
      <c r="O318" s="4">
        <f t="shared" si="294"/>
        <v>32405.4</v>
      </c>
      <c r="P318" s="4">
        <f t="shared" si="294"/>
        <v>31763.99</v>
      </c>
      <c r="Q318" s="4">
        <f t="shared" si="294"/>
        <v>29126.03</v>
      </c>
      <c r="R318" s="4">
        <f t="shared" si="294"/>
        <v>26477.19</v>
      </c>
      <c r="S318" s="4">
        <f t="shared" si="294"/>
        <v>23012.47</v>
      </c>
      <c r="T318" s="4">
        <f t="shared" si="294"/>
        <v>17208.98</v>
      </c>
      <c r="U318" s="4">
        <f t="shared" si="294"/>
        <v>14919.72</v>
      </c>
      <c r="V318" s="4">
        <f t="shared" si="294"/>
        <v>13044.9</v>
      </c>
      <c r="W318" s="4">
        <f t="shared" si="294"/>
        <v>10664.31</v>
      </c>
      <c r="X318" s="4">
        <f t="shared" si="294"/>
        <v>9079.08</v>
      </c>
      <c r="Y318" s="4">
        <f t="shared" si="294"/>
        <v>7629.75</v>
      </c>
      <c r="Z318" s="4">
        <f t="shared" si="294"/>
        <v>6588.17</v>
      </c>
      <c r="AA318" s="4">
        <f t="shared" si="294"/>
        <v>5701.96</v>
      </c>
      <c r="AB318" s="4">
        <f t="shared" si="294"/>
        <v>4880.8599999999997</v>
      </c>
      <c r="AC318" s="4">
        <f t="shared" si="294"/>
        <v>4206.1000000000004</v>
      </c>
      <c r="AD318" s="4">
        <f t="shared" si="294"/>
        <v>2220.08</v>
      </c>
      <c r="AE318" s="4">
        <f t="shared" si="294"/>
        <v>730.44</v>
      </c>
      <c r="AF318" s="4">
        <f t="shared" si="294"/>
        <v>359.9</v>
      </c>
      <c r="AG318" s="4">
        <f t="shared" si="294"/>
        <v>67.12</v>
      </c>
      <c r="AH318" s="4">
        <f t="shared" si="294"/>
        <v>-156.12</v>
      </c>
      <c r="AI318" s="4">
        <f t="shared" si="294"/>
        <v>-341.47</v>
      </c>
      <c r="AJ318" s="4">
        <f t="shared" si="294"/>
        <v>-509.56</v>
      </c>
      <c r="AK318" s="4">
        <f t="shared" si="294"/>
        <v>-686.94</v>
      </c>
      <c r="AL318" s="4">
        <f t="shared" si="294"/>
        <v>-1057.03</v>
      </c>
      <c r="AR318" s="9">
        <f t="shared" si="245"/>
        <v>36.915620000000004</v>
      </c>
      <c r="AS318" s="9">
        <f t="shared" si="246"/>
        <v>36.242260000000002</v>
      </c>
      <c r="AT318" s="9">
        <f t="shared" si="247"/>
        <v>31.655860000000001</v>
      </c>
      <c r="AU318" s="9">
        <f t="shared" si="248"/>
        <v>36.286290000000001</v>
      </c>
      <c r="AV318" s="9">
        <f t="shared" si="249"/>
        <v>33.390769999999996</v>
      </c>
      <c r="AW318" s="9">
        <f t="shared" si="250"/>
        <v>32.887239999999998</v>
      </c>
      <c r="AX318" s="9">
        <f t="shared" si="251"/>
        <v>32.4054</v>
      </c>
      <c r="AY318" s="9">
        <f t="shared" si="252"/>
        <v>31.763990000000003</v>
      </c>
      <c r="AZ318" s="9">
        <f t="shared" si="253"/>
        <v>29.12603</v>
      </c>
      <c r="BA318" s="9">
        <f t="shared" si="254"/>
        <v>26.47719</v>
      </c>
      <c r="BB318" s="9">
        <f t="shared" si="255"/>
        <v>23.01247</v>
      </c>
      <c r="BC318" s="9">
        <f t="shared" si="256"/>
        <v>17.20898</v>
      </c>
      <c r="BD318" s="9">
        <f t="shared" si="257"/>
        <v>14.91972</v>
      </c>
      <c r="BE318" s="9">
        <f t="shared" si="258"/>
        <v>13.0449</v>
      </c>
      <c r="BF318" s="9">
        <f t="shared" si="259"/>
        <v>10.664309999999999</v>
      </c>
      <c r="BG318" s="9">
        <f t="shared" si="260"/>
        <v>9.0790799999999994</v>
      </c>
      <c r="BH318" s="9">
        <f t="shared" si="261"/>
        <v>7.6297499999999996</v>
      </c>
      <c r="BI318" s="9">
        <f t="shared" si="262"/>
        <v>6.5881699999999999</v>
      </c>
      <c r="BJ318" s="9">
        <f t="shared" si="263"/>
        <v>5.7019599999999997</v>
      </c>
      <c r="BK318" s="9">
        <f t="shared" si="264"/>
        <v>4.8808599999999993</v>
      </c>
      <c r="BL318" s="9">
        <f t="shared" si="265"/>
        <v>4.2061000000000002</v>
      </c>
      <c r="BM318" s="9">
        <f t="shared" si="266"/>
        <v>2.2200799999999998</v>
      </c>
      <c r="BN318" s="9">
        <f t="shared" si="267"/>
        <v>0.73044000000000009</v>
      </c>
      <c r="BO318" s="9">
        <f t="shared" si="268"/>
        <v>0.3599</v>
      </c>
      <c r="BP318" s="9">
        <f t="shared" si="269"/>
        <v>6.7119999999999999E-2</v>
      </c>
      <c r="BQ318" s="9">
        <f t="shared" si="270"/>
        <v>-0.15612000000000001</v>
      </c>
      <c r="BR318" s="9">
        <f t="shared" si="271"/>
        <v>-0.34147000000000005</v>
      </c>
      <c r="BS318" s="9">
        <f t="shared" si="272"/>
        <v>-0.50956000000000001</v>
      </c>
      <c r="BT318" s="9">
        <f t="shared" si="273"/>
        <v>-0.68694000000000011</v>
      </c>
      <c r="BU318" s="9">
        <f t="shared" si="274"/>
        <v>-1.0570299999999999</v>
      </c>
    </row>
    <row r="319" spans="5:73" x14ac:dyDescent="0.35">
      <c r="E319" t="str">
        <f t="shared" si="231"/>
        <v>450Mt-wem</v>
      </c>
      <c r="I319" s="4">
        <f t="shared" ref="I319:AL319" si="295">S91</f>
        <v>36915.629999999997</v>
      </c>
      <c r="J319" s="4">
        <f t="shared" si="295"/>
        <v>36242.26</v>
      </c>
      <c r="K319" s="4">
        <f t="shared" si="295"/>
        <v>31655.86</v>
      </c>
      <c r="L319" s="4">
        <f t="shared" si="295"/>
        <v>36264.589999999997</v>
      </c>
      <c r="M319" s="4">
        <f t="shared" si="295"/>
        <v>33414.42</v>
      </c>
      <c r="N319" s="4">
        <f t="shared" si="295"/>
        <v>33087.99</v>
      </c>
      <c r="O319" s="4">
        <f t="shared" si="295"/>
        <v>32740.16</v>
      </c>
      <c r="P319" s="4">
        <f t="shared" si="295"/>
        <v>32047.74</v>
      </c>
      <c r="Q319" s="4">
        <f t="shared" si="295"/>
        <v>29732.71</v>
      </c>
      <c r="R319" s="4">
        <f t="shared" si="295"/>
        <v>28707.37</v>
      </c>
      <c r="S319" s="4">
        <f t="shared" si="295"/>
        <v>23054.42</v>
      </c>
      <c r="T319" s="4">
        <f t="shared" si="295"/>
        <v>17286.63</v>
      </c>
      <c r="U319" s="4">
        <f t="shared" si="295"/>
        <v>14899.28</v>
      </c>
      <c r="V319" s="4">
        <f t="shared" si="295"/>
        <v>12897.67</v>
      </c>
      <c r="W319" s="4">
        <f t="shared" si="295"/>
        <v>10457.77</v>
      </c>
      <c r="X319" s="4">
        <f t="shared" si="295"/>
        <v>8977.02</v>
      </c>
      <c r="Y319" s="4">
        <f t="shared" si="295"/>
        <v>7587.8</v>
      </c>
      <c r="Z319" s="4">
        <f t="shared" si="295"/>
        <v>6455.12</v>
      </c>
      <c r="AA319" s="4">
        <f t="shared" si="295"/>
        <v>5601.33</v>
      </c>
      <c r="AB319" s="4">
        <f t="shared" si="295"/>
        <v>4668.8500000000004</v>
      </c>
      <c r="AC319" s="4">
        <f t="shared" si="295"/>
        <v>2051.54</v>
      </c>
      <c r="AD319" s="4">
        <f t="shared" si="295"/>
        <v>1526.08</v>
      </c>
      <c r="AE319" s="4">
        <f t="shared" si="295"/>
        <v>836.69</v>
      </c>
      <c r="AF319" s="4">
        <f t="shared" si="295"/>
        <v>349.67</v>
      </c>
      <c r="AG319" s="4">
        <f t="shared" si="295"/>
        <v>78.42</v>
      </c>
      <c r="AH319" s="4">
        <f t="shared" si="295"/>
        <v>-138.33000000000001</v>
      </c>
      <c r="AI319" s="4">
        <f t="shared" si="295"/>
        <v>-325.17</v>
      </c>
      <c r="AJ319" s="4">
        <f t="shared" si="295"/>
        <v>-477.41</v>
      </c>
      <c r="AK319" s="4">
        <f t="shared" si="295"/>
        <v>-757.44</v>
      </c>
      <c r="AL319" s="4">
        <f t="shared" si="295"/>
        <v>-1126.53</v>
      </c>
      <c r="AR319" s="9">
        <f t="shared" ref="AR319" si="296">I319/1000</f>
        <v>36.91563</v>
      </c>
      <c r="AS319" s="9">
        <f t="shared" ref="AS319" si="297">J319/1000</f>
        <v>36.242260000000002</v>
      </c>
      <c r="AT319" s="9">
        <f t="shared" ref="AT319" si="298">K319/1000</f>
        <v>31.655860000000001</v>
      </c>
      <c r="AU319" s="9">
        <f t="shared" ref="AU319" si="299">L319/1000</f>
        <v>36.264589999999998</v>
      </c>
      <c r="AV319" s="9">
        <f t="shared" ref="AV319" si="300">M319/1000</f>
        <v>33.41442</v>
      </c>
      <c r="AW319" s="9">
        <f t="shared" ref="AW319" si="301">N319/1000</f>
        <v>33.087989999999998</v>
      </c>
      <c r="AX319" s="9">
        <f t="shared" ref="AX319" si="302">O319/1000</f>
        <v>32.740160000000003</v>
      </c>
      <c r="AY319" s="9">
        <f t="shared" ref="AY319" si="303">P319/1000</f>
        <v>32.047740000000005</v>
      </c>
      <c r="AZ319" s="9">
        <f t="shared" ref="AZ319" si="304">Q319/1000</f>
        <v>29.732710000000001</v>
      </c>
      <c r="BA319" s="9">
        <f t="shared" ref="BA319" si="305">R319/1000</f>
        <v>28.707369999999997</v>
      </c>
      <c r="BB319" s="9">
        <f t="shared" ref="BB319" si="306">S319/1000</f>
        <v>23.054419999999997</v>
      </c>
      <c r="BC319" s="9">
        <f t="shared" ref="BC319" si="307">T319/1000</f>
        <v>17.286630000000002</v>
      </c>
      <c r="BD319" s="9">
        <f t="shared" ref="BD319" si="308">U319/1000</f>
        <v>14.899280000000001</v>
      </c>
      <c r="BE319" s="9">
        <f t="shared" ref="BE319" si="309">V319/1000</f>
        <v>12.89767</v>
      </c>
      <c r="BF319" s="9">
        <f t="shared" ref="BF319" si="310">W319/1000</f>
        <v>10.45777</v>
      </c>
      <c r="BG319" s="9">
        <f t="shared" ref="BG319" si="311">X319/1000</f>
        <v>8.9770199999999996</v>
      </c>
      <c r="BH319" s="9">
        <f t="shared" ref="BH319" si="312">Y319/1000</f>
        <v>7.5878000000000005</v>
      </c>
      <c r="BI319" s="9">
        <f t="shared" ref="BI319" si="313">Z319/1000</f>
        <v>6.45512</v>
      </c>
      <c r="BJ319" s="9">
        <f t="shared" ref="BJ319" si="314">AA319/1000</f>
        <v>5.6013299999999999</v>
      </c>
      <c r="BK319" s="9">
        <f t="shared" ref="BK319" si="315">AB319/1000</f>
        <v>4.6688499999999999</v>
      </c>
      <c r="BL319" s="9">
        <f t="shared" ref="BL319" si="316">AC319/1000</f>
        <v>2.0515400000000001</v>
      </c>
      <c r="BM319" s="9">
        <f t="shared" ref="BM319" si="317">AD319/1000</f>
        <v>1.5260799999999999</v>
      </c>
      <c r="BN319" s="9">
        <f t="shared" ref="BN319" si="318">AE319/1000</f>
        <v>0.83669000000000004</v>
      </c>
      <c r="BO319" s="9">
        <f t="shared" ref="BO319" si="319">AF319/1000</f>
        <v>0.34967000000000004</v>
      </c>
      <c r="BP319" s="9">
        <f t="shared" ref="BP319" si="320">AG319/1000</f>
        <v>7.8420000000000004E-2</v>
      </c>
      <c r="BQ319" s="9">
        <f t="shared" ref="BQ319" si="321">AH319/1000</f>
        <v>-0.13833000000000001</v>
      </c>
      <c r="BR319" s="9">
        <f t="shared" ref="BR319" si="322">AI319/1000</f>
        <v>-0.32517000000000001</v>
      </c>
      <c r="BS319" s="9">
        <f t="shared" ref="BS319" si="323">AJ319/1000</f>
        <v>-0.47741</v>
      </c>
      <c r="BT319" s="9">
        <f t="shared" ref="BT319" si="324">AK319/1000</f>
        <v>-0.75744</v>
      </c>
      <c r="BU319" s="9">
        <f t="shared" ref="BU319" si="325">AL319/1000</f>
        <v>-1.12653</v>
      </c>
    </row>
    <row r="322" spans="1:38" x14ac:dyDescent="0.35">
      <c r="A322" t="s">
        <v>197</v>
      </c>
      <c r="D322" t="s">
        <v>140</v>
      </c>
      <c r="E322" t="str">
        <f>O61</f>
        <v>fgas</v>
      </c>
      <c r="I322">
        <f t="shared" ref="I322:L322" si="326">S61</f>
        <v>744.76</v>
      </c>
      <c r="J322">
        <f t="shared" si="326"/>
        <v>741.27</v>
      </c>
      <c r="K322">
        <f t="shared" si="326"/>
        <v>727.56</v>
      </c>
      <c r="L322">
        <f t="shared" si="326"/>
        <v>726.73</v>
      </c>
      <c r="M322">
        <f t="shared" ref="M322:V323" si="327">W61</f>
        <v>679.45</v>
      </c>
      <c r="N322">
        <f t="shared" si="327"/>
        <v>651.02</v>
      </c>
      <c r="O322">
        <f t="shared" si="327"/>
        <v>642.13</v>
      </c>
      <c r="P322">
        <f t="shared" si="327"/>
        <v>621.67999999999995</v>
      </c>
      <c r="Q322">
        <f t="shared" si="327"/>
        <v>615.41</v>
      </c>
      <c r="R322">
        <f t="shared" si="327"/>
        <v>622.55999999999995</v>
      </c>
      <c r="S322">
        <f t="shared" si="327"/>
        <v>636.79</v>
      </c>
      <c r="T322">
        <f t="shared" si="327"/>
        <v>639.98</v>
      </c>
      <c r="U322">
        <f t="shared" si="327"/>
        <v>655.87</v>
      </c>
      <c r="V322">
        <f t="shared" si="327"/>
        <v>676.97</v>
      </c>
      <c r="W322">
        <f t="shared" ref="W322:AF323" si="328">AG61</f>
        <v>703.35</v>
      </c>
      <c r="X322">
        <f t="shared" si="328"/>
        <v>730.14</v>
      </c>
      <c r="Y322">
        <f t="shared" si="328"/>
        <v>755.17</v>
      </c>
      <c r="Z322">
        <f t="shared" si="328"/>
        <v>786.14</v>
      </c>
      <c r="AA322">
        <f t="shared" si="328"/>
        <v>815.51</v>
      </c>
      <c r="AB322">
        <f t="shared" si="328"/>
        <v>856.46</v>
      </c>
      <c r="AC322">
        <f t="shared" si="328"/>
        <v>895.51</v>
      </c>
      <c r="AD322">
        <f t="shared" si="328"/>
        <v>934.94</v>
      </c>
      <c r="AE322">
        <f t="shared" si="328"/>
        <v>974.74</v>
      </c>
      <c r="AF322">
        <f t="shared" si="328"/>
        <v>1017.28</v>
      </c>
      <c r="AG322">
        <f t="shared" ref="AG322:AL323" si="329">AQ61</f>
        <v>1057.03</v>
      </c>
      <c r="AH322">
        <f t="shared" si="329"/>
        <v>1097.6400000000001</v>
      </c>
      <c r="AI322">
        <f t="shared" si="329"/>
        <v>1138.21</v>
      </c>
      <c r="AJ322">
        <f t="shared" si="329"/>
        <v>1179.24</v>
      </c>
      <c r="AK322">
        <f t="shared" si="329"/>
        <v>1220.42</v>
      </c>
      <c r="AL322">
        <f t="shared" si="329"/>
        <v>1261.45</v>
      </c>
    </row>
    <row r="323" spans="1:38" x14ac:dyDescent="0.35">
      <c r="D323" t="s">
        <v>142</v>
      </c>
      <c r="E323" t="str">
        <f>O62</f>
        <v>waste</v>
      </c>
      <c r="I323">
        <f t="shared" ref="I323:L323" si="330">S62</f>
        <v>823.43</v>
      </c>
      <c r="J323">
        <f t="shared" si="330"/>
        <v>877.87</v>
      </c>
      <c r="K323">
        <f t="shared" si="330"/>
        <v>848.74</v>
      </c>
      <c r="L323">
        <f t="shared" si="330"/>
        <v>820.23</v>
      </c>
      <c r="M323">
        <f t="shared" si="327"/>
        <v>794.01</v>
      </c>
      <c r="N323">
        <f t="shared" si="327"/>
        <v>769.36</v>
      </c>
      <c r="O323">
        <f t="shared" si="327"/>
        <v>745.8</v>
      </c>
      <c r="P323">
        <f t="shared" si="327"/>
        <v>722.67</v>
      </c>
      <c r="Q323">
        <f t="shared" si="327"/>
        <v>699.87</v>
      </c>
      <c r="R323">
        <f t="shared" si="327"/>
        <v>677.31</v>
      </c>
      <c r="S323">
        <f t="shared" si="327"/>
        <v>655.8</v>
      </c>
      <c r="T323">
        <f t="shared" si="327"/>
        <v>635.99</v>
      </c>
      <c r="U323">
        <f t="shared" si="327"/>
        <v>617.76</v>
      </c>
      <c r="V323">
        <f t="shared" si="327"/>
        <v>600.98</v>
      </c>
      <c r="W323">
        <f t="shared" si="328"/>
        <v>585.51</v>
      </c>
      <c r="X323">
        <f t="shared" si="328"/>
        <v>571.24</v>
      </c>
      <c r="Y323">
        <f t="shared" si="328"/>
        <v>557.82000000000005</v>
      </c>
      <c r="Z323">
        <f t="shared" si="328"/>
        <v>545.41999999999996</v>
      </c>
      <c r="AA323">
        <f t="shared" si="328"/>
        <v>533.97</v>
      </c>
      <c r="AB323">
        <f t="shared" si="328"/>
        <v>523.4</v>
      </c>
      <c r="AC323">
        <f t="shared" si="328"/>
        <v>513.64</v>
      </c>
      <c r="AD323">
        <f t="shared" si="328"/>
        <v>504.5</v>
      </c>
      <c r="AE323">
        <f t="shared" si="328"/>
        <v>496.06</v>
      </c>
      <c r="AF323">
        <f t="shared" si="328"/>
        <v>488.27</v>
      </c>
      <c r="AG323">
        <f t="shared" si="329"/>
        <v>481.08</v>
      </c>
      <c r="AH323">
        <f t="shared" si="329"/>
        <v>474.45</v>
      </c>
      <c r="AI323">
        <f t="shared" si="329"/>
        <v>468.11</v>
      </c>
      <c r="AJ323">
        <f t="shared" si="329"/>
        <v>462.27</v>
      </c>
      <c r="AK323">
        <f t="shared" si="329"/>
        <v>456.88</v>
      </c>
      <c r="AL323">
        <f t="shared" si="329"/>
        <v>451.92</v>
      </c>
    </row>
    <row r="328" spans="1:38" x14ac:dyDescent="0.35">
      <c r="E328">
        <v>5</v>
      </c>
      <c r="F328">
        <f>E328+1</f>
        <v>6</v>
      </c>
      <c r="G328">
        <f t="shared" ref="G328:AL328" si="331">F328+1</f>
        <v>7</v>
      </c>
      <c r="H328">
        <f t="shared" si="331"/>
        <v>8</v>
      </c>
      <c r="I328">
        <f t="shared" si="331"/>
        <v>9</v>
      </c>
      <c r="J328">
        <f t="shared" si="331"/>
        <v>10</v>
      </c>
      <c r="K328">
        <f t="shared" si="331"/>
        <v>11</v>
      </c>
      <c r="L328">
        <f t="shared" si="331"/>
        <v>12</v>
      </c>
      <c r="M328">
        <f t="shared" si="331"/>
        <v>13</v>
      </c>
      <c r="N328">
        <f t="shared" si="331"/>
        <v>14</v>
      </c>
      <c r="O328">
        <f t="shared" si="331"/>
        <v>15</v>
      </c>
      <c r="P328">
        <f t="shared" si="331"/>
        <v>16</v>
      </c>
      <c r="Q328">
        <f t="shared" si="331"/>
        <v>17</v>
      </c>
      <c r="R328">
        <f t="shared" si="331"/>
        <v>18</v>
      </c>
      <c r="S328">
        <f t="shared" si="331"/>
        <v>19</v>
      </c>
      <c r="T328">
        <f t="shared" si="331"/>
        <v>20</v>
      </c>
      <c r="U328">
        <f t="shared" si="331"/>
        <v>21</v>
      </c>
      <c r="V328">
        <f t="shared" si="331"/>
        <v>22</v>
      </c>
      <c r="W328">
        <f t="shared" si="331"/>
        <v>23</v>
      </c>
      <c r="X328">
        <f t="shared" si="331"/>
        <v>24</v>
      </c>
      <c r="Y328">
        <f t="shared" si="331"/>
        <v>25</v>
      </c>
      <c r="Z328">
        <f t="shared" si="331"/>
        <v>26</v>
      </c>
      <c r="AA328">
        <f t="shared" si="331"/>
        <v>27</v>
      </c>
      <c r="AB328">
        <f t="shared" si="331"/>
        <v>28</v>
      </c>
      <c r="AC328">
        <f t="shared" si="331"/>
        <v>29</v>
      </c>
      <c r="AD328">
        <f t="shared" si="331"/>
        <v>30</v>
      </c>
      <c r="AE328">
        <f t="shared" si="331"/>
        <v>31</v>
      </c>
      <c r="AF328">
        <f t="shared" si="331"/>
        <v>32</v>
      </c>
      <c r="AG328">
        <f t="shared" si="331"/>
        <v>33</v>
      </c>
      <c r="AH328">
        <f t="shared" si="331"/>
        <v>34</v>
      </c>
      <c r="AI328">
        <f t="shared" si="331"/>
        <v>35</v>
      </c>
      <c r="AJ328">
        <f t="shared" si="331"/>
        <v>36</v>
      </c>
      <c r="AK328">
        <f t="shared" si="331"/>
        <v>37</v>
      </c>
      <c r="AL328">
        <f t="shared" si="331"/>
        <v>38</v>
      </c>
    </row>
    <row r="330" spans="1:38" x14ac:dyDescent="0.35">
      <c r="D330" t="s">
        <v>142</v>
      </c>
      <c r="E330" t="s">
        <v>102</v>
      </c>
      <c r="F330">
        <f t="shared" ref="F330:H330" si="332">F296</f>
        <v>2018</v>
      </c>
      <c r="G330">
        <f t="shared" si="332"/>
        <v>2019</v>
      </c>
      <c r="H330">
        <f t="shared" si="332"/>
        <v>2020</v>
      </c>
      <c r="I330">
        <f>I296</f>
        <v>2021</v>
      </c>
      <c r="J330">
        <f t="shared" ref="J330:AL330" si="333">J296</f>
        <v>2022</v>
      </c>
      <c r="K330">
        <f t="shared" si="333"/>
        <v>2023</v>
      </c>
      <c r="L330">
        <f t="shared" si="333"/>
        <v>2024</v>
      </c>
      <c r="M330">
        <f t="shared" si="333"/>
        <v>2025</v>
      </c>
      <c r="N330">
        <f t="shared" si="333"/>
        <v>2026</v>
      </c>
      <c r="O330">
        <f t="shared" si="333"/>
        <v>2027</v>
      </c>
      <c r="P330">
        <f t="shared" si="333"/>
        <v>2028</v>
      </c>
      <c r="Q330">
        <f t="shared" si="333"/>
        <v>2029</v>
      </c>
      <c r="R330">
        <f t="shared" si="333"/>
        <v>2030</v>
      </c>
      <c r="S330">
        <f t="shared" si="333"/>
        <v>2031</v>
      </c>
      <c r="T330">
        <f t="shared" si="333"/>
        <v>2032</v>
      </c>
      <c r="U330">
        <f t="shared" si="333"/>
        <v>2033</v>
      </c>
      <c r="V330">
        <f t="shared" si="333"/>
        <v>2034</v>
      </c>
      <c r="W330">
        <f t="shared" si="333"/>
        <v>2035</v>
      </c>
      <c r="X330">
        <f t="shared" si="333"/>
        <v>2036</v>
      </c>
      <c r="Y330">
        <f t="shared" si="333"/>
        <v>2037</v>
      </c>
      <c r="Z330">
        <f t="shared" si="333"/>
        <v>2038</v>
      </c>
      <c r="AA330">
        <f t="shared" si="333"/>
        <v>2039</v>
      </c>
      <c r="AB330">
        <f t="shared" si="333"/>
        <v>2040</v>
      </c>
      <c r="AC330">
        <f t="shared" si="333"/>
        <v>2041</v>
      </c>
      <c r="AD330">
        <f t="shared" si="333"/>
        <v>2042</v>
      </c>
      <c r="AE330">
        <f t="shared" si="333"/>
        <v>2043</v>
      </c>
      <c r="AF330">
        <f t="shared" si="333"/>
        <v>2044</v>
      </c>
      <c r="AG330">
        <f t="shared" si="333"/>
        <v>2045</v>
      </c>
      <c r="AH330">
        <f t="shared" si="333"/>
        <v>2046</v>
      </c>
      <c r="AI330">
        <f t="shared" si="333"/>
        <v>2047</v>
      </c>
      <c r="AJ330">
        <f t="shared" si="333"/>
        <v>2048</v>
      </c>
      <c r="AK330">
        <f t="shared" si="333"/>
        <v>2049</v>
      </c>
      <c r="AL330">
        <f t="shared" si="333"/>
        <v>2050</v>
      </c>
    </row>
    <row r="331" spans="1:38" x14ac:dyDescent="0.35">
      <c r="A331" t="s">
        <v>198</v>
      </c>
      <c r="B331" t="s">
        <v>199</v>
      </c>
      <c r="C331">
        <v>323</v>
      </c>
      <c r="E331" t="str" cm="1">
        <f t="array" aca="1" ref="E331" ca="1">INDIRECT(CONCATENATE("R",$C331,"C",E$328),FALSE)</f>
        <v>waste</v>
      </c>
      <c r="F331" cm="1">
        <f t="array" aca="1" ref="F331" ca="1">INDIRECT(CONCATENATE("R",$C331,"C",F$328),FALSE)</f>
        <v>0</v>
      </c>
      <c r="G331" cm="1">
        <f t="array" aca="1" ref="G331" ca="1">INDIRECT(CONCATENATE("R",$C331,"C",G$328),FALSE)</f>
        <v>0</v>
      </c>
      <c r="H331" cm="1">
        <f t="array" aca="1" ref="H331" ca="1">INDIRECT(CONCATENATE("R",$C331,"C",H$328),FALSE)</f>
        <v>0</v>
      </c>
      <c r="I331" cm="1">
        <f t="array" aca="1" ref="I331" ca="1">INDIRECT(CONCATENATE("R",$C331,"C",I$328),FALSE)</f>
        <v>823.43</v>
      </c>
      <c r="J331" cm="1">
        <f t="array" aca="1" ref="J331" ca="1">INDIRECT(CONCATENATE("R",$C331,"C",J$328),FALSE)</f>
        <v>877.87</v>
      </c>
      <c r="K331" cm="1">
        <f t="array" aca="1" ref="K331" ca="1">INDIRECT(CONCATENATE("R",$C331,"C",K$328),FALSE)</f>
        <v>848.74</v>
      </c>
      <c r="L331" cm="1">
        <f t="array" aca="1" ref="L331" ca="1">INDIRECT(CONCATENATE("R",$C331,"C",L$328),FALSE)</f>
        <v>820.23</v>
      </c>
      <c r="M331" cm="1">
        <f t="array" aca="1" ref="M331" ca="1">INDIRECT(CONCATENATE("R",$C331,"C",M$328),FALSE)</f>
        <v>794.01</v>
      </c>
      <c r="N331" cm="1">
        <f t="array" aca="1" ref="N331" ca="1">INDIRECT(CONCATENATE("R",$C331,"C",N$328),FALSE)</f>
        <v>769.36</v>
      </c>
      <c r="O331" cm="1">
        <f t="array" aca="1" ref="O331" ca="1">INDIRECT(CONCATENATE("R",$C331,"C",O$328),FALSE)</f>
        <v>745.8</v>
      </c>
      <c r="P331" cm="1">
        <f t="array" aca="1" ref="P331" ca="1">INDIRECT(CONCATENATE("R",$C331,"C",P$328),FALSE)</f>
        <v>722.67</v>
      </c>
      <c r="Q331" cm="1">
        <f t="array" aca="1" ref="Q331" ca="1">INDIRECT(CONCATENATE("R",$C331,"C",Q$328),FALSE)</f>
        <v>699.87</v>
      </c>
      <c r="R331" cm="1">
        <f t="array" aca="1" ref="R331" ca="1">INDIRECT(CONCATENATE("R",$C331,"C",R$328),FALSE)</f>
        <v>677.31</v>
      </c>
      <c r="S331" cm="1">
        <f t="array" aca="1" ref="S331" ca="1">INDIRECT(CONCATENATE("R",$C331,"C",S$328),FALSE)</f>
        <v>655.8</v>
      </c>
      <c r="T331" cm="1">
        <f t="array" aca="1" ref="T331" ca="1">INDIRECT(CONCATENATE("R",$C331,"C",T$328),FALSE)</f>
        <v>635.99</v>
      </c>
      <c r="U331" cm="1">
        <f t="array" aca="1" ref="U331" ca="1">INDIRECT(CONCATENATE("R",$C331,"C",U$328),FALSE)</f>
        <v>617.76</v>
      </c>
      <c r="V331" cm="1">
        <f t="array" aca="1" ref="V331" ca="1">INDIRECT(CONCATENATE("R",$C331,"C",V$328),FALSE)</f>
        <v>600.98</v>
      </c>
      <c r="W331" cm="1">
        <f t="array" aca="1" ref="W331" ca="1">INDIRECT(CONCATENATE("R",$C331,"C",W$328),FALSE)</f>
        <v>585.51</v>
      </c>
      <c r="X331" cm="1">
        <f t="array" aca="1" ref="X331" ca="1">INDIRECT(CONCATENATE("R",$C331,"C",X$328),FALSE)</f>
        <v>571.24</v>
      </c>
      <c r="Y331" cm="1">
        <f t="array" aca="1" ref="Y331" ca="1">INDIRECT(CONCATENATE("R",$C331,"C",Y$328),FALSE)</f>
        <v>557.82000000000005</v>
      </c>
      <c r="Z331" cm="1">
        <f t="array" aca="1" ref="Z331" ca="1">INDIRECT(CONCATENATE("R",$C331,"C",Z$328),FALSE)</f>
        <v>545.41999999999996</v>
      </c>
      <c r="AA331" cm="1">
        <f t="array" aca="1" ref="AA331" ca="1">INDIRECT(CONCATENATE("R",$C331,"C",AA$328),FALSE)</f>
        <v>533.97</v>
      </c>
      <c r="AB331" cm="1">
        <f t="array" aca="1" ref="AB331" ca="1">INDIRECT(CONCATENATE("R",$C331,"C",AB$328),FALSE)</f>
        <v>523.4</v>
      </c>
      <c r="AC331" cm="1">
        <f t="array" aca="1" ref="AC331" ca="1">INDIRECT(CONCATENATE("R",$C331,"C",AC$328),FALSE)</f>
        <v>513.64</v>
      </c>
      <c r="AD331" cm="1">
        <f t="array" aca="1" ref="AD331" ca="1">INDIRECT(CONCATENATE("R",$C331,"C",AD$328),FALSE)</f>
        <v>504.5</v>
      </c>
      <c r="AE331" cm="1">
        <f t="array" aca="1" ref="AE331" ca="1">INDIRECT(CONCATENATE("R",$C331,"C",AE$328),FALSE)</f>
        <v>496.06</v>
      </c>
      <c r="AF331" cm="1">
        <f t="array" aca="1" ref="AF331" ca="1">INDIRECT(CONCATENATE("R",$C331,"C",AF$328),FALSE)</f>
        <v>488.27</v>
      </c>
      <c r="AG331" cm="1">
        <f t="array" aca="1" ref="AG331" ca="1">INDIRECT(CONCATENATE("R",$C331,"C",AG$328),FALSE)</f>
        <v>481.08</v>
      </c>
      <c r="AH331" cm="1">
        <f t="array" aca="1" ref="AH331" ca="1">INDIRECT(CONCATENATE("R",$C331,"C",AH$328),FALSE)</f>
        <v>474.45</v>
      </c>
      <c r="AI331" cm="1">
        <f t="array" aca="1" ref="AI331" ca="1">INDIRECT(CONCATENATE("R",$C331,"C",AI$328),FALSE)</f>
        <v>468.11</v>
      </c>
      <c r="AJ331" cm="1">
        <f t="array" aca="1" ref="AJ331" ca="1">INDIRECT(CONCATENATE("R",$C331,"C",AJ$328),FALSE)</f>
        <v>462.27</v>
      </c>
      <c r="AK331" cm="1">
        <f t="array" aca="1" ref="AK331" ca="1">INDIRECT(CONCATENATE("R",$C331,"C",AK$328),FALSE)</f>
        <v>456.88</v>
      </c>
      <c r="AL331" cm="1">
        <f t="array" aca="1" ref="AL331" ca="1">INDIRECT(CONCATENATE("R",$C331,"C",AL$328),FALSE)</f>
        <v>451.92</v>
      </c>
    </row>
    <row r="332" spans="1:38" x14ac:dyDescent="0.35">
      <c r="A332" t="s">
        <v>34</v>
      </c>
      <c r="B332" t="s">
        <v>199</v>
      </c>
      <c r="C332">
        <f>E378</f>
        <v>234</v>
      </c>
      <c r="E332" t="str" cm="1">
        <f t="array" aca="1" ref="E332" ca="1">INDIRECT(CONCATENATE("R",$C332,"C",E$328),FALSE)</f>
        <v>S2-P2</v>
      </c>
      <c r="F332" s="4" cm="1">
        <f t="array" aca="1" ref="F332" ca="1">INDIRECT(CONCATENATE("R",$C332,"C",F$328),FALSE)</f>
        <v>16406.419320980785</v>
      </c>
      <c r="G332" s="4" cm="1">
        <f t="array" aca="1" ref="G332" ca="1">INDIRECT(CONCATENATE("R",$C332,"C",G$328),FALSE)</f>
        <v>15960.68088179448</v>
      </c>
      <c r="H332" s="4" cm="1">
        <f t="array" aca="1" ref="H332" ca="1">INDIRECT(CONCATENATE("R",$C332,"C",H$328),FALSE)</f>
        <v>16203.736507613296</v>
      </c>
      <c r="I332" s="4" cm="1">
        <f t="array" aca="1" ref="I332" ca="1">INDIRECT(CONCATENATE("R",$C332,"C",I$328),FALSE)</f>
        <v>16525.213966676525</v>
      </c>
      <c r="J332" s="4" cm="1">
        <f t="array" aca="1" ref="J332" ca="1">INDIRECT(CONCATENATE("R",$C332,"C",J$328),FALSE)</f>
        <v>16516.50912815706</v>
      </c>
      <c r="K332" s="4" cm="1">
        <f t="array" aca="1" ref="K332" ca="1">INDIRECT(CONCATENATE("R",$C332,"C",K$328),FALSE)</f>
        <v>16332.435723665736</v>
      </c>
      <c r="L332" s="4" cm="1">
        <f t="array" aca="1" ref="L332" ca="1">INDIRECT(CONCATENATE("R",$C332,"C",L$328),FALSE)</f>
        <v>15879.00061440126</v>
      </c>
      <c r="M332" s="4" cm="1">
        <f t="array" aca="1" ref="M332" ca="1">INDIRECT(CONCATENATE("R",$C332,"C",M$328),FALSE)</f>
        <v>15553.447845864281</v>
      </c>
      <c r="N332" s="4" cm="1">
        <f t="array" aca="1" ref="N332" ca="1">INDIRECT(CONCATENATE("R",$C332,"C",N$328),FALSE)</f>
        <v>15321.369464192834</v>
      </c>
      <c r="O332" s="4" cm="1">
        <f t="array" aca="1" ref="O332" ca="1">INDIRECT(CONCATENATE("R",$C332,"C",O$328),FALSE)</f>
        <v>14931.013426219446</v>
      </c>
      <c r="P332" s="4" cm="1">
        <f t="array" aca="1" ref="P332" ca="1">INDIRECT(CONCATENATE("R",$C332,"C",P$328),FALSE)</f>
        <v>14443.349431977331</v>
      </c>
      <c r="Q332" s="4" cm="1">
        <f t="array" aca="1" ref="Q332" ca="1">INDIRECT(CONCATENATE("R",$C332,"C",Q$328),FALSE)</f>
        <v>13755.454657023069</v>
      </c>
      <c r="R332" s="4" cm="1">
        <f t="array" aca="1" ref="R332" ca="1">INDIRECT(CONCATENATE("R",$C332,"C",R$328),FALSE)</f>
        <v>13276.956051147856</v>
      </c>
      <c r="S332" s="4" cm="1">
        <f t="array" aca="1" ref="S332" ca="1">INDIRECT(CONCATENATE("R",$C332,"C",S$328),FALSE)</f>
        <v>12978.031047632347</v>
      </c>
      <c r="T332" s="4" cm="1">
        <f t="array" aca="1" ref="T332" ca="1">INDIRECT(CONCATENATE("R",$C332,"C",T$328),FALSE)</f>
        <v>12649.526377531116</v>
      </c>
      <c r="U332" s="4" cm="1">
        <f t="array" aca="1" ref="U332" ca="1">INDIRECT(CONCATENATE("R",$C332,"C",U$328),FALSE)</f>
        <v>12484.107522497088</v>
      </c>
      <c r="V332" s="4" cm="1">
        <f t="array" aca="1" ref="V332" ca="1">INDIRECT(CONCATENATE("R",$C332,"C",V$328),FALSE)</f>
        <v>12297.031482719753</v>
      </c>
      <c r="W332" s="4" cm="1">
        <f t="array" aca="1" ref="W332" ca="1">INDIRECT(CONCATENATE("R",$C332,"C",W$328),FALSE)</f>
        <v>12139.322148320958</v>
      </c>
      <c r="X332" s="4" cm="1">
        <f t="array" aca="1" ref="X332" ca="1">INDIRECT(CONCATENATE("R",$C332,"C",X$328),FALSE)</f>
        <v>12001.729436598176</v>
      </c>
      <c r="Y332" s="4" cm="1">
        <f t="array" aca="1" ref="Y332" ca="1">INDIRECT(CONCATENATE("R",$C332,"C",Y$328),FALSE)</f>
        <v>11877.736286077326</v>
      </c>
      <c r="Z332" s="4" cm="1">
        <f t="array" aca="1" ref="Z332" ca="1">INDIRECT(CONCATENATE("R",$C332,"C",Z$328),FALSE)</f>
        <v>11743.490603670936</v>
      </c>
      <c r="AA332" s="4" cm="1">
        <f t="array" aca="1" ref="AA332" ca="1">INDIRECT(CONCATENATE("R",$C332,"C",AA$328),FALSE)</f>
        <v>11599.963251239131</v>
      </c>
      <c r="AB332" s="4" cm="1">
        <f t="array" aca="1" ref="AB332" ca="1">INDIRECT(CONCATENATE("R",$C332,"C",AB$328),FALSE)</f>
        <v>11436.218486558686</v>
      </c>
      <c r="AC332" s="4" cm="1">
        <f t="array" aca="1" ref="AC332" ca="1">INDIRECT(CONCATENATE("R",$C332,"C",AC$328),FALSE)</f>
        <v>11274.965769211325</v>
      </c>
      <c r="AD332" s="4" cm="1">
        <f t="array" aca="1" ref="AD332" ca="1">INDIRECT(CONCATENATE("R",$C332,"C",AD$328),FALSE)</f>
        <v>11101.89069625005</v>
      </c>
      <c r="AE332" s="4" cm="1">
        <f t="array" aca="1" ref="AE332" ca="1">INDIRECT(CONCATENATE("R",$C332,"C",AE$328),FALSE)</f>
        <v>10918.357719445958</v>
      </c>
      <c r="AF332" s="4" cm="1">
        <f t="array" aca="1" ref="AF332" ca="1">INDIRECT(CONCATENATE("R",$C332,"C",AF$328),FALSE)</f>
        <v>10724.607675444478</v>
      </c>
      <c r="AG332" s="4" cm="1">
        <f t="array" aca="1" ref="AG332" ca="1">INDIRECT(CONCATENATE("R",$C332,"C",AG$328),FALSE)</f>
        <v>10521.331975479588</v>
      </c>
      <c r="AH332" s="4" cm="1">
        <f t="array" aca="1" ref="AH332" ca="1">INDIRECT(CONCATENATE("R",$C332,"C",AH$328),FALSE)</f>
        <v>10324.319219142526</v>
      </c>
      <c r="AI332" s="4" cm="1">
        <f t="array" aca="1" ref="AI332" ca="1">INDIRECT(CONCATENATE("R",$C332,"C",AI$328),FALSE)</f>
        <v>10119.563870124042</v>
      </c>
      <c r="AJ332" s="4" cm="1">
        <f t="array" aca="1" ref="AJ332" ca="1">INDIRECT(CONCATENATE("R",$C332,"C",AJ$328),FALSE)</f>
        <v>9907.5967496308913</v>
      </c>
      <c r="AK332" s="4" cm="1">
        <f t="array" aca="1" ref="AK332" ca="1">INDIRECT(CONCATENATE("R",$C332,"C",AK$328),FALSE)</f>
        <v>9696.6609261636477</v>
      </c>
      <c r="AL332" s="4" cm="1">
        <f t="array" aca="1" ref="AL332" ca="1">INDIRECT(CONCATENATE("R",$C332,"C",AL$328),FALSE)</f>
        <v>9466.9187833685428</v>
      </c>
    </row>
    <row r="333" spans="1:38" x14ac:dyDescent="0.35">
      <c r="A333" t="s">
        <v>74</v>
      </c>
      <c r="B333" t="s">
        <v>199</v>
      </c>
      <c r="C333">
        <f>E375+D333</f>
        <v>282</v>
      </c>
      <c r="D333">
        <v>6</v>
      </c>
      <c r="E333" t="str" cm="1">
        <f t="array" aca="1" ref="E333" ca="1">INDIRECT(CONCATENATE("R",$C333,"C",E$328),FALSE)</f>
        <v>L2</v>
      </c>
      <c r="F333" s="4" cm="1">
        <f t="array" aca="1" ref="F333" ca="1">INDIRECT(CONCATENATE("R",$C333,"C",F$328),FALSE)*28</f>
        <v>0</v>
      </c>
      <c r="G333" s="4" cm="1">
        <f t="array" aca="1" ref="G333" ca="1">INDIRECT(CONCATENATE("R",$C333,"C",G$328),FALSE)*28</f>
        <v>0</v>
      </c>
      <c r="H333" s="4" cm="1">
        <f t="array" aca="1" ref="H333" ca="1">INDIRECT(CONCATENATE("R",$C333,"C",H$328),FALSE)*28</f>
        <v>3640</v>
      </c>
      <c r="I333" s="4" cm="1">
        <f t="array" aca="1" ref="I333" ca="1">INDIRECT(CONCATENATE("R",$C333,"C",I$328),FALSE)*28</f>
        <v>3752</v>
      </c>
      <c r="J333" s="4" cm="1">
        <f t="array" aca="1" ref="J333" ca="1">INDIRECT(CONCATENATE("R",$C333,"C",J$328),FALSE)*28</f>
        <v>3892</v>
      </c>
      <c r="K333" s="4" cm="1">
        <f t="array" aca="1" ref="K333" ca="1">INDIRECT(CONCATENATE("R",$C333,"C",K$328),FALSE)*28</f>
        <v>3939.5999999999995</v>
      </c>
      <c r="L333" s="4" cm="1">
        <f t="array" aca="1" ref="L333" ca="1">INDIRECT(CONCATENATE("R",$C333,"C",L$328),FALSE)*28</f>
        <v>3987.2000000000003</v>
      </c>
      <c r="M333" s="4" cm="1">
        <f t="array" aca="1" ref="M333" ca="1">INDIRECT(CONCATENATE("R",$C333,"C",M$328),FALSE)*28</f>
        <v>4034.7999999999997</v>
      </c>
      <c r="N333" s="4" cm="1">
        <f t="array" aca="1" ref="N333" ca="1">INDIRECT(CONCATENATE("R",$C333,"C",N$328),FALSE)*28</f>
        <v>4082.4000000000005</v>
      </c>
      <c r="O333" s="4" cm="1">
        <f t="array" aca="1" ref="O333" ca="1">INDIRECT(CONCATENATE("R",$C333,"C",O$328),FALSE)*28</f>
        <v>4130</v>
      </c>
      <c r="P333" s="4" cm="1">
        <f t="array" aca="1" ref="P333" ca="1">INDIRECT(CONCATENATE("R",$C333,"C",P$328),FALSE)*28</f>
        <v>4177.5999999999995</v>
      </c>
      <c r="Q333" s="4" cm="1">
        <f t="array" aca="1" ref="Q333" ca="1">INDIRECT(CONCATENATE("R",$C333,"C",Q$328),FALSE)*28</f>
        <v>4225.2</v>
      </c>
      <c r="R333" s="4" cm="1">
        <f t="array" aca="1" ref="R333" ca="1">INDIRECT(CONCATENATE("R",$C333,"C",R$328),FALSE)*28</f>
        <v>4116</v>
      </c>
      <c r="S333" s="4" cm="1">
        <f t="array" aca="1" ref="S333" ca="1">INDIRECT(CONCATENATE("R",$C333,"C",S$328),FALSE)*28</f>
        <v>4131.4000000000005</v>
      </c>
      <c r="T333" s="4" cm="1">
        <f t="array" aca="1" ref="T333" ca="1">INDIRECT(CONCATENATE("R",$C333,"C",T$328),FALSE)*28</f>
        <v>4146.8</v>
      </c>
      <c r="U333" s="4" cm="1">
        <f t="array" aca="1" ref="U333" ca="1">INDIRECT(CONCATENATE("R",$C333,"C",U$328),FALSE)*28</f>
        <v>4162.2</v>
      </c>
      <c r="V333" s="4" cm="1">
        <f t="array" aca="1" ref="V333" ca="1">INDIRECT(CONCATENATE("R",$C333,"C",V$328),FALSE)*28</f>
        <v>4177.5999999999995</v>
      </c>
      <c r="W333" s="4" cm="1">
        <f t="array" aca="1" ref="W333" ca="1">INDIRECT(CONCATENATE("R",$C333,"C",W$328),FALSE)*28</f>
        <v>4193</v>
      </c>
      <c r="X333" s="4" cm="1">
        <f t="array" aca="1" ref="X333" ca="1">INDIRECT(CONCATENATE("R",$C333,"C",X$328),FALSE)*28</f>
        <v>4208.4000000000005</v>
      </c>
      <c r="Y333" s="4" cm="1">
        <f t="array" aca="1" ref="Y333" ca="1">INDIRECT(CONCATENATE("R",$C333,"C",Y$328),FALSE)*28</f>
        <v>4223.8</v>
      </c>
      <c r="Z333" s="4" cm="1">
        <f t="array" aca="1" ref="Z333" ca="1">INDIRECT(CONCATENATE("R",$C333,"C",Z$328),FALSE)*28</f>
        <v>4239.2</v>
      </c>
      <c r="AA333" s="4" cm="1">
        <f t="array" aca="1" ref="AA333" ca="1">INDIRECT(CONCATENATE("R",$C333,"C",AA$328),FALSE)*28</f>
        <v>4254.5999999999995</v>
      </c>
      <c r="AB333" s="4" cm="1">
        <f t="array" aca="1" ref="AB333" ca="1">INDIRECT(CONCATENATE("R",$C333,"C",AB$328),FALSE)*28</f>
        <v>4270</v>
      </c>
      <c r="AC333" s="4" cm="1">
        <f t="array" aca="1" ref="AC333" ca="1">INDIRECT(CONCATENATE("R",$C333,"C",AC$328),FALSE)*28</f>
        <v>4285.4000000000005</v>
      </c>
      <c r="AD333" s="4" cm="1">
        <f t="array" aca="1" ref="AD333" ca="1">INDIRECT(CONCATENATE("R",$C333,"C",AD$328),FALSE)*28</f>
        <v>4300.8</v>
      </c>
      <c r="AE333" s="4" cm="1">
        <f t="array" aca="1" ref="AE333" ca="1">INDIRECT(CONCATENATE("R",$C333,"C",AE$328),FALSE)*28</f>
        <v>4316.2</v>
      </c>
      <c r="AF333" s="4" cm="1">
        <f t="array" aca="1" ref="AF333" ca="1">INDIRECT(CONCATENATE("R",$C333,"C",AF$328),FALSE)*28</f>
        <v>4331.5999999999995</v>
      </c>
      <c r="AG333" s="4" cm="1">
        <f t="array" aca="1" ref="AG333" ca="1">INDIRECT(CONCATENATE("R",$C333,"C",AG$328),FALSE)*28</f>
        <v>4347</v>
      </c>
      <c r="AH333" s="4" cm="1">
        <f t="array" aca="1" ref="AH333" ca="1">INDIRECT(CONCATENATE("R",$C333,"C",AH$328),FALSE)*28</f>
        <v>4362.4000000000005</v>
      </c>
      <c r="AI333" s="4" cm="1">
        <f t="array" aca="1" ref="AI333" ca="1">INDIRECT(CONCATENATE("R",$C333,"C",AI$328),FALSE)*28</f>
        <v>4377.8</v>
      </c>
      <c r="AJ333" s="4" cm="1">
        <f t="array" aca="1" ref="AJ333" ca="1">INDIRECT(CONCATENATE("R",$C333,"C",AJ$328),FALSE)*28</f>
        <v>4393.2</v>
      </c>
      <c r="AK333" s="4" cm="1">
        <f t="array" aca="1" ref="AK333" ca="1">INDIRECT(CONCATENATE("R",$C333,"C",AK$328),FALSE)*28</f>
        <v>4408.5999999999995</v>
      </c>
      <c r="AL333" s="4" cm="1">
        <f t="array" aca="1" ref="AL333" ca="1">INDIRECT(CONCATENATE("R",$C333,"C",AL$328),FALSE)*28</f>
        <v>4424</v>
      </c>
    </row>
    <row r="334" spans="1:38" x14ac:dyDescent="0.35">
      <c r="A334" t="s">
        <v>76</v>
      </c>
      <c r="C334">
        <f>E381</f>
        <v>302</v>
      </c>
      <c r="E334" t="s">
        <v>76</v>
      </c>
    </row>
    <row r="335" spans="1:38" x14ac:dyDescent="0.35">
      <c r="E335" t="s">
        <v>200</v>
      </c>
      <c r="I335" s="4">
        <f ca="1">I332</f>
        <v>16525.213966676525</v>
      </c>
      <c r="J335" s="4">
        <f t="shared" ref="J335:AL335" ca="1" si="334">J332</f>
        <v>16516.50912815706</v>
      </c>
      <c r="K335" s="4">
        <f t="shared" ca="1" si="334"/>
        <v>16332.435723665736</v>
      </c>
      <c r="L335" s="4">
        <f t="shared" ca="1" si="334"/>
        <v>15879.00061440126</v>
      </c>
      <c r="M335" s="4">
        <f t="shared" ca="1" si="334"/>
        <v>15553.447845864281</v>
      </c>
      <c r="N335" s="4">
        <f t="shared" ca="1" si="334"/>
        <v>15321.369464192834</v>
      </c>
      <c r="O335" s="4">
        <f t="shared" ca="1" si="334"/>
        <v>14931.013426219446</v>
      </c>
      <c r="P335" s="4">
        <f t="shared" ca="1" si="334"/>
        <v>14443.349431977331</v>
      </c>
      <c r="Q335" s="4">
        <f t="shared" ca="1" si="334"/>
        <v>13755.454657023069</v>
      </c>
      <c r="R335" s="4">
        <f t="shared" ca="1" si="334"/>
        <v>13276.956051147856</v>
      </c>
      <c r="S335" s="4">
        <f t="shared" ca="1" si="334"/>
        <v>12978.031047632347</v>
      </c>
      <c r="T335" s="4">
        <f t="shared" ca="1" si="334"/>
        <v>12649.526377531116</v>
      </c>
      <c r="U335" s="4">
        <f t="shared" ca="1" si="334"/>
        <v>12484.107522497088</v>
      </c>
      <c r="V335" s="4">
        <f t="shared" ca="1" si="334"/>
        <v>12297.031482719753</v>
      </c>
      <c r="W335" s="4">
        <f t="shared" ca="1" si="334"/>
        <v>12139.322148320958</v>
      </c>
      <c r="X335" s="4">
        <f t="shared" ca="1" si="334"/>
        <v>12001.729436598176</v>
      </c>
      <c r="Y335" s="4">
        <f t="shared" ca="1" si="334"/>
        <v>11877.736286077326</v>
      </c>
      <c r="Z335" s="4">
        <f t="shared" ca="1" si="334"/>
        <v>11743.490603670936</v>
      </c>
      <c r="AA335" s="4">
        <f t="shared" ca="1" si="334"/>
        <v>11599.963251239131</v>
      </c>
      <c r="AB335" s="4">
        <f t="shared" ca="1" si="334"/>
        <v>11436.218486558686</v>
      </c>
      <c r="AC335" s="4">
        <f t="shared" ca="1" si="334"/>
        <v>11274.965769211325</v>
      </c>
      <c r="AD335" s="4">
        <f t="shared" ca="1" si="334"/>
        <v>11101.89069625005</v>
      </c>
      <c r="AE335" s="4">
        <f t="shared" ca="1" si="334"/>
        <v>10918.357719445958</v>
      </c>
      <c r="AF335" s="4">
        <f t="shared" ca="1" si="334"/>
        <v>10724.607675444478</v>
      </c>
      <c r="AG335" s="4">
        <f t="shared" ca="1" si="334"/>
        <v>10521.331975479588</v>
      </c>
      <c r="AH335" s="4">
        <f t="shared" ca="1" si="334"/>
        <v>10324.319219142526</v>
      </c>
      <c r="AI335" s="4">
        <f t="shared" ca="1" si="334"/>
        <v>10119.563870124042</v>
      </c>
      <c r="AJ335" s="4">
        <f t="shared" ca="1" si="334"/>
        <v>9907.5967496308913</v>
      </c>
      <c r="AK335" s="4">
        <f t="shared" ca="1" si="334"/>
        <v>9696.6609261636477</v>
      </c>
      <c r="AL335" s="4">
        <f t="shared" ca="1" si="334"/>
        <v>9466.9187833685428</v>
      </c>
    </row>
    <row r="336" spans="1:38" x14ac:dyDescent="0.35">
      <c r="E336" t="s">
        <v>201</v>
      </c>
      <c r="I336" s="4">
        <f ca="1">I333+I331</f>
        <v>4575.43</v>
      </c>
      <c r="J336" s="4">
        <f t="shared" ref="J336:AL336" ca="1" si="335">J333+J331</f>
        <v>4769.87</v>
      </c>
      <c r="K336" s="4">
        <f t="shared" ca="1" si="335"/>
        <v>4788.3399999999992</v>
      </c>
      <c r="L336" s="4">
        <f t="shared" ca="1" si="335"/>
        <v>4807.43</v>
      </c>
      <c r="M336" s="4">
        <f t="shared" ca="1" si="335"/>
        <v>4828.8099999999995</v>
      </c>
      <c r="N336" s="4">
        <f t="shared" ca="1" si="335"/>
        <v>4851.76</v>
      </c>
      <c r="O336" s="4">
        <f t="shared" ca="1" si="335"/>
        <v>4875.8</v>
      </c>
      <c r="P336" s="4">
        <f t="shared" ca="1" si="335"/>
        <v>4900.2699999999995</v>
      </c>
      <c r="Q336" s="4">
        <f t="shared" ca="1" si="335"/>
        <v>4925.07</v>
      </c>
      <c r="R336" s="4">
        <f t="shared" ca="1" si="335"/>
        <v>4793.3099999999995</v>
      </c>
      <c r="S336" s="4">
        <f t="shared" ca="1" si="335"/>
        <v>4787.2000000000007</v>
      </c>
      <c r="T336" s="4">
        <f t="shared" ca="1" si="335"/>
        <v>4782.79</v>
      </c>
      <c r="U336" s="4">
        <f t="shared" ca="1" si="335"/>
        <v>4779.96</v>
      </c>
      <c r="V336" s="4">
        <f t="shared" ca="1" si="335"/>
        <v>4778.58</v>
      </c>
      <c r="W336" s="4">
        <f t="shared" ca="1" si="335"/>
        <v>4778.51</v>
      </c>
      <c r="X336" s="4">
        <f t="shared" ca="1" si="335"/>
        <v>4779.6400000000003</v>
      </c>
      <c r="Y336" s="4">
        <f t="shared" ca="1" si="335"/>
        <v>4781.62</v>
      </c>
      <c r="Z336" s="4">
        <f t="shared" ca="1" si="335"/>
        <v>4784.62</v>
      </c>
      <c r="AA336" s="4">
        <f t="shared" ca="1" si="335"/>
        <v>4788.57</v>
      </c>
      <c r="AB336" s="4">
        <f t="shared" ca="1" si="335"/>
        <v>4793.3999999999996</v>
      </c>
      <c r="AC336" s="4">
        <f t="shared" ca="1" si="335"/>
        <v>4799.0400000000009</v>
      </c>
      <c r="AD336" s="4">
        <f t="shared" ca="1" si="335"/>
        <v>4805.3</v>
      </c>
      <c r="AE336" s="4">
        <f t="shared" ca="1" si="335"/>
        <v>4812.26</v>
      </c>
      <c r="AF336" s="4">
        <f t="shared" ca="1" si="335"/>
        <v>4819.869999999999</v>
      </c>
      <c r="AG336" s="4">
        <f t="shared" ca="1" si="335"/>
        <v>4828.08</v>
      </c>
      <c r="AH336" s="4">
        <f t="shared" ca="1" si="335"/>
        <v>4836.8500000000004</v>
      </c>
      <c r="AI336" s="4">
        <f t="shared" ca="1" si="335"/>
        <v>4845.91</v>
      </c>
      <c r="AJ336" s="4">
        <f t="shared" ca="1" si="335"/>
        <v>4855.4699999999993</v>
      </c>
      <c r="AK336" s="4">
        <f t="shared" ca="1" si="335"/>
        <v>4865.4799999999996</v>
      </c>
      <c r="AL336" s="4">
        <f t="shared" ca="1" si="335"/>
        <v>4875.92</v>
      </c>
    </row>
    <row r="338" spans="1:38" x14ac:dyDescent="0.35">
      <c r="D338" t="s">
        <v>193</v>
      </c>
      <c r="E338" t="s">
        <v>102</v>
      </c>
      <c r="F338">
        <f>F330</f>
        <v>2018</v>
      </c>
      <c r="G338">
        <f t="shared" ref="G338:AL338" si="336">G330</f>
        <v>2019</v>
      </c>
      <c r="H338">
        <f t="shared" si="336"/>
        <v>2020</v>
      </c>
      <c r="I338">
        <f t="shared" si="336"/>
        <v>2021</v>
      </c>
      <c r="J338">
        <f t="shared" si="336"/>
        <v>2022</v>
      </c>
      <c r="K338">
        <f t="shared" si="336"/>
        <v>2023</v>
      </c>
      <c r="L338">
        <f t="shared" si="336"/>
        <v>2024</v>
      </c>
      <c r="M338">
        <f t="shared" si="336"/>
        <v>2025</v>
      </c>
      <c r="N338">
        <f t="shared" si="336"/>
        <v>2026</v>
      </c>
      <c r="O338">
        <f t="shared" si="336"/>
        <v>2027</v>
      </c>
      <c r="P338">
        <f t="shared" si="336"/>
        <v>2028</v>
      </c>
      <c r="Q338">
        <f t="shared" si="336"/>
        <v>2029</v>
      </c>
      <c r="R338">
        <f t="shared" si="336"/>
        <v>2030</v>
      </c>
      <c r="S338">
        <f t="shared" si="336"/>
        <v>2031</v>
      </c>
      <c r="T338">
        <f t="shared" si="336"/>
        <v>2032</v>
      </c>
      <c r="U338">
        <f t="shared" si="336"/>
        <v>2033</v>
      </c>
      <c r="V338">
        <f t="shared" si="336"/>
        <v>2034</v>
      </c>
      <c r="W338">
        <f t="shared" si="336"/>
        <v>2035</v>
      </c>
      <c r="X338">
        <f t="shared" si="336"/>
        <v>2036</v>
      </c>
      <c r="Y338">
        <f t="shared" si="336"/>
        <v>2037</v>
      </c>
      <c r="Z338">
        <f t="shared" si="336"/>
        <v>2038</v>
      </c>
      <c r="AA338">
        <f t="shared" si="336"/>
        <v>2039</v>
      </c>
      <c r="AB338">
        <f t="shared" si="336"/>
        <v>2040</v>
      </c>
      <c r="AC338">
        <f t="shared" si="336"/>
        <v>2041</v>
      </c>
      <c r="AD338">
        <f t="shared" si="336"/>
        <v>2042</v>
      </c>
      <c r="AE338">
        <f t="shared" si="336"/>
        <v>2043</v>
      </c>
      <c r="AF338">
        <f t="shared" si="336"/>
        <v>2044</v>
      </c>
      <c r="AG338">
        <f t="shared" si="336"/>
        <v>2045</v>
      </c>
      <c r="AH338">
        <f t="shared" si="336"/>
        <v>2046</v>
      </c>
      <c r="AI338">
        <f t="shared" si="336"/>
        <v>2047</v>
      </c>
      <c r="AJ338">
        <f t="shared" si="336"/>
        <v>2048</v>
      </c>
      <c r="AK338">
        <f t="shared" si="336"/>
        <v>2049</v>
      </c>
      <c r="AL338">
        <f t="shared" si="336"/>
        <v>2050</v>
      </c>
    </row>
    <row r="339" spans="1:38" x14ac:dyDescent="0.35">
      <c r="A339" t="str">
        <f>A332</f>
        <v>Agriculture</v>
      </c>
      <c r="B339" t="s">
        <v>199</v>
      </c>
      <c r="C339">
        <f>E378+D339</f>
        <v>249</v>
      </c>
      <c r="D339">
        <v>15</v>
      </c>
      <c r="E339" t="str" cm="1">
        <f t="array" aca="1" ref="E339" ca="1">INDIRECT(CONCATENATE("R",$C339,"C",E$328),FALSE)</f>
        <v>S2-P2</v>
      </c>
      <c r="F339" s="4" cm="1">
        <f t="array" aca="1" ref="F339" ca="1">INDIRECT(CONCATENATE("R",$C339,"C",F$328),FALSE)</f>
        <v>5545.4907150542876</v>
      </c>
      <c r="G339" s="4" cm="1">
        <f t="array" aca="1" ref="G339" ca="1">INDIRECT(CONCATENATE("R",$C339,"C",G$328),FALSE)</f>
        <v>5179.8079398039818</v>
      </c>
      <c r="H339" s="4" cm="1">
        <f t="array" aca="1" ref="H339" ca="1">INDIRECT(CONCATENATE("R",$C339,"C",H$328),FALSE)</f>
        <v>5217.2116431657778</v>
      </c>
      <c r="I339" s="4" cm="1">
        <f t="array" aca="1" ref="I339" ca="1">INDIRECT(CONCATENATE("R",$C339,"C",I$328),FALSE)</f>
        <v>5232.634494765457</v>
      </c>
      <c r="J339" s="4" cm="1">
        <f t="array" aca="1" ref="J339" ca="1">INDIRECT(CONCATENATE("R",$C339,"C",J$328),FALSE)</f>
        <v>4733.5288144989372</v>
      </c>
      <c r="K339" s="4" cm="1">
        <f t="array" aca="1" ref="K339" ca="1">INDIRECT(CONCATENATE("R",$C339,"C",K$328),FALSE)</f>
        <v>4211.0137163671225</v>
      </c>
      <c r="L339" s="4" cm="1">
        <f t="array" aca="1" ref="L339" ca="1">INDIRECT(CONCATENATE("R",$C339,"C",L$328),FALSE)</f>
        <v>3899.1349488035476</v>
      </c>
      <c r="M339" s="4" cm="1">
        <f t="array" aca="1" ref="M339" ca="1">INDIRECT(CONCATENATE("R",$C339,"C",M$328),FALSE)</f>
        <v>4004.5025612264526</v>
      </c>
      <c r="N339" s="4" cm="1">
        <f t="array" aca="1" ref="N339" ca="1">INDIRECT(CONCATENATE("R",$C339,"C",N$328),FALSE)</f>
        <v>3704.1400998432873</v>
      </c>
      <c r="O339" s="4" cm="1">
        <f t="array" aca="1" ref="O339" ca="1">INDIRECT(CONCATENATE("R",$C339,"C",O$328),FALSE)</f>
        <v>3320.474046176756</v>
      </c>
      <c r="P339" s="4" cm="1">
        <f t="array" aca="1" ref="P339" ca="1">INDIRECT(CONCATENATE("R",$C339,"C",P$328),FALSE)</f>
        <v>2995.2640267978077</v>
      </c>
      <c r="Q339" s="4" cm="1">
        <f t="array" aca="1" ref="Q339" ca="1">INDIRECT(CONCATENATE("R",$C339,"C",Q$328),FALSE)</f>
        <v>2497.5301657389364</v>
      </c>
      <c r="R339" s="4" cm="1">
        <f t="array" aca="1" ref="R339" ca="1">INDIRECT(CONCATENATE("R",$C339,"C",R$328),FALSE)</f>
        <v>2233.8093060348965</v>
      </c>
      <c r="S339" s="4" cm="1">
        <f t="array" aca="1" ref="S339" ca="1">INDIRECT(CONCATENATE("R",$C339,"C",S$328),FALSE)</f>
        <v>2118.1855351700183</v>
      </c>
      <c r="T339" s="4" cm="1">
        <f t="array" aca="1" ref="T339" ca="1">INDIRECT(CONCATENATE("R",$C339,"C",T$328),FALSE)</f>
        <v>2017.354309878976</v>
      </c>
      <c r="U339" s="4" cm="1">
        <f t="array" aca="1" ref="U339" ca="1">INDIRECT(CONCATENATE("R",$C339,"C",U$328),FALSE)</f>
        <v>1963.4785230623684</v>
      </c>
      <c r="V339" s="4" cm="1">
        <f t="array" aca="1" ref="V339" ca="1">INDIRECT(CONCATENATE("R",$C339,"C",V$328),FALSE)</f>
        <v>1912.1762049003892</v>
      </c>
      <c r="W339" s="4" cm="1">
        <f t="array" aca="1" ref="W339" ca="1">INDIRECT(CONCATENATE("R",$C339,"C",W$328),FALSE)</f>
        <v>1856.7117024827312</v>
      </c>
      <c r="X339" s="4" cm="1">
        <f t="array" aca="1" ref="X339" ca="1">INDIRECT(CONCATENATE("R",$C339,"C",X$328),FALSE)</f>
        <v>1827.6504838206565</v>
      </c>
      <c r="Y339" s="4" cm="1">
        <f t="array" aca="1" ref="Y339" ca="1">INDIRECT(CONCATENATE("R",$C339,"C",Y$328),FALSE)</f>
        <v>1791.8556016925545</v>
      </c>
      <c r="Z339" s="4" cm="1">
        <f t="array" aca="1" ref="Z339" ca="1">INDIRECT(CONCATENATE("R",$C339,"C",Z$328),FALSE)</f>
        <v>1753.3037898052216</v>
      </c>
      <c r="AA339" s="4" cm="1">
        <f t="array" aca="1" ref="AA339" ca="1">INDIRECT(CONCATENATE("R",$C339,"C",AA$328),FALSE)</f>
        <v>1718.3089162849528</v>
      </c>
      <c r="AB339" s="4" cm="1">
        <f t="array" aca="1" ref="AB339" ca="1">INDIRECT(CONCATENATE("R",$C339,"C",AB$328),FALSE)</f>
        <v>1699.7256851902489</v>
      </c>
      <c r="AC339" s="4" cm="1">
        <f t="array" aca="1" ref="AC339" ca="1">INDIRECT(CONCATENATE("R",$C339,"C",AC$328),FALSE)</f>
        <v>1649.666354445058</v>
      </c>
      <c r="AD339" s="4" cm="1">
        <f t="array" aca="1" ref="AD339" ca="1">INDIRECT(CONCATENATE("R",$C339,"C",AD$328),FALSE)</f>
        <v>1610.0807644293259</v>
      </c>
      <c r="AE339" s="4" cm="1">
        <f t="array" aca="1" ref="AE339" ca="1">INDIRECT(CONCATENATE("R",$C339,"C",AE$328),FALSE)</f>
        <v>1560.265049814433</v>
      </c>
      <c r="AF339" s="4" cm="1">
        <f t="array" aca="1" ref="AF339" ca="1">INDIRECT(CONCATENATE("R",$C339,"C",AF$328),FALSE)</f>
        <v>1518.501774153689</v>
      </c>
      <c r="AG339" s="4" cm="1">
        <f t="array" aca="1" ref="AG339" ca="1">INDIRECT(CONCATENATE("R",$C339,"C",AG$328),FALSE)</f>
        <v>1462.1820120172197</v>
      </c>
      <c r="AH339" s="4" cm="1">
        <f t="array" aca="1" ref="AH339" ca="1">INDIRECT(CONCATENATE("R",$C339,"C",AH$328),FALSE)</f>
        <v>1426.9554418046469</v>
      </c>
      <c r="AI339" s="4" cm="1">
        <f t="array" aca="1" ref="AI339" ca="1">INDIRECT(CONCATENATE("R",$C339,"C",AI$328),FALSE)</f>
        <v>1396.58626884775</v>
      </c>
      <c r="AJ339" s="4" cm="1">
        <f t="array" aca="1" ref="AJ339" ca="1">INDIRECT(CONCATENATE("R",$C339,"C",AJ$328),FALSE)</f>
        <v>1365.0493634348577</v>
      </c>
      <c r="AK339" s="4" cm="1">
        <f t="array" aca="1" ref="AK339" ca="1">INDIRECT(CONCATENATE("R",$C339,"C",AK$328),FALSE)</f>
        <v>1332.4875238634736</v>
      </c>
      <c r="AL339" s="4" cm="1">
        <f t="array" aca="1" ref="AL339" ca="1">INDIRECT(CONCATENATE("R",$C339,"C",AL$328),FALSE)</f>
        <v>1300.2905098549077</v>
      </c>
    </row>
    <row r="340" spans="1:38" x14ac:dyDescent="0.35">
      <c r="A340" t="str">
        <f>A333</f>
        <v>LULUCF</v>
      </c>
      <c r="B340" t="s">
        <v>199</v>
      </c>
      <c r="C340">
        <f>E375+D340</f>
        <v>288</v>
      </c>
      <c r="D340">
        <v>12</v>
      </c>
      <c r="E340" t="str" cm="1">
        <f t="array" aca="1" ref="E340" ca="1">INDIRECT(CONCATENATE("R",$C340,"C",E$328),FALSE)</f>
        <v>L2</v>
      </c>
      <c r="F340" s="4" cm="1">
        <f t="array" aca="1" ref="F340" ca="1">INDIRECT(CONCATENATE("R",$C340,"C",F$328),FALSE)*265</f>
        <v>0</v>
      </c>
      <c r="G340" s="4" cm="1">
        <f t="array" aca="1" ref="G340" ca="1">INDIRECT(CONCATENATE("R",$C340,"C",G$328),FALSE)*265</f>
        <v>0</v>
      </c>
      <c r="H340" s="4" cm="1">
        <f t="array" aca="1" ref="H340" ca="1">INDIRECT(CONCATENATE("R",$C340,"C",H$328),FALSE)*265</f>
        <v>7.6850000000000005</v>
      </c>
      <c r="I340" s="4" cm="1">
        <f t="array" aca="1" ref="I340" ca="1">INDIRECT(CONCATENATE("R",$C340,"C",I$328),FALSE)*265</f>
        <v>7.6850000000000005</v>
      </c>
      <c r="J340" s="4" cm="1">
        <f t="array" aca="1" ref="J340" ca="1">INDIRECT(CONCATENATE("R",$C340,"C",J$328),FALSE)*265</f>
        <v>7.6850000000000005</v>
      </c>
      <c r="K340" s="4" cm="1">
        <f t="array" aca="1" ref="K340" ca="1">INDIRECT(CONCATENATE("R",$C340,"C",K$328),FALSE)*265</f>
        <v>7.6850000000000005</v>
      </c>
      <c r="L340" s="4" cm="1">
        <f t="array" aca="1" ref="L340" ca="1">INDIRECT(CONCATENATE("R",$C340,"C",L$328),FALSE)*265</f>
        <v>7.6850000000000005</v>
      </c>
      <c r="M340" s="4" cm="1">
        <f t="array" aca="1" ref="M340" ca="1">INDIRECT(CONCATENATE("R",$C340,"C",M$328),FALSE)*265</f>
        <v>7.6850000000000005</v>
      </c>
      <c r="N340" s="4" cm="1">
        <f t="array" aca="1" ref="N340" ca="1">INDIRECT(CONCATENATE("R",$C340,"C",N$328),FALSE)*265</f>
        <v>7.6850000000000005</v>
      </c>
      <c r="O340" s="4" cm="1">
        <f t="array" aca="1" ref="O340" ca="1">INDIRECT(CONCATENATE("R",$C340,"C",O$328),FALSE)*265</f>
        <v>7.6850000000000005</v>
      </c>
      <c r="P340" s="4" cm="1">
        <f t="array" aca="1" ref="P340" ca="1">INDIRECT(CONCATENATE("R",$C340,"C",P$328),FALSE)*265</f>
        <v>7.6850000000000005</v>
      </c>
      <c r="Q340" s="4" cm="1">
        <f t="array" aca="1" ref="Q340" ca="1">INDIRECT(CONCATENATE("R",$C340,"C",Q$328),FALSE)*265</f>
        <v>7.6850000000000005</v>
      </c>
      <c r="R340" s="4" cm="1">
        <f t="array" aca="1" ref="R340" ca="1">INDIRECT(CONCATENATE("R",$C340,"C",R$328),FALSE)*265</f>
        <v>7.6850000000000005</v>
      </c>
      <c r="S340" s="4" cm="1">
        <f t="array" aca="1" ref="S340" ca="1">INDIRECT(CONCATENATE("R",$C340,"C",S$328),FALSE)*265</f>
        <v>7.6850000000000005</v>
      </c>
      <c r="T340" s="4" cm="1">
        <f t="array" aca="1" ref="T340" ca="1">INDIRECT(CONCATENATE("R",$C340,"C",T$328),FALSE)*265</f>
        <v>7.6850000000000005</v>
      </c>
      <c r="U340" s="4" cm="1">
        <f t="array" aca="1" ref="U340" ca="1">INDIRECT(CONCATENATE("R",$C340,"C",U$328),FALSE)*265</f>
        <v>7.6850000000000005</v>
      </c>
      <c r="V340" s="4" cm="1">
        <f t="array" aca="1" ref="V340" ca="1">INDIRECT(CONCATENATE("R",$C340,"C",V$328),FALSE)*265</f>
        <v>7.6850000000000005</v>
      </c>
      <c r="W340" s="4" cm="1">
        <f t="array" aca="1" ref="W340" ca="1">INDIRECT(CONCATENATE("R",$C340,"C",W$328),FALSE)*265</f>
        <v>7.6850000000000005</v>
      </c>
      <c r="X340" s="4" cm="1">
        <f t="array" aca="1" ref="X340" ca="1">INDIRECT(CONCATENATE("R",$C340,"C",X$328),FALSE)*265</f>
        <v>7.6850000000000005</v>
      </c>
      <c r="Y340" s="4" cm="1">
        <f t="array" aca="1" ref="Y340" ca="1">INDIRECT(CONCATENATE("R",$C340,"C",Y$328),FALSE)*265</f>
        <v>7.6850000000000005</v>
      </c>
      <c r="Z340" s="4" cm="1">
        <f t="array" aca="1" ref="Z340" ca="1">INDIRECT(CONCATENATE("R",$C340,"C",Z$328),FALSE)*265</f>
        <v>7.6850000000000005</v>
      </c>
      <c r="AA340" s="4" cm="1">
        <f t="array" aca="1" ref="AA340" ca="1">INDIRECT(CONCATENATE("R",$C340,"C",AA$328),FALSE)*265</f>
        <v>7.6850000000000005</v>
      </c>
      <c r="AB340" s="4" cm="1">
        <f t="array" aca="1" ref="AB340" ca="1">INDIRECT(CONCATENATE("R",$C340,"C",AB$328),FALSE)*265</f>
        <v>7.6850000000000005</v>
      </c>
      <c r="AC340" s="4" cm="1">
        <f t="array" aca="1" ref="AC340" ca="1">INDIRECT(CONCATENATE("R",$C340,"C",AC$328),FALSE)*265</f>
        <v>7.6850000000000005</v>
      </c>
      <c r="AD340" s="4" cm="1">
        <f t="array" aca="1" ref="AD340" ca="1">INDIRECT(CONCATENATE("R",$C340,"C",AD$328),FALSE)*265</f>
        <v>7.6850000000000005</v>
      </c>
      <c r="AE340" s="4" cm="1">
        <f t="array" aca="1" ref="AE340" ca="1">INDIRECT(CONCATENATE("R",$C340,"C",AE$328),FALSE)*265</f>
        <v>7.6850000000000005</v>
      </c>
      <c r="AF340" s="4" cm="1">
        <f t="array" aca="1" ref="AF340" ca="1">INDIRECT(CONCATENATE("R",$C340,"C",AF$328),FALSE)*265</f>
        <v>7.6850000000000005</v>
      </c>
      <c r="AG340" s="4" cm="1">
        <f t="array" aca="1" ref="AG340" ca="1">INDIRECT(CONCATENATE("R",$C340,"C",AG$328),FALSE)*265</f>
        <v>7.6850000000000005</v>
      </c>
      <c r="AH340" s="4" cm="1">
        <f t="array" aca="1" ref="AH340" ca="1">INDIRECT(CONCATENATE("R",$C340,"C",AH$328),FALSE)*265</f>
        <v>7.6850000000000005</v>
      </c>
      <c r="AI340" s="4" cm="1">
        <f t="array" aca="1" ref="AI340" ca="1">INDIRECT(CONCATENATE("R",$C340,"C",AI$328),FALSE)*265</f>
        <v>7.6850000000000005</v>
      </c>
      <c r="AJ340" s="4" cm="1">
        <f t="array" aca="1" ref="AJ340" ca="1">INDIRECT(CONCATENATE("R",$C340,"C",AJ$328),FALSE)*265</f>
        <v>7.6850000000000005</v>
      </c>
      <c r="AK340" s="4" cm="1">
        <f t="array" aca="1" ref="AK340" ca="1">INDIRECT(CONCATENATE("R",$C340,"C",AK$328),FALSE)*265</f>
        <v>7.6850000000000005</v>
      </c>
      <c r="AL340" s="4" cm="1">
        <f t="array" aca="1" ref="AL340" ca="1">INDIRECT(CONCATENATE("R",$C340,"C",AL$328),FALSE)*265</f>
        <v>7.6850000000000005</v>
      </c>
    </row>
    <row r="341" spans="1:38" x14ac:dyDescent="0.35">
      <c r="A341" t="str">
        <f>A334</f>
        <v>TIM</v>
      </c>
    </row>
    <row r="343" spans="1:38" x14ac:dyDescent="0.35">
      <c r="E343" t="s">
        <v>202</v>
      </c>
      <c r="I343" s="4">
        <f ca="1">SUM(I339:I341)</f>
        <v>5240.3194947654574</v>
      </c>
      <c r="J343" s="4">
        <f t="shared" ref="J343:AL343" ca="1" si="337">SUM(J339:J341)</f>
        <v>4741.2138144989376</v>
      </c>
      <c r="K343" s="4">
        <f t="shared" ca="1" si="337"/>
        <v>4218.6987163671229</v>
      </c>
      <c r="L343" s="4">
        <f t="shared" ca="1" si="337"/>
        <v>3906.8199488035475</v>
      </c>
      <c r="M343" s="4">
        <f t="shared" ca="1" si="337"/>
        <v>4012.1875612264525</v>
      </c>
      <c r="N343" s="4">
        <f t="shared" ca="1" si="337"/>
        <v>3711.8250998432873</v>
      </c>
      <c r="O343" s="4">
        <f t="shared" ca="1" si="337"/>
        <v>3328.159046176756</v>
      </c>
      <c r="P343" s="4">
        <f t="shared" ca="1" si="337"/>
        <v>3002.9490267978076</v>
      </c>
      <c r="Q343" s="4">
        <f t="shared" ca="1" si="337"/>
        <v>2505.2151657389363</v>
      </c>
      <c r="R343" s="4">
        <f t="shared" ca="1" si="337"/>
        <v>2241.4943060348965</v>
      </c>
      <c r="S343" s="4">
        <f t="shared" ca="1" si="337"/>
        <v>2125.8705351700182</v>
      </c>
      <c r="T343" s="4">
        <f t="shared" ca="1" si="337"/>
        <v>2025.0393098789759</v>
      </c>
      <c r="U343" s="4">
        <f t="shared" ca="1" si="337"/>
        <v>1971.1635230623683</v>
      </c>
      <c r="V343" s="4">
        <f t="shared" ca="1" si="337"/>
        <v>1919.8612049003891</v>
      </c>
      <c r="W343" s="4">
        <f t="shared" ca="1" si="337"/>
        <v>1864.3967024827311</v>
      </c>
      <c r="X343" s="4">
        <f t="shared" ca="1" si="337"/>
        <v>1835.3354838206565</v>
      </c>
      <c r="Y343" s="4">
        <f t="shared" ca="1" si="337"/>
        <v>1799.5406016925544</v>
      </c>
      <c r="Z343" s="4">
        <f t="shared" ca="1" si="337"/>
        <v>1760.9887898052216</v>
      </c>
      <c r="AA343" s="4">
        <f t="shared" ca="1" si="337"/>
        <v>1725.9939162849528</v>
      </c>
      <c r="AB343" s="4">
        <f t="shared" ca="1" si="337"/>
        <v>1707.4106851902488</v>
      </c>
      <c r="AC343" s="4">
        <f t="shared" ca="1" si="337"/>
        <v>1657.351354445058</v>
      </c>
      <c r="AD343" s="4">
        <f t="shared" ca="1" si="337"/>
        <v>1617.7657644293258</v>
      </c>
      <c r="AE343" s="4">
        <f t="shared" ca="1" si="337"/>
        <v>1567.950049814433</v>
      </c>
      <c r="AF343" s="4">
        <f t="shared" ca="1" si="337"/>
        <v>1526.1867741536889</v>
      </c>
      <c r="AG343" s="4">
        <f t="shared" ca="1" si="337"/>
        <v>1469.8670120172196</v>
      </c>
      <c r="AH343" s="4">
        <f t="shared" ca="1" si="337"/>
        <v>1434.6404418046468</v>
      </c>
      <c r="AI343" s="4">
        <f t="shared" ca="1" si="337"/>
        <v>1404.27126884775</v>
      </c>
      <c r="AJ343" s="4">
        <f t="shared" ca="1" si="337"/>
        <v>1372.7343634348576</v>
      </c>
      <c r="AK343" s="4">
        <f t="shared" ca="1" si="337"/>
        <v>1340.1725238634735</v>
      </c>
      <c r="AL343" s="4">
        <f t="shared" ca="1" si="337"/>
        <v>1307.9755098549076</v>
      </c>
    </row>
    <row r="346" spans="1:38" x14ac:dyDescent="0.35">
      <c r="D346" t="s">
        <v>194</v>
      </c>
      <c r="E346" t="str">
        <f>E338</f>
        <v>Year</v>
      </c>
      <c r="F346">
        <f t="shared" ref="F346:AL346" si="338">F338</f>
        <v>2018</v>
      </c>
      <c r="G346">
        <f t="shared" si="338"/>
        <v>2019</v>
      </c>
      <c r="H346">
        <f t="shared" si="338"/>
        <v>2020</v>
      </c>
      <c r="I346">
        <f t="shared" si="338"/>
        <v>2021</v>
      </c>
      <c r="J346">
        <f t="shared" si="338"/>
        <v>2022</v>
      </c>
      <c r="K346">
        <f t="shared" si="338"/>
        <v>2023</v>
      </c>
      <c r="L346">
        <f t="shared" si="338"/>
        <v>2024</v>
      </c>
      <c r="M346">
        <f t="shared" si="338"/>
        <v>2025</v>
      </c>
      <c r="N346">
        <f t="shared" si="338"/>
        <v>2026</v>
      </c>
      <c r="O346">
        <f t="shared" si="338"/>
        <v>2027</v>
      </c>
      <c r="P346">
        <f t="shared" si="338"/>
        <v>2028</v>
      </c>
      <c r="Q346">
        <f t="shared" si="338"/>
        <v>2029</v>
      </c>
      <c r="R346">
        <f t="shared" si="338"/>
        <v>2030</v>
      </c>
      <c r="S346">
        <f t="shared" si="338"/>
        <v>2031</v>
      </c>
      <c r="T346">
        <f t="shared" si="338"/>
        <v>2032</v>
      </c>
      <c r="U346">
        <f t="shared" si="338"/>
        <v>2033</v>
      </c>
      <c r="V346">
        <f t="shared" si="338"/>
        <v>2034</v>
      </c>
      <c r="W346">
        <f t="shared" si="338"/>
        <v>2035</v>
      </c>
      <c r="X346">
        <f t="shared" si="338"/>
        <v>2036</v>
      </c>
      <c r="Y346">
        <f t="shared" si="338"/>
        <v>2037</v>
      </c>
      <c r="Z346">
        <f t="shared" si="338"/>
        <v>2038</v>
      </c>
      <c r="AA346">
        <f t="shared" si="338"/>
        <v>2039</v>
      </c>
      <c r="AB346">
        <f t="shared" si="338"/>
        <v>2040</v>
      </c>
      <c r="AC346">
        <f t="shared" si="338"/>
        <v>2041</v>
      </c>
      <c r="AD346">
        <f t="shared" si="338"/>
        <v>2042</v>
      </c>
      <c r="AE346">
        <f t="shared" si="338"/>
        <v>2043</v>
      </c>
      <c r="AF346">
        <f t="shared" si="338"/>
        <v>2044</v>
      </c>
      <c r="AG346">
        <f t="shared" si="338"/>
        <v>2045</v>
      </c>
      <c r="AH346">
        <f t="shared" si="338"/>
        <v>2046</v>
      </c>
      <c r="AI346">
        <f t="shared" si="338"/>
        <v>2047</v>
      </c>
      <c r="AJ346">
        <f t="shared" si="338"/>
        <v>2048</v>
      </c>
      <c r="AK346">
        <f t="shared" si="338"/>
        <v>2049</v>
      </c>
      <c r="AL346">
        <f t="shared" si="338"/>
        <v>2050</v>
      </c>
    </row>
    <row r="347" spans="1:38" x14ac:dyDescent="0.35">
      <c r="A347" t="str">
        <f>A332</f>
        <v>Agriculture</v>
      </c>
      <c r="B347" t="s">
        <v>199</v>
      </c>
      <c r="C347">
        <f>E378+D347</f>
        <v>264</v>
      </c>
      <c r="D347">
        <v>30</v>
      </c>
      <c r="E347" t="str" cm="1">
        <f t="array" aca="1" ref="E347" ca="1">INDIRECT(CONCATENATE("R",$C347,"C",E$328),FALSE)</f>
        <v>S2-P2</v>
      </c>
      <c r="F347" s="4" cm="1">
        <f t="array" aca="1" ref="F347" ca="1">INDIRECT(CONCATENATE("R",$C347,"C",F$328),FALSE)</f>
        <v>549.81974666666667</v>
      </c>
      <c r="G347" s="4" cm="1">
        <f t="array" aca="1" ref="G347" ca="1">INDIRECT(CONCATENATE("R",$C347,"C",G$328),FALSE)</f>
        <v>435.88301093333325</v>
      </c>
      <c r="H347" s="4" cm="1">
        <f t="array" aca="1" ref="H347" ca="1">INDIRECT(CONCATENATE("R",$C347,"C",H$328),FALSE)</f>
        <v>508.88537333333329</v>
      </c>
      <c r="I347" s="4" cm="1">
        <f t="array" aca="1" ref="I347" ca="1">INDIRECT(CONCATENATE("R",$C347,"C",I$328),FALSE)</f>
        <v>809.31733654151651</v>
      </c>
      <c r="J347" s="4" cm="1">
        <f t="array" aca="1" ref="J347" ca="1">INDIRECT(CONCATENATE("R",$C347,"C",J$328),FALSE)</f>
        <v>651.12724145485811</v>
      </c>
      <c r="K347" s="4" cm="1">
        <f t="array" aca="1" ref="K347" ca="1">INDIRECT(CONCATENATE("R",$C347,"C",K$328),FALSE)</f>
        <v>682.891128296955</v>
      </c>
      <c r="L347" s="4" cm="1">
        <f t="array" aca="1" ref="L347" ca="1">INDIRECT(CONCATENATE("R",$C347,"C",L$328),FALSE)</f>
        <v>741.13283363105222</v>
      </c>
      <c r="M347" s="4" cm="1">
        <f t="array" aca="1" ref="M347" ca="1">INDIRECT(CONCATENATE("R",$C347,"C",M$328),FALSE)</f>
        <v>840.95919590935637</v>
      </c>
      <c r="N347" s="4" cm="1">
        <f t="array" aca="1" ref="N347" ca="1">INDIRECT(CONCATENATE("R",$C347,"C",N$328),FALSE)</f>
        <v>916.48880151134335</v>
      </c>
      <c r="O347" s="4" cm="1">
        <f t="array" aca="1" ref="O347" ca="1">INDIRECT(CONCATENATE("R",$C347,"C",O$328),FALSE)</f>
        <v>928.22336683186256</v>
      </c>
      <c r="P347" s="4" cm="1">
        <f t="array" aca="1" ref="P347" ca="1">INDIRECT(CONCATENATE("R",$C347,"C",P$328),FALSE)</f>
        <v>971.08771974969727</v>
      </c>
      <c r="Q347" s="4" cm="1">
        <f t="array" aca="1" ref="Q347" ca="1">INDIRECT(CONCATENATE("R",$C347,"C",Q$328),FALSE)</f>
        <v>1015.388680979042</v>
      </c>
      <c r="R347" s="4" cm="1">
        <f t="array" aca="1" ref="R347" ca="1">INDIRECT(CONCATENATE("R",$C347,"C",R$328),FALSE)</f>
        <v>1049.1860413652528</v>
      </c>
      <c r="S347" s="4" cm="1">
        <f t="array" aca="1" ref="S347" ca="1">INDIRECT(CONCATENATE("R",$C347,"C",S$328),FALSE)</f>
        <v>1038.1032149161924</v>
      </c>
      <c r="T347" s="4" cm="1">
        <f t="array" aca="1" ref="T347" ca="1">INDIRECT(CONCATENATE("R",$C347,"C",T$328),FALSE)</f>
        <v>1033.1191354056377</v>
      </c>
      <c r="U347" s="4" cm="1">
        <f t="array" aca="1" ref="U347" ca="1">INDIRECT(CONCATENATE("R",$C347,"C",U$328),FALSE)</f>
        <v>1027.4631587975384</v>
      </c>
      <c r="V347" s="4" cm="1">
        <f t="array" aca="1" ref="V347" ca="1">INDIRECT(CONCATENATE("R",$C347,"C",V$328),FALSE)</f>
        <v>1022.5212970120696</v>
      </c>
      <c r="W347" s="4" cm="1">
        <f t="array" aca="1" ref="W347" ca="1">INDIRECT(CONCATENATE("R",$C347,"C",W$328),FALSE)</f>
        <v>1019.2319688392661</v>
      </c>
      <c r="X347" s="4" cm="1">
        <f t="array" aca="1" ref="X347" ca="1">INDIRECT(CONCATENATE("R",$C347,"C",X$328),FALSE)</f>
        <v>1018.5399607722285</v>
      </c>
      <c r="Y347" s="4" cm="1">
        <f t="array" aca="1" ref="Y347" ca="1">INDIRECT(CONCATENATE("R",$C347,"C",Y$328),FALSE)</f>
        <v>1016.1206234050135</v>
      </c>
      <c r="Z347" s="4" cm="1">
        <f t="array" aca="1" ref="Z347" ca="1">INDIRECT(CONCATENATE("R",$C347,"C",Z$328),FALSE)</f>
        <v>1014.5100266576162</v>
      </c>
      <c r="AA347" s="4" cm="1">
        <f t="array" aca="1" ref="AA347" ca="1">INDIRECT(CONCATENATE("R",$C347,"C",AA$328),FALSE)</f>
        <v>1012.6521209983434</v>
      </c>
      <c r="AB347" s="4" cm="1">
        <f t="array" aca="1" ref="AB347" ca="1">INDIRECT(CONCATENATE("R",$C347,"C",AB$328),FALSE)</f>
        <v>1011.9577337493474</v>
      </c>
      <c r="AC347" s="4" cm="1">
        <f t="array" aca="1" ref="AC347" ca="1">INDIRECT(CONCATENATE("R",$C347,"C",AC$328),FALSE)</f>
        <v>1011.190820304573</v>
      </c>
      <c r="AD347" s="4" cm="1">
        <f t="array" aca="1" ref="AD347" ca="1">INDIRECT(CONCATENATE("R",$C347,"C",AD$328),FALSE)</f>
        <v>1008.3914680243063</v>
      </c>
      <c r="AE347" s="4" cm="1">
        <f t="array" aca="1" ref="AE347" ca="1">INDIRECT(CONCATENATE("R",$C347,"C",AE$328),FALSE)</f>
        <v>1005.3543966839241</v>
      </c>
      <c r="AF347" s="4" cm="1">
        <f t="array" aca="1" ref="AF347" ca="1">INDIRECT(CONCATENATE("R",$C347,"C",AF$328),FALSE)</f>
        <v>1002.1548667642669</v>
      </c>
      <c r="AG347" s="4" cm="1">
        <f t="array" aca="1" ref="AG347" ca="1">INDIRECT(CONCATENATE("R",$C347,"C",AG$328),FALSE)</f>
        <v>1002.4615784498527</v>
      </c>
      <c r="AH347" s="4" cm="1">
        <f t="array" aca="1" ref="AH347" ca="1">INDIRECT(CONCATENATE("R",$C347,"C",AH$328),FALSE)</f>
        <v>1000.5805859353086</v>
      </c>
      <c r="AI347" s="4" cm="1">
        <f t="array" aca="1" ref="AI347" ca="1">INDIRECT(CONCATENATE("R",$C347,"C",AI$328),FALSE)</f>
        <v>996.76920346522638</v>
      </c>
      <c r="AJ347" s="4" cm="1">
        <f t="array" aca="1" ref="AJ347" ca="1">INDIRECT(CONCATENATE("R",$C347,"C",AJ$328),FALSE)</f>
        <v>992.61135169518298</v>
      </c>
      <c r="AK347" s="4" cm="1">
        <f t="array" aca="1" ref="AK347" ca="1">INDIRECT(CONCATENATE("R",$C347,"C",AK$328),FALSE)</f>
        <v>989.13498850101348</v>
      </c>
      <c r="AL347" s="4" cm="1">
        <f t="array" aca="1" ref="AL347" ca="1">INDIRECT(CONCATENATE("R",$C347,"C",AL$328),FALSE)</f>
        <v>981.19162081918626</v>
      </c>
    </row>
    <row r="348" spans="1:38" x14ac:dyDescent="0.35">
      <c r="A348" t="str">
        <f t="shared" ref="A348:A349" si="339">A333</f>
        <v>LULUCF</v>
      </c>
      <c r="B348" t="s">
        <v>199</v>
      </c>
      <c r="C348">
        <f>E375+D348</f>
        <v>270</v>
      </c>
      <c r="D348">
        <v>-6</v>
      </c>
      <c r="E348" t="str" cm="1">
        <f t="array" aca="1" ref="E348" ca="1">INDIRECT(CONCATENATE("R",$C348,"C",E$328),FALSE)</f>
        <v>d</v>
      </c>
      <c r="F348" s="4" cm="1">
        <f t="array" aca="1" ref="F348" ca="1">INDIRECT(CONCATENATE("R",$C348,"C",F$328),FALSE)</f>
        <v>0</v>
      </c>
      <c r="G348" s="4" cm="1">
        <f t="array" aca="1" ref="G348" ca="1">INDIRECT(CONCATENATE("R",$C348,"C",G$328),FALSE)</f>
        <v>0</v>
      </c>
      <c r="H348" s="4" cm="1">
        <f t="array" aca="1" ref="H348" ca="1">INDIRECT(CONCATENATE("R",$C348,"C",H$328),FALSE)</f>
        <v>515.0516619</v>
      </c>
      <c r="I348" s="4" cm="1">
        <f t="array" aca="1" ref="I348" ca="1">INDIRECT(CONCATENATE("R",$C348,"C",I$328),FALSE)</f>
        <v>515.0516619</v>
      </c>
      <c r="J348" s="4" cm="1">
        <f t="array" aca="1" ref="J348" ca="1">INDIRECT(CONCATENATE("R",$C348,"C",J$328),FALSE)</f>
        <v>515.0516619</v>
      </c>
      <c r="K348" s="4" cm="1">
        <f t="array" aca="1" ref="K348" ca="1">INDIRECT(CONCATENATE("R",$C348,"C",K$328),FALSE)</f>
        <v>498.95629750000001</v>
      </c>
      <c r="L348" s="4" cm="1">
        <f t="array" aca="1" ref="L348" ca="1">INDIRECT(CONCATENATE("R",$C348,"C",L$328),FALSE)</f>
        <v>482.86093299999999</v>
      </c>
      <c r="M348" s="4" cm="1">
        <f t="array" aca="1" ref="M348" ca="1">INDIRECT(CONCATENATE("R",$C348,"C",M$328),FALSE)</f>
        <v>466.76556859999999</v>
      </c>
      <c r="N348" s="4" cm="1">
        <f t="array" aca="1" ref="N348" ca="1">INDIRECT(CONCATENATE("R",$C348,"C",N$328),FALSE)</f>
        <v>450.6702042</v>
      </c>
      <c r="O348" s="4" cm="1">
        <f t="array" aca="1" ref="O348" ca="1">INDIRECT(CONCATENATE("R",$C348,"C",O$328),FALSE)</f>
        <v>434.57483969999998</v>
      </c>
      <c r="P348" s="4" cm="1">
        <f t="array" aca="1" ref="P348" ca="1">INDIRECT(CONCATENATE("R",$C348,"C",P$328),FALSE)</f>
        <v>418.47947529999999</v>
      </c>
      <c r="Q348" s="4" cm="1">
        <f t="array" aca="1" ref="Q348" ca="1">INDIRECT(CONCATENATE("R",$C348,"C",Q$328),FALSE)</f>
        <v>402.3841109</v>
      </c>
      <c r="R348" s="4" cm="1">
        <f t="array" aca="1" ref="R348" ca="1">INDIRECT(CONCATENATE("R",$C348,"C",R$328),FALSE)</f>
        <v>386.28874639999998</v>
      </c>
      <c r="S348" s="4" cm="1">
        <f t="array" aca="1" ref="S348" ca="1">INDIRECT(CONCATENATE("R",$C348,"C",S$328),FALSE)</f>
        <v>391.8399139</v>
      </c>
      <c r="T348" s="4" cm="1">
        <f t="array" aca="1" ref="T348" ca="1">INDIRECT(CONCATENATE("R",$C348,"C",T$328),FALSE)</f>
        <v>397.39108140000002</v>
      </c>
      <c r="U348" s="4" cm="1">
        <f t="array" aca="1" ref="U348" ca="1">INDIRECT(CONCATENATE("R",$C348,"C",U$328),FALSE)</f>
        <v>402.94224889999998</v>
      </c>
      <c r="V348" s="4" cm="1">
        <f t="array" aca="1" ref="V348" ca="1">INDIRECT(CONCATENATE("R",$C348,"C",V$328),FALSE)</f>
        <v>408.49341629999998</v>
      </c>
      <c r="W348" s="4" cm="1">
        <f t="array" aca="1" ref="W348" ca="1">INDIRECT(CONCATENATE("R",$C348,"C",W$328),FALSE)</f>
        <v>414.0445838</v>
      </c>
      <c r="X348" s="4" cm="1">
        <f t="array" aca="1" ref="X348" ca="1">INDIRECT(CONCATENATE("R",$C348,"C",X$328),FALSE)</f>
        <v>419.59575130000002</v>
      </c>
      <c r="Y348" s="4" cm="1">
        <f t="array" aca="1" ref="Y348" ca="1">INDIRECT(CONCATENATE("R",$C348,"C",Y$328),FALSE)</f>
        <v>425.14691879999998</v>
      </c>
      <c r="Z348" s="4" cm="1">
        <f t="array" aca="1" ref="Z348" ca="1">INDIRECT(CONCATENATE("R",$C348,"C",Z$328),FALSE)</f>
        <v>430.6980863</v>
      </c>
      <c r="AA348" s="4" cm="1">
        <f t="array" aca="1" ref="AA348" ca="1">INDIRECT(CONCATENATE("R",$C348,"C",AA$328),FALSE)</f>
        <v>436.24925380000002</v>
      </c>
      <c r="AB348" s="4" cm="1">
        <f t="array" aca="1" ref="AB348" ca="1">INDIRECT(CONCATENATE("R",$C348,"C",AB$328),FALSE)</f>
        <v>441.80042120000002</v>
      </c>
      <c r="AC348" s="4" cm="1">
        <f t="array" aca="1" ref="AC348" ca="1">INDIRECT(CONCATENATE("R",$C348,"C",AC$328),FALSE)</f>
        <v>447.35158869999998</v>
      </c>
      <c r="AD348" s="4" cm="1">
        <f t="array" aca="1" ref="AD348" ca="1">INDIRECT(CONCATENATE("R",$C348,"C",AD$328),FALSE)</f>
        <v>452.9027562</v>
      </c>
      <c r="AE348" s="4" cm="1">
        <f t="array" aca="1" ref="AE348" ca="1">INDIRECT(CONCATENATE("R",$C348,"C",AE$328),FALSE)</f>
        <v>458.45392370000002</v>
      </c>
      <c r="AF348" s="4" cm="1">
        <f t="array" aca="1" ref="AF348" ca="1">INDIRECT(CONCATENATE("R",$C348,"C",AF$328),FALSE)</f>
        <v>464.00509119999998</v>
      </c>
      <c r="AG348" s="4" cm="1">
        <f t="array" aca="1" ref="AG348" ca="1">INDIRECT(CONCATENATE("R",$C348,"C",AG$328),FALSE)</f>
        <v>469.5562587</v>
      </c>
      <c r="AH348" s="4" cm="1">
        <f t="array" aca="1" ref="AH348" ca="1">INDIRECT(CONCATENATE("R",$C348,"C",AH$328),FALSE)</f>
        <v>475.1074261</v>
      </c>
      <c r="AI348" s="4" cm="1">
        <f t="array" aca="1" ref="AI348" ca="1">INDIRECT(CONCATENATE("R",$C348,"C",AI$328),FALSE)</f>
        <v>480.65859360000002</v>
      </c>
      <c r="AJ348" s="4" cm="1">
        <f t="array" aca="1" ref="AJ348" ca="1">INDIRECT(CONCATENATE("R",$C348,"C",AJ$328),FALSE)</f>
        <v>486.20976109999998</v>
      </c>
      <c r="AK348" s="4" cm="1">
        <f t="array" aca="1" ref="AK348" ca="1">INDIRECT(CONCATENATE("R",$C348,"C",AK$328),FALSE)</f>
        <v>491.7609286</v>
      </c>
      <c r="AL348" s="4" cm="1">
        <f t="array" aca="1" ref="AL348" ca="1">INDIRECT(CONCATENATE("R",$C348,"C",AL$328),FALSE)</f>
        <v>497.31209610000002</v>
      </c>
    </row>
    <row r="349" spans="1:38" x14ac:dyDescent="0.35">
      <c r="A349" t="str">
        <f t="shared" si="339"/>
        <v>TIM</v>
      </c>
      <c r="B349" t="s">
        <v>199</v>
      </c>
      <c r="C349">
        <f>E381</f>
        <v>302</v>
      </c>
      <c r="E349" t="str" cm="1">
        <f t="array" aca="1" ref="E349" ca="1">INDIRECT(CONCATENATE("R",$C349,"C",E$328),FALSE)</f>
        <v>300Mt</v>
      </c>
      <c r="F349" s="4" cm="1">
        <f t="array" aca="1" ref="F349" ca="1">INDIRECT(CONCATENATE("R",$C349,"C",F$328),FALSE)</f>
        <v>0</v>
      </c>
      <c r="G349" s="4" cm="1">
        <f t="array" aca="1" ref="G349" ca="1">INDIRECT(CONCATENATE("R",$C349,"C",G$328),FALSE)</f>
        <v>0</v>
      </c>
      <c r="H349" s="4" cm="1">
        <f t="array" aca="1" ref="H349" ca="1">INDIRECT(CONCATENATE("R",$C349,"C",H$328),FALSE)</f>
        <v>0</v>
      </c>
      <c r="I349" s="4" cm="1">
        <f t="array" aca="1" ref="I349" ca="1">INDIRECT(CONCATENATE("R",$C349,"C",I$328),FALSE)</f>
        <v>36915.620000000003</v>
      </c>
      <c r="J349" s="4" cm="1">
        <f t="array" aca="1" ref="J349" ca="1">INDIRECT(CONCATENATE("R",$C349,"C",J$328),FALSE)</f>
        <v>36242.26</v>
      </c>
      <c r="K349" s="4" cm="1">
        <f t="array" aca="1" ref="K349" ca="1">INDIRECT(CONCATENATE("R",$C349,"C",K$328),FALSE)</f>
        <v>31655.86</v>
      </c>
      <c r="L349" s="4" cm="1">
        <f t="array" aca="1" ref="L349" ca="1">INDIRECT(CONCATENATE("R",$C349,"C",L$328),FALSE)</f>
        <v>30807.599999999999</v>
      </c>
      <c r="M349" s="4" cm="1">
        <f t="array" aca="1" ref="M349" ca="1">INDIRECT(CONCATENATE("R",$C349,"C",M$328),FALSE)</f>
        <v>29580.28</v>
      </c>
      <c r="N349" s="4" cm="1">
        <f t="array" aca="1" ref="N349" ca="1">INDIRECT(CONCATENATE("R",$C349,"C",N$328),FALSE)</f>
        <v>27150.37</v>
      </c>
      <c r="O349" s="4" cm="1">
        <f t="array" aca="1" ref="O349" ca="1">INDIRECT(CONCATENATE("R",$C349,"C",O$328),FALSE)</f>
        <v>25425.42</v>
      </c>
      <c r="P349" s="4" cm="1">
        <f t="array" aca="1" ref="P349" ca="1">INDIRECT(CONCATENATE("R",$C349,"C",P$328),FALSE)</f>
        <v>23058.44</v>
      </c>
      <c r="Q349" s="4" cm="1">
        <f t="array" aca="1" ref="Q349" ca="1">INDIRECT(CONCATENATE("R",$C349,"C",Q$328),FALSE)</f>
        <v>18813.740000000002</v>
      </c>
      <c r="R349" s="4" cm="1">
        <f t="array" aca="1" ref="R349" ca="1">INDIRECT(CONCATENATE("R",$C349,"C",R$328),FALSE)</f>
        <v>14545.36</v>
      </c>
      <c r="S349" s="4" cm="1">
        <f t="array" aca="1" ref="S349" ca="1">INDIRECT(CONCATENATE("R",$C349,"C",S$328),FALSE)</f>
        <v>10797.56</v>
      </c>
      <c r="T349" s="4" cm="1">
        <f t="array" aca="1" ref="T349" ca="1">INDIRECT(CONCATENATE("R",$C349,"C",T$328),FALSE)</f>
        <v>9038.4</v>
      </c>
      <c r="U349" s="4" cm="1">
        <f t="array" aca="1" ref="U349" ca="1">INDIRECT(CONCATENATE("R",$C349,"C",U$328),FALSE)</f>
        <v>7344</v>
      </c>
      <c r="V349" s="4" cm="1">
        <f t="array" aca="1" ref="V349" ca="1">INDIRECT(CONCATENATE("R",$C349,"C",V$328),FALSE)</f>
        <v>6081.42</v>
      </c>
      <c r="W349" s="4" cm="1">
        <f t="array" aca="1" ref="W349" ca="1">INDIRECT(CONCATENATE("R",$C349,"C",W$328),FALSE)</f>
        <v>2621.78</v>
      </c>
      <c r="X349" s="4" cm="1">
        <f t="array" aca="1" ref="X349" ca="1">INDIRECT(CONCATENATE("R",$C349,"C",X$328),FALSE)</f>
        <v>1483.77</v>
      </c>
      <c r="Y349" s="4" cm="1">
        <f t="array" aca="1" ref="Y349" ca="1">INDIRECT(CONCATENATE("R",$C349,"C",Y$328),FALSE)</f>
        <v>822.48</v>
      </c>
      <c r="Z349" s="4" cm="1">
        <f t="array" aca="1" ref="Z349" ca="1">INDIRECT(CONCATENATE("R",$C349,"C",Z$328),FALSE)</f>
        <v>309.8</v>
      </c>
      <c r="AA349" s="4" cm="1">
        <f t="array" aca="1" ref="AA349" ca="1">INDIRECT(CONCATENATE("R",$C349,"C",AA$328),FALSE)</f>
        <v>-37.61</v>
      </c>
      <c r="AB349" s="4" cm="1">
        <f t="array" aca="1" ref="AB349" ca="1">INDIRECT(CONCATENATE("R",$C349,"C",AB$328),FALSE)</f>
        <v>-300.35000000000002</v>
      </c>
      <c r="AC349" s="4" cm="1">
        <f t="array" aca="1" ref="AC349" ca="1">INDIRECT(CONCATENATE("R",$C349,"C",AC$328),FALSE)</f>
        <v>-596.48</v>
      </c>
      <c r="AD349" s="4" cm="1">
        <f t="array" aca="1" ref="AD349" ca="1">INDIRECT(CONCATENATE("R",$C349,"C",AD$328),FALSE)</f>
        <v>-872.34</v>
      </c>
      <c r="AE349" s="4" cm="1">
        <f t="array" aca="1" ref="AE349" ca="1">INDIRECT(CONCATENATE("R",$C349,"C",AE$328),FALSE)</f>
        <v>-1142.8900000000001</v>
      </c>
      <c r="AF349" s="4" cm="1">
        <f t="array" aca="1" ref="AF349" ca="1">INDIRECT(CONCATENATE("R",$C349,"C",AF$328),FALSE)</f>
        <v>-1218.8399999999999</v>
      </c>
      <c r="AG349" s="4" cm="1">
        <f t="array" aca="1" ref="AG349" ca="1">INDIRECT(CONCATENATE("R",$C349,"C",AG$328),FALSE)</f>
        <v>-1320.63</v>
      </c>
      <c r="AH349" s="4" cm="1">
        <f t="array" aca="1" ref="AH349" ca="1">INDIRECT(CONCATENATE("R",$C349,"C",AH$328),FALSE)</f>
        <v>-1373.28</v>
      </c>
      <c r="AI349" s="4" cm="1">
        <f t="array" aca="1" ref="AI349" ca="1">INDIRECT(CONCATENATE("R",$C349,"C",AI$328),FALSE)</f>
        <v>-1411.15</v>
      </c>
      <c r="AJ349" s="4" cm="1">
        <f t="array" aca="1" ref="AJ349" ca="1">INDIRECT(CONCATENATE("R",$C349,"C",AJ$328),FALSE)</f>
        <v>-1416.75</v>
      </c>
      <c r="AK349" s="4" cm="1">
        <f t="array" aca="1" ref="AK349" ca="1">INDIRECT(CONCATENATE("R",$C349,"C",AK$328),FALSE)</f>
        <v>-1476.1</v>
      </c>
      <c r="AL349" s="4" cm="1">
        <f t="array" aca="1" ref="AL349" ca="1">INDIRECT(CONCATENATE("R",$C349,"C",AL$328),FALSE)</f>
        <v>-1498.82</v>
      </c>
    </row>
    <row r="351" spans="1:38" x14ac:dyDescent="0.35">
      <c r="E351" t="s">
        <v>203</v>
      </c>
      <c r="I351" s="4">
        <f ca="1">SUM(I347:I349)</f>
        <v>38239.98899844152</v>
      </c>
      <c r="J351" s="4">
        <f t="shared" ref="J351:AL351" ca="1" si="340">SUM(J347:J349)</f>
        <v>37408.438903354858</v>
      </c>
      <c r="K351" s="4">
        <f t="shared" ca="1" si="340"/>
        <v>32837.707425796958</v>
      </c>
      <c r="L351" s="4">
        <f t="shared" ca="1" si="340"/>
        <v>32031.593766631049</v>
      </c>
      <c r="M351" s="4">
        <f t="shared" ca="1" si="340"/>
        <v>30888.004764509355</v>
      </c>
      <c r="N351" s="4">
        <f t="shared" ca="1" si="340"/>
        <v>28517.529005711342</v>
      </c>
      <c r="O351" s="4">
        <f t="shared" ca="1" si="340"/>
        <v>26788.218206531859</v>
      </c>
      <c r="P351" s="4">
        <f t="shared" ca="1" si="340"/>
        <v>24448.007195049697</v>
      </c>
      <c r="Q351" s="4">
        <f t="shared" ca="1" si="340"/>
        <v>20231.512791879042</v>
      </c>
      <c r="R351" s="4">
        <f t="shared" ca="1" si="340"/>
        <v>15980.834787765254</v>
      </c>
      <c r="S351" s="4">
        <f t="shared" ca="1" si="340"/>
        <v>12227.503128816192</v>
      </c>
      <c r="T351" s="4">
        <f t="shared" ca="1" si="340"/>
        <v>10468.910216805638</v>
      </c>
      <c r="U351" s="4">
        <f t="shared" ca="1" si="340"/>
        <v>8774.405407697539</v>
      </c>
      <c r="V351" s="4">
        <f t="shared" ca="1" si="340"/>
        <v>7512.43471331207</v>
      </c>
      <c r="W351" s="4">
        <f t="shared" ca="1" si="340"/>
        <v>4055.0565526392666</v>
      </c>
      <c r="X351" s="4">
        <f t="shared" ca="1" si="340"/>
        <v>2921.9057120722282</v>
      </c>
      <c r="Y351" s="4">
        <f t="shared" ca="1" si="340"/>
        <v>2263.7475422050134</v>
      </c>
      <c r="Z351" s="4">
        <f t="shared" ca="1" si="340"/>
        <v>1755.0081129576163</v>
      </c>
      <c r="AA351" s="4">
        <f t="shared" ca="1" si="340"/>
        <v>1411.2913747983437</v>
      </c>
      <c r="AB351" s="4">
        <f t="shared" ca="1" si="340"/>
        <v>1153.4081549493476</v>
      </c>
      <c r="AC351" s="4">
        <f t="shared" ca="1" si="340"/>
        <v>862.06240900457306</v>
      </c>
      <c r="AD351" s="4">
        <f t="shared" ca="1" si="340"/>
        <v>588.95422422430613</v>
      </c>
      <c r="AE351" s="4">
        <f t="shared" ca="1" si="340"/>
        <v>320.91832038392408</v>
      </c>
      <c r="AF351" s="4">
        <f t="shared" ca="1" si="340"/>
        <v>247.31995796426691</v>
      </c>
      <c r="AG351" s="4">
        <f t="shared" ca="1" si="340"/>
        <v>151.38783714985266</v>
      </c>
      <c r="AH351" s="4">
        <f t="shared" ca="1" si="340"/>
        <v>102.4080120353085</v>
      </c>
      <c r="AI351" s="4">
        <f t="shared" ca="1" si="340"/>
        <v>66.277797065226423</v>
      </c>
      <c r="AJ351" s="4">
        <f t="shared" ca="1" si="340"/>
        <v>62.071112795182898</v>
      </c>
      <c r="AK351" s="4">
        <f t="shared" ca="1" si="340"/>
        <v>4.7959171010136288</v>
      </c>
      <c r="AL351" s="4">
        <f t="shared" ca="1" si="340"/>
        <v>-20.316283080813719</v>
      </c>
    </row>
    <row r="353" spans="1:38" x14ac:dyDescent="0.35">
      <c r="E353" t="str">
        <f ca="1">E362</f>
        <v>300Mt L2 S2-P2</v>
      </c>
    </row>
    <row r="356" spans="1:38" x14ac:dyDescent="0.35">
      <c r="A356" t="s">
        <v>96</v>
      </c>
      <c r="B356" t="s">
        <v>97</v>
      </c>
      <c r="C356" t="s">
        <v>98</v>
      </c>
      <c r="D356" t="s">
        <v>99</v>
      </c>
      <c r="E356" t="str">
        <f>E346</f>
        <v>Year</v>
      </c>
      <c r="F356">
        <f t="shared" ref="F356:AL356" si="341">F346</f>
        <v>2018</v>
      </c>
      <c r="G356">
        <f t="shared" si="341"/>
        <v>2019</v>
      </c>
      <c r="H356">
        <f t="shared" si="341"/>
        <v>2020</v>
      </c>
      <c r="I356">
        <f t="shared" si="341"/>
        <v>2021</v>
      </c>
      <c r="J356">
        <f t="shared" si="341"/>
        <v>2022</v>
      </c>
      <c r="K356">
        <f t="shared" si="341"/>
        <v>2023</v>
      </c>
      <c r="L356">
        <f t="shared" si="341"/>
        <v>2024</v>
      </c>
      <c r="M356">
        <f t="shared" si="341"/>
        <v>2025</v>
      </c>
      <c r="N356">
        <f t="shared" si="341"/>
        <v>2026</v>
      </c>
      <c r="O356">
        <f t="shared" si="341"/>
        <v>2027</v>
      </c>
      <c r="P356">
        <f t="shared" si="341"/>
        <v>2028</v>
      </c>
      <c r="Q356">
        <f t="shared" si="341"/>
        <v>2029</v>
      </c>
      <c r="R356">
        <f t="shared" si="341"/>
        <v>2030</v>
      </c>
      <c r="S356">
        <f t="shared" si="341"/>
        <v>2031</v>
      </c>
      <c r="T356">
        <f t="shared" si="341"/>
        <v>2032</v>
      </c>
      <c r="U356">
        <f t="shared" si="341"/>
        <v>2033</v>
      </c>
      <c r="V356">
        <f t="shared" si="341"/>
        <v>2034</v>
      </c>
      <c r="W356">
        <f t="shared" si="341"/>
        <v>2035</v>
      </c>
      <c r="X356">
        <f t="shared" si="341"/>
        <v>2036</v>
      </c>
      <c r="Y356">
        <f t="shared" si="341"/>
        <v>2037</v>
      </c>
      <c r="Z356">
        <f t="shared" si="341"/>
        <v>2038</v>
      </c>
      <c r="AA356">
        <f t="shared" si="341"/>
        <v>2039</v>
      </c>
      <c r="AB356">
        <f t="shared" si="341"/>
        <v>2040</v>
      </c>
      <c r="AC356">
        <f t="shared" si="341"/>
        <v>2041</v>
      </c>
      <c r="AD356">
        <f t="shared" si="341"/>
        <v>2042</v>
      </c>
      <c r="AE356">
        <f t="shared" si="341"/>
        <v>2043</v>
      </c>
      <c r="AF356">
        <f t="shared" si="341"/>
        <v>2044</v>
      </c>
      <c r="AG356">
        <f t="shared" si="341"/>
        <v>2045</v>
      </c>
      <c r="AH356">
        <f t="shared" si="341"/>
        <v>2046</v>
      </c>
      <c r="AI356">
        <f t="shared" si="341"/>
        <v>2047</v>
      </c>
      <c r="AJ356">
        <f t="shared" si="341"/>
        <v>2048</v>
      </c>
      <c r="AK356">
        <f t="shared" si="341"/>
        <v>2049</v>
      </c>
      <c r="AL356">
        <f t="shared" si="341"/>
        <v>2050</v>
      </c>
    </row>
    <row r="357" spans="1:38" x14ac:dyDescent="0.35">
      <c r="A357" s="4">
        <f ca="1">SUM(I357:M357)</f>
        <v>171.40573385873373</v>
      </c>
      <c r="B357" s="4">
        <f ca="1">SUM(N357:R357)</f>
        <v>115.96610198693719</v>
      </c>
      <c r="C357" s="4">
        <f ca="1">SUM(S357:W357)</f>
        <v>43.038310019270703</v>
      </c>
      <c r="D357" s="4">
        <f ca="1">SUM(X357:AB357)</f>
        <v>9.50536089698255</v>
      </c>
      <c r="E357" t="s">
        <v>194</v>
      </c>
      <c r="F357" s="5">
        <f>F351/1000</f>
        <v>0</v>
      </c>
      <c r="G357" s="5">
        <f t="shared" ref="G357:AL357" si="342">G351/1000</f>
        <v>0</v>
      </c>
      <c r="H357" s="5">
        <f t="shared" si="342"/>
        <v>0</v>
      </c>
      <c r="I357" s="5">
        <f ca="1">I351/1000</f>
        <v>38.239988998441518</v>
      </c>
      <c r="J357" s="5">
        <f t="shared" ca="1" si="342"/>
        <v>37.408438903354856</v>
      </c>
      <c r="K357" s="5">
        <f t="shared" ca="1" si="342"/>
        <v>32.837707425796957</v>
      </c>
      <c r="L357" s="5">
        <f t="shared" ca="1" si="342"/>
        <v>32.031593766631048</v>
      </c>
      <c r="M357" s="5">
        <f t="shared" ca="1" si="342"/>
        <v>30.888004764509354</v>
      </c>
      <c r="N357" s="5">
        <f t="shared" ca="1" si="342"/>
        <v>28.517529005711342</v>
      </c>
      <c r="O357" s="5">
        <f t="shared" ca="1" si="342"/>
        <v>26.788218206531859</v>
      </c>
      <c r="P357" s="5">
        <f t="shared" ca="1" si="342"/>
        <v>24.448007195049698</v>
      </c>
      <c r="Q357" s="5">
        <f t="shared" ca="1" si="342"/>
        <v>20.231512791879041</v>
      </c>
      <c r="R357" s="5">
        <f t="shared" ca="1" si="342"/>
        <v>15.980834787765254</v>
      </c>
      <c r="S357" s="5">
        <f t="shared" ca="1" si="342"/>
        <v>12.227503128816192</v>
      </c>
      <c r="T357" s="5">
        <f t="shared" ca="1" si="342"/>
        <v>10.468910216805638</v>
      </c>
      <c r="U357" s="5">
        <f t="shared" ca="1" si="342"/>
        <v>8.7744054076975395</v>
      </c>
      <c r="V357" s="5">
        <f t="shared" ca="1" si="342"/>
        <v>7.5124347133120697</v>
      </c>
      <c r="W357" s="5">
        <f t="shared" ca="1" si="342"/>
        <v>4.0550565526392663</v>
      </c>
      <c r="X357" s="5">
        <f t="shared" ca="1" si="342"/>
        <v>2.921905712072228</v>
      </c>
      <c r="Y357" s="5">
        <f t="shared" ca="1" si="342"/>
        <v>2.2637475422050133</v>
      </c>
      <c r="Z357" s="5">
        <f t="shared" ca="1" si="342"/>
        <v>1.7550081129576163</v>
      </c>
      <c r="AA357" s="5">
        <f t="shared" ca="1" si="342"/>
        <v>1.4112913747983438</v>
      </c>
      <c r="AB357" s="5">
        <f t="shared" ca="1" si="342"/>
        <v>1.1534081549493476</v>
      </c>
      <c r="AC357" s="5">
        <f t="shared" ca="1" si="342"/>
        <v>0.86206240900457309</v>
      </c>
      <c r="AD357" s="5">
        <f t="shared" ca="1" si="342"/>
        <v>0.5889542242243061</v>
      </c>
      <c r="AE357" s="5">
        <f t="shared" ca="1" si="342"/>
        <v>0.32091832038392409</v>
      </c>
      <c r="AF357" s="5">
        <f t="shared" ca="1" si="342"/>
        <v>0.2473199579642669</v>
      </c>
      <c r="AG357" s="5">
        <f t="shared" ca="1" si="342"/>
        <v>0.15138783714985266</v>
      </c>
      <c r="AH357" s="5">
        <f t="shared" ca="1" si="342"/>
        <v>0.1024080120353085</v>
      </c>
      <c r="AI357" s="5">
        <f t="shared" ca="1" si="342"/>
        <v>6.6277797065226421E-2</v>
      </c>
      <c r="AJ357" s="5">
        <f t="shared" ca="1" si="342"/>
        <v>6.2071112795182896E-2</v>
      </c>
      <c r="AK357" s="5">
        <f t="shared" ca="1" si="342"/>
        <v>4.7959171010136291E-3</v>
      </c>
      <c r="AL357" s="5">
        <f t="shared" ca="1" si="342"/>
        <v>-2.0316283080813718E-2</v>
      </c>
    </row>
    <row r="358" spans="1:38" x14ac:dyDescent="0.35">
      <c r="A358" s="4">
        <f ca="1">SUM(I358:M358)</f>
        <v>80.806607278764872</v>
      </c>
      <c r="B358" s="4">
        <f ca="1">SUM(N358:R358)</f>
        <v>71.728143030560545</v>
      </c>
      <c r="C358" s="4">
        <f ca="1">SUM(S358:W358)</f>
        <v>62.54801857870126</v>
      </c>
      <c r="D358" s="4">
        <f ca="1">SUM(X358:AB358)</f>
        <v>58.659138064144258</v>
      </c>
      <c r="E358" t="str">
        <f>E335</f>
        <v>Agr CH4</v>
      </c>
      <c r="F358" s="5">
        <f>F335/1000</f>
        <v>0</v>
      </c>
      <c r="G358" s="5">
        <f t="shared" ref="G358:AL358" si="343">G335/1000</f>
        <v>0</v>
      </c>
      <c r="H358" s="5">
        <f t="shared" si="343"/>
        <v>0</v>
      </c>
      <c r="I358" s="5">
        <f t="shared" ca="1" si="343"/>
        <v>16.525213966676525</v>
      </c>
      <c r="J358" s="5">
        <f t="shared" ca="1" si="343"/>
        <v>16.516509128157061</v>
      </c>
      <c r="K358" s="5">
        <f t="shared" ca="1" si="343"/>
        <v>16.332435723665736</v>
      </c>
      <c r="L358" s="5">
        <f t="shared" ca="1" si="343"/>
        <v>15.87900061440126</v>
      </c>
      <c r="M358" s="5">
        <f t="shared" ca="1" si="343"/>
        <v>15.55344784586428</v>
      </c>
      <c r="N358" s="5">
        <f t="shared" ca="1" si="343"/>
        <v>15.321369464192834</v>
      </c>
      <c r="O358" s="5">
        <f t="shared" ca="1" si="343"/>
        <v>14.931013426219446</v>
      </c>
      <c r="P358" s="5">
        <f t="shared" ca="1" si="343"/>
        <v>14.443349431977332</v>
      </c>
      <c r="Q358" s="5">
        <f t="shared" ca="1" si="343"/>
        <v>13.755454657023069</v>
      </c>
      <c r="R358" s="5">
        <f t="shared" ca="1" si="343"/>
        <v>13.276956051147856</v>
      </c>
      <c r="S358" s="5">
        <f t="shared" ca="1" si="343"/>
        <v>12.978031047632346</v>
      </c>
      <c r="T358" s="5">
        <f t="shared" ca="1" si="343"/>
        <v>12.649526377531116</v>
      </c>
      <c r="U358" s="5">
        <f t="shared" ca="1" si="343"/>
        <v>12.484107522497089</v>
      </c>
      <c r="V358" s="5">
        <f t="shared" ca="1" si="343"/>
        <v>12.297031482719753</v>
      </c>
      <c r="W358" s="5">
        <f t="shared" ca="1" si="343"/>
        <v>12.139322148320959</v>
      </c>
      <c r="X358" s="5">
        <f t="shared" ca="1" si="343"/>
        <v>12.001729436598175</v>
      </c>
      <c r="Y358" s="5">
        <f t="shared" ca="1" si="343"/>
        <v>11.877736286077326</v>
      </c>
      <c r="Z358" s="5">
        <f t="shared" ca="1" si="343"/>
        <v>11.743490603670937</v>
      </c>
      <c r="AA358" s="5">
        <f t="shared" ca="1" si="343"/>
        <v>11.599963251239132</v>
      </c>
      <c r="AB358" s="5">
        <f t="shared" ca="1" si="343"/>
        <v>11.436218486558685</v>
      </c>
      <c r="AC358" s="5">
        <f t="shared" ca="1" si="343"/>
        <v>11.274965769211326</v>
      </c>
      <c r="AD358" s="5">
        <f t="shared" ca="1" si="343"/>
        <v>11.101890696250049</v>
      </c>
      <c r="AE358" s="5">
        <f t="shared" ca="1" si="343"/>
        <v>10.918357719445957</v>
      </c>
      <c r="AF358" s="5">
        <f t="shared" ca="1" si="343"/>
        <v>10.724607675444478</v>
      </c>
      <c r="AG358" s="5">
        <f t="shared" ca="1" si="343"/>
        <v>10.521331975479589</v>
      </c>
      <c r="AH358" s="5">
        <f t="shared" ca="1" si="343"/>
        <v>10.324319219142525</v>
      </c>
      <c r="AI358" s="5">
        <f t="shared" ca="1" si="343"/>
        <v>10.119563870124042</v>
      </c>
      <c r="AJ358" s="5">
        <f t="shared" ca="1" si="343"/>
        <v>9.9075967496308905</v>
      </c>
      <c r="AK358" s="5">
        <f t="shared" ca="1" si="343"/>
        <v>9.6966609261636485</v>
      </c>
      <c r="AL358" s="5">
        <f t="shared" ca="1" si="343"/>
        <v>9.4669187833685431</v>
      </c>
    </row>
    <row r="359" spans="1:38" x14ac:dyDescent="0.35">
      <c r="A359" s="4">
        <f ca="1">SUM(I359:M359)</f>
        <v>23.769880000000001</v>
      </c>
      <c r="B359" s="4">
        <f ca="1">SUM(N359:R359)</f>
        <v>24.346209999999999</v>
      </c>
      <c r="C359" s="4">
        <f ca="1">SUM(S359:W359)</f>
        <v>23.907039999999999</v>
      </c>
      <c r="D359" s="4">
        <f ca="1">SUM(X359:AB359)</f>
        <v>23.927849999999999</v>
      </c>
      <c r="E359" t="str">
        <f>E336</f>
        <v>LULUCF  &amp; Waste CH4</v>
      </c>
      <c r="F359" s="5"/>
      <c r="G359" s="5"/>
      <c r="H359" s="5"/>
      <c r="I359" s="5">
        <f ca="1">I336/1000</f>
        <v>4.5754299999999999</v>
      </c>
      <c r="J359" s="5">
        <f t="shared" ref="J359:AL359" ca="1" si="344">J336/1000</f>
        <v>4.7698700000000001</v>
      </c>
      <c r="K359" s="5">
        <f t="shared" ca="1" si="344"/>
        <v>4.7883399999999989</v>
      </c>
      <c r="L359" s="5">
        <f t="shared" ca="1" si="344"/>
        <v>4.8074300000000001</v>
      </c>
      <c r="M359" s="5">
        <f t="shared" ca="1" si="344"/>
        <v>4.8288099999999998</v>
      </c>
      <c r="N359" s="5">
        <f t="shared" ca="1" si="344"/>
        <v>4.8517600000000005</v>
      </c>
      <c r="O359" s="5">
        <f t="shared" ca="1" si="344"/>
        <v>4.8757999999999999</v>
      </c>
      <c r="P359" s="5">
        <f t="shared" ca="1" si="344"/>
        <v>4.9002699999999999</v>
      </c>
      <c r="Q359" s="5">
        <f t="shared" ca="1" si="344"/>
        <v>4.9250699999999998</v>
      </c>
      <c r="R359" s="5">
        <f t="shared" ca="1" si="344"/>
        <v>4.7933099999999991</v>
      </c>
      <c r="S359" s="5">
        <f t="shared" ca="1" si="344"/>
        <v>4.7872000000000003</v>
      </c>
      <c r="T359" s="5">
        <f t="shared" ca="1" si="344"/>
        <v>4.7827900000000003</v>
      </c>
      <c r="U359" s="5">
        <f t="shared" ca="1" si="344"/>
        <v>4.77996</v>
      </c>
      <c r="V359" s="5">
        <f t="shared" ca="1" si="344"/>
        <v>4.7785799999999998</v>
      </c>
      <c r="W359" s="5">
        <f t="shared" ca="1" si="344"/>
        <v>4.7785099999999998</v>
      </c>
      <c r="X359" s="5">
        <f t="shared" ca="1" si="344"/>
        <v>4.7796400000000006</v>
      </c>
      <c r="Y359" s="5">
        <f t="shared" ca="1" si="344"/>
        <v>4.7816200000000002</v>
      </c>
      <c r="Z359" s="5">
        <f t="shared" ca="1" si="344"/>
        <v>4.7846200000000003</v>
      </c>
      <c r="AA359" s="5">
        <f t="shared" ca="1" si="344"/>
        <v>4.78857</v>
      </c>
      <c r="AB359" s="5">
        <f t="shared" ca="1" si="344"/>
        <v>4.7933999999999992</v>
      </c>
      <c r="AC359" s="5">
        <f t="shared" ca="1" si="344"/>
        <v>4.7990400000000006</v>
      </c>
      <c r="AD359" s="5">
        <f t="shared" ca="1" si="344"/>
        <v>4.8052999999999999</v>
      </c>
      <c r="AE359" s="5">
        <f t="shared" ca="1" si="344"/>
        <v>4.8122600000000002</v>
      </c>
      <c r="AF359" s="5">
        <f t="shared" ca="1" si="344"/>
        <v>4.819869999999999</v>
      </c>
      <c r="AG359" s="5">
        <f t="shared" ca="1" si="344"/>
        <v>4.8280799999999999</v>
      </c>
      <c r="AH359" s="5">
        <f t="shared" ca="1" si="344"/>
        <v>4.8368500000000001</v>
      </c>
      <c r="AI359" s="5">
        <f t="shared" ca="1" si="344"/>
        <v>4.8459099999999999</v>
      </c>
      <c r="AJ359" s="5">
        <f t="shared" ca="1" si="344"/>
        <v>4.8554699999999995</v>
      </c>
      <c r="AK359" s="5">
        <f t="shared" ca="1" si="344"/>
        <v>4.8654799999999998</v>
      </c>
      <c r="AL359" s="5">
        <f t="shared" ca="1" si="344"/>
        <v>4.8759199999999998</v>
      </c>
    </row>
    <row r="360" spans="1:38" x14ac:dyDescent="0.35">
      <c r="A360" s="4">
        <f ca="1">SUM(I360:M360)</f>
        <v>22.119239535661521</v>
      </c>
      <c r="B360" s="4">
        <f ca="1">SUM(N360:R360)</f>
        <v>14.789642644591682</v>
      </c>
      <c r="C360" s="4">
        <f ca="1">SUM(S360:W360)</f>
        <v>9.9063312754944821</v>
      </c>
      <c r="D360" s="4">
        <f ca="1">SUM(X360:AB360)</f>
        <v>8.8292694767936339</v>
      </c>
      <c r="E360" t="s">
        <v>193</v>
      </c>
      <c r="F360" s="5">
        <f>F343/1000</f>
        <v>0</v>
      </c>
      <c r="G360" s="5">
        <f t="shared" ref="G360:AL360" si="345">G343/1000</f>
        <v>0</v>
      </c>
      <c r="H360" s="5">
        <f t="shared" si="345"/>
        <v>0</v>
      </c>
      <c r="I360" s="5">
        <f t="shared" ca="1" si="345"/>
        <v>5.2403194947654574</v>
      </c>
      <c r="J360" s="5">
        <f t="shared" ca="1" si="345"/>
        <v>4.7412138144989378</v>
      </c>
      <c r="K360" s="5">
        <f t="shared" ca="1" si="345"/>
        <v>4.2186987163671228</v>
      </c>
      <c r="L360" s="5">
        <f t="shared" ca="1" si="345"/>
        <v>3.9068199488035473</v>
      </c>
      <c r="M360" s="5">
        <f t="shared" ca="1" si="345"/>
        <v>4.0121875612264528</v>
      </c>
      <c r="N360" s="5">
        <f t="shared" ca="1" si="345"/>
        <v>3.7118250998432871</v>
      </c>
      <c r="O360" s="5">
        <f t="shared" ca="1" si="345"/>
        <v>3.3281590461767561</v>
      </c>
      <c r="P360" s="5">
        <f t="shared" ca="1" si="345"/>
        <v>3.0029490267978076</v>
      </c>
      <c r="Q360" s="5">
        <f t="shared" ca="1" si="345"/>
        <v>2.5052151657389361</v>
      </c>
      <c r="R360" s="5">
        <f t="shared" ca="1" si="345"/>
        <v>2.2414943060348964</v>
      </c>
      <c r="S360" s="5">
        <f t="shared" ca="1" si="345"/>
        <v>2.1258705351700184</v>
      </c>
      <c r="T360" s="5">
        <f t="shared" ca="1" si="345"/>
        <v>2.0250393098789758</v>
      </c>
      <c r="U360" s="5">
        <f t="shared" ca="1" si="345"/>
        <v>1.9711635230623683</v>
      </c>
      <c r="V360" s="5">
        <f t="shared" ca="1" si="345"/>
        <v>1.9198612049003891</v>
      </c>
      <c r="W360" s="5">
        <f t="shared" ca="1" si="345"/>
        <v>1.864396702482731</v>
      </c>
      <c r="X360" s="5">
        <f t="shared" ca="1" si="345"/>
        <v>1.8353354838206564</v>
      </c>
      <c r="Y360" s="5">
        <f t="shared" ca="1" si="345"/>
        <v>1.7995406016925544</v>
      </c>
      <c r="Z360" s="5">
        <f t="shared" ca="1" si="345"/>
        <v>1.7609887898052217</v>
      </c>
      <c r="AA360" s="5">
        <f t="shared" ca="1" si="345"/>
        <v>1.7259939162849527</v>
      </c>
      <c r="AB360" s="5">
        <f t="shared" ca="1" si="345"/>
        <v>1.7074106851902489</v>
      </c>
      <c r="AC360" s="5">
        <f t="shared" ca="1" si="345"/>
        <v>1.657351354445058</v>
      </c>
      <c r="AD360" s="5">
        <f t="shared" ca="1" si="345"/>
        <v>1.6177657644293257</v>
      </c>
      <c r="AE360" s="5">
        <f t="shared" ca="1" si="345"/>
        <v>1.567950049814433</v>
      </c>
      <c r="AF360" s="5">
        <f t="shared" ca="1" si="345"/>
        <v>1.526186774153689</v>
      </c>
      <c r="AG360" s="5">
        <f t="shared" ca="1" si="345"/>
        <v>1.4698670120172197</v>
      </c>
      <c r="AH360" s="5">
        <f t="shared" ca="1" si="345"/>
        <v>1.4346404418046468</v>
      </c>
      <c r="AI360" s="5">
        <f t="shared" ca="1" si="345"/>
        <v>1.4042712688477499</v>
      </c>
      <c r="AJ360" s="5">
        <f t="shared" ca="1" si="345"/>
        <v>1.3727343634348577</v>
      </c>
      <c r="AK360" s="5">
        <f t="shared" ca="1" si="345"/>
        <v>1.3401725238634736</v>
      </c>
      <c r="AL360" s="5">
        <f t="shared" ca="1" si="345"/>
        <v>1.3079755098549075</v>
      </c>
    </row>
    <row r="361" spans="1:38" x14ac:dyDescent="0.35">
      <c r="A361" s="4">
        <f>SUM(I361:M361)</f>
        <v>3.6197699999999999</v>
      </c>
      <c r="B361" s="4">
        <f>SUM(N361:R361)</f>
        <v>3.1528</v>
      </c>
      <c r="C361" s="4">
        <f>SUM(S361:W361)</f>
        <v>3.3129599999999999</v>
      </c>
      <c r="D361" s="4">
        <f>SUM(X361:AB361)</f>
        <v>3.9434200000000006</v>
      </c>
      <c r="E361" t="s">
        <v>140</v>
      </c>
      <c r="F361" s="5">
        <f>F322/1000</f>
        <v>0</v>
      </c>
      <c r="G361" s="5">
        <f t="shared" ref="G361:AL361" si="346">G322/1000</f>
        <v>0</v>
      </c>
      <c r="H361" s="5">
        <f t="shared" si="346"/>
        <v>0</v>
      </c>
      <c r="I361" s="5">
        <f t="shared" si="346"/>
        <v>0.74475999999999998</v>
      </c>
      <c r="J361" s="5">
        <f t="shared" si="346"/>
        <v>0.74126999999999998</v>
      </c>
      <c r="K361" s="5">
        <f t="shared" si="346"/>
        <v>0.72755999999999998</v>
      </c>
      <c r="L361" s="5">
        <f t="shared" si="346"/>
        <v>0.72672999999999999</v>
      </c>
      <c r="M361" s="5">
        <f t="shared" si="346"/>
        <v>0.67945</v>
      </c>
      <c r="N361" s="5">
        <f t="shared" si="346"/>
        <v>0.65101999999999993</v>
      </c>
      <c r="O361" s="5">
        <f t="shared" si="346"/>
        <v>0.64212999999999998</v>
      </c>
      <c r="P361" s="5">
        <f t="shared" si="346"/>
        <v>0.6216799999999999</v>
      </c>
      <c r="Q361" s="5">
        <f t="shared" si="346"/>
        <v>0.61541000000000001</v>
      </c>
      <c r="R361" s="5">
        <f t="shared" si="346"/>
        <v>0.62255999999999989</v>
      </c>
      <c r="S361" s="5">
        <f t="shared" si="346"/>
        <v>0.63678999999999997</v>
      </c>
      <c r="T361" s="5">
        <f t="shared" si="346"/>
        <v>0.63997999999999999</v>
      </c>
      <c r="U361" s="5">
        <f t="shared" si="346"/>
        <v>0.65586999999999995</v>
      </c>
      <c r="V361" s="5">
        <f t="shared" si="346"/>
        <v>0.67697000000000007</v>
      </c>
      <c r="W361" s="5">
        <f t="shared" si="346"/>
        <v>0.70335000000000003</v>
      </c>
      <c r="X361" s="5">
        <f t="shared" si="346"/>
        <v>0.73014000000000001</v>
      </c>
      <c r="Y361" s="5">
        <f t="shared" si="346"/>
        <v>0.75517000000000001</v>
      </c>
      <c r="Z361" s="5">
        <f t="shared" si="346"/>
        <v>0.78613999999999995</v>
      </c>
      <c r="AA361" s="5">
        <f t="shared" si="346"/>
        <v>0.81550999999999996</v>
      </c>
      <c r="AB361" s="5">
        <f t="shared" si="346"/>
        <v>0.85646</v>
      </c>
      <c r="AC361" s="5">
        <f t="shared" si="346"/>
        <v>0.89551000000000003</v>
      </c>
      <c r="AD361" s="5">
        <f t="shared" si="346"/>
        <v>0.9349400000000001</v>
      </c>
      <c r="AE361" s="5">
        <f t="shared" si="346"/>
        <v>0.97474000000000005</v>
      </c>
      <c r="AF361" s="5">
        <f t="shared" si="346"/>
        <v>1.01728</v>
      </c>
      <c r="AG361" s="5">
        <f t="shared" si="346"/>
        <v>1.0570299999999999</v>
      </c>
      <c r="AH361" s="5">
        <f t="shared" si="346"/>
        <v>1.0976400000000002</v>
      </c>
      <c r="AI361" s="5">
        <f t="shared" si="346"/>
        <v>1.1382099999999999</v>
      </c>
      <c r="AJ361" s="5">
        <f t="shared" si="346"/>
        <v>1.1792400000000001</v>
      </c>
      <c r="AK361" s="5">
        <f t="shared" si="346"/>
        <v>1.2204200000000001</v>
      </c>
      <c r="AL361" s="5">
        <f t="shared" si="346"/>
        <v>1.26145</v>
      </c>
    </row>
    <row r="362" spans="1:38" ht="21" x14ac:dyDescent="0.5">
      <c r="A362" s="8">
        <v>295</v>
      </c>
      <c r="B362" s="8">
        <v>200</v>
      </c>
      <c r="C362" s="8">
        <f t="shared" ref="C362:D362" ca="1" si="347">SUM(C357:C361)</f>
        <v>142.71265987346646</v>
      </c>
      <c r="D362" s="8">
        <f t="shared" ca="1" si="347"/>
        <v>104.86503843792045</v>
      </c>
      <c r="E362" s="18" t="str">
        <f ca="1">CONCATENATE(E349, " ",E340," ",E339)</f>
        <v>300Mt L2 S2-P2</v>
      </c>
      <c r="I362" s="4">
        <f ca="1">SUM(I357:I361)</f>
        <v>65.325712459883491</v>
      </c>
      <c r="J362" s="4">
        <f ca="1">SUM(J357:J361)</f>
        <v>64.177301846010849</v>
      </c>
      <c r="K362" s="4">
        <f t="shared" ref="K362:AL362" ca="1" si="348">SUM(K357:K361)</f>
        <v>58.904741865829806</v>
      </c>
      <c r="L362" s="4">
        <f t="shared" ca="1" si="348"/>
        <v>57.351574329835856</v>
      </c>
      <c r="M362" s="4">
        <f t="shared" ca="1" si="348"/>
        <v>55.961900171600085</v>
      </c>
      <c r="N362" s="4">
        <f t="shared" ca="1" si="348"/>
        <v>53.05350356974747</v>
      </c>
      <c r="O362" s="4">
        <f t="shared" ca="1" si="348"/>
        <v>50.56532067892806</v>
      </c>
      <c r="P362" s="4">
        <f t="shared" ca="1" si="348"/>
        <v>47.416255653824834</v>
      </c>
      <c r="Q362" s="4">
        <f t="shared" ca="1" si="348"/>
        <v>42.03266261464104</v>
      </c>
      <c r="R362" s="4">
        <f t="shared" ca="1" si="348"/>
        <v>36.915155144948002</v>
      </c>
      <c r="S362" s="4">
        <f t="shared" ca="1" si="348"/>
        <v>32.75539471161855</v>
      </c>
      <c r="T362" s="4">
        <f t="shared" ca="1" si="348"/>
        <v>30.566245904215734</v>
      </c>
      <c r="U362" s="4">
        <f t="shared" ca="1" si="348"/>
        <v>28.665506453256995</v>
      </c>
      <c r="V362" s="4">
        <f t="shared" ca="1" si="348"/>
        <v>27.184877400932209</v>
      </c>
      <c r="W362" s="4">
        <f t="shared" ca="1" si="348"/>
        <v>23.540635403442959</v>
      </c>
      <c r="X362" s="4">
        <f t="shared" ca="1" si="348"/>
        <v>22.268750632491059</v>
      </c>
      <c r="Y362" s="4">
        <f t="shared" ca="1" si="348"/>
        <v>21.477814429974895</v>
      </c>
      <c r="Z362" s="4">
        <f t="shared" ca="1" si="348"/>
        <v>20.830247506433775</v>
      </c>
      <c r="AA362" s="4">
        <f t="shared" ca="1" si="348"/>
        <v>20.341328542322429</v>
      </c>
      <c r="AB362" s="4">
        <f t="shared" ca="1" si="348"/>
        <v>19.946897326698277</v>
      </c>
      <c r="AC362" s="4">
        <f t="shared" ca="1" si="348"/>
        <v>19.488929532660958</v>
      </c>
      <c r="AD362" s="4">
        <f t="shared" ca="1" si="348"/>
        <v>19.04885068490368</v>
      </c>
      <c r="AE362" s="4">
        <f t="shared" ca="1" si="348"/>
        <v>18.594226089644316</v>
      </c>
      <c r="AF362" s="4">
        <f t="shared" ca="1" si="348"/>
        <v>18.335264407562434</v>
      </c>
      <c r="AG362" s="4">
        <f t="shared" ca="1" si="348"/>
        <v>18.027696824646661</v>
      </c>
      <c r="AH362" s="4">
        <f t="shared" ca="1" si="348"/>
        <v>17.795857672982478</v>
      </c>
      <c r="AI362" s="4">
        <f t="shared" ca="1" si="348"/>
        <v>17.574232936037017</v>
      </c>
      <c r="AJ362" s="4">
        <f t="shared" ca="1" si="348"/>
        <v>17.37711222586093</v>
      </c>
      <c r="AK362" s="4">
        <f t="shared" ca="1" si="348"/>
        <v>17.127529367128137</v>
      </c>
      <c r="AL362" s="4">
        <f t="shared" ca="1" si="348"/>
        <v>16.891948010142634</v>
      </c>
    </row>
    <row r="363" spans="1:38" x14ac:dyDescent="0.35">
      <c r="A363" s="4">
        <f>A362/5</f>
        <v>59</v>
      </c>
      <c r="B363" s="4">
        <f t="shared" ref="B363:D363" si="349">B362/5</f>
        <v>40</v>
      </c>
      <c r="C363" s="4">
        <f t="shared" ca="1" si="349"/>
        <v>28.542531974693294</v>
      </c>
      <c r="D363" s="4">
        <f t="shared" ca="1" si="349"/>
        <v>20.97300768758409</v>
      </c>
      <c r="E363" t="s">
        <v>96</v>
      </c>
      <c r="I363" s="4">
        <f>A363</f>
        <v>59</v>
      </c>
      <c r="J363" s="4">
        <f>I363</f>
        <v>59</v>
      </c>
      <c r="K363" s="4">
        <f t="shared" ref="K363:M363" si="350">J363</f>
        <v>59</v>
      </c>
      <c r="L363" s="4">
        <f t="shared" si="350"/>
        <v>59</v>
      </c>
      <c r="M363" s="4">
        <f t="shared" si="350"/>
        <v>59</v>
      </c>
    </row>
    <row r="364" spans="1:38" x14ac:dyDescent="0.35">
      <c r="E364" t="s">
        <v>97</v>
      </c>
      <c r="N364" s="4">
        <f>B363</f>
        <v>40</v>
      </c>
      <c r="O364" s="4">
        <f>N364</f>
        <v>40</v>
      </c>
      <c r="P364" s="4">
        <f>O364</f>
        <v>40</v>
      </c>
      <c r="Q364" s="4">
        <f>P364</f>
        <v>40</v>
      </c>
      <c r="R364" s="4">
        <f>Q364</f>
        <v>40</v>
      </c>
    </row>
    <row r="365" spans="1:38" x14ac:dyDescent="0.35">
      <c r="A365" s="4">
        <f ca="1">SUM(A357:A361)</f>
        <v>301.72123067316011</v>
      </c>
      <c r="B365" s="4">
        <f ca="1">SUM(B357:B361)</f>
        <v>229.98289766208941</v>
      </c>
      <c r="E365" t="s">
        <v>98</v>
      </c>
      <c r="S365" s="4">
        <f ca="1">C363</f>
        <v>28.542531974693294</v>
      </c>
      <c r="T365" s="4">
        <f ca="1">S365</f>
        <v>28.542531974693294</v>
      </c>
      <c r="U365" s="4">
        <f ca="1">T365</f>
        <v>28.542531974693294</v>
      </c>
      <c r="V365" s="4">
        <f ca="1">U365</f>
        <v>28.542531974693294</v>
      </c>
      <c r="W365" s="4">
        <f ca="1">V365</f>
        <v>28.542531974693294</v>
      </c>
    </row>
    <row r="366" spans="1:38" x14ac:dyDescent="0.35">
      <c r="E366" t="s">
        <v>99</v>
      </c>
      <c r="X366" s="4">
        <f ca="1">D363</f>
        <v>20.97300768758409</v>
      </c>
      <c r="Y366" s="4">
        <f ca="1">X366</f>
        <v>20.97300768758409</v>
      </c>
      <c r="Z366" s="4">
        <f ca="1">Y366</f>
        <v>20.97300768758409</v>
      </c>
      <c r="AA366" s="4">
        <f ca="1">Z366</f>
        <v>20.97300768758409</v>
      </c>
      <c r="AB366" s="4">
        <f ca="1">AA366</f>
        <v>20.97300768758409</v>
      </c>
    </row>
    <row r="367" spans="1:38" ht="18.5" x14ac:dyDescent="0.45">
      <c r="G367" s="14"/>
      <c r="K367" s="4">
        <f>A362</f>
        <v>295</v>
      </c>
    </row>
    <row r="368" spans="1:38" x14ac:dyDescent="0.35">
      <c r="P368" s="4">
        <f>B362</f>
        <v>200</v>
      </c>
    </row>
    <row r="369" spans="4:29" x14ac:dyDescent="0.35">
      <c r="U369" s="4">
        <f ca="1">C362</f>
        <v>142.71265987346646</v>
      </c>
    </row>
    <row r="370" spans="4:29" x14ac:dyDescent="0.35">
      <c r="Z370" s="4">
        <f ca="1">D362</f>
        <v>104.86503843792045</v>
      </c>
    </row>
    <row r="374" spans="4:29" x14ac:dyDescent="0.35">
      <c r="G374" t="s">
        <v>3</v>
      </c>
      <c r="H374" t="s">
        <v>9</v>
      </c>
      <c r="I374" t="s">
        <v>14</v>
      </c>
      <c r="J374" t="s">
        <v>17</v>
      </c>
    </row>
    <row r="375" spans="4:29" x14ac:dyDescent="0.35">
      <c r="D375" t="s">
        <v>204</v>
      </c>
      <c r="E375" s="23">
        <f>LOOKUP(Viewer!C5,Database!G374:J374,Database!G375:J375)</f>
        <v>276</v>
      </c>
      <c r="G375">
        <v>275</v>
      </c>
      <c r="H375">
        <f>G375+1</f>
        <v>276</v>
      </c>
      <c r="I375">
        <f t="shared" ref="I375:J375" si="351">H375+1</f>
        <v>277</v>
      </c>
      <c r="J375">
        <f t="shared" si="351"/>
        <v>278</v>
      </c>
    </row>
    <row r="377" spans="4:29" x14ac:dyDescent="0.35">
      <c r="G377" t="s">
        <v>103</v>
      </c>
      <c r="H377" t="s">
        <v>104</v>
      </c>
      <c r="I377" t="s">
        <v>105</v>
      </c>
      <c r="J377" t="s">
        <v>106</v>
      </c>
      <c r="K377" t="s">
        <v>107</v>
      </c>
      <c r="L377" t="s">
        <v>75</v>
      </c>
      <c r="M377" t="s">
        <v>108</v>
      </c>
      <c r="N377" t="s">
        <v>109</v>
      </c>
      <c r="O377" t="s">
        <v>110</v>
      </c>
      <c r="P377" t="s">
        <v>35</v>
      </c>
      <c r="Q377" t="s">
        <v>39</v>
      </c>
      <c r="R377" t="s">
        <v>42</v>
      </c>
      <c r="S377" t="s">
        <v>45</v>
      </c>
    </row>
    <row r="378" spans="4:29" x14ac:dyDescent="0.35">
      <c r="D378" t="s">
        <v>205</v>
      </c>
      <c r="E378" s="24">
        <f>HLOOKUP(Viewer!C6,G377:S378,2,FALSE)</f>
        <v>234</v>
      </c>
      <c r="G378">
        <v>229</v>
      </c>
      <c r="H378">
        <f>G378+1</f>
        <v>230</v>
      </c>
      <c r="I378">
        <f t="shared" ref="I378:O378" si="352">H378+1</f>
        <v>231</v>
      </c>
      <c r="J378">
        <f t="shared" si="352"/>
        <v>232</v>
      </c>
      <c r="K378">
        <f t="shared" si="352"/>
        <v>233</v>
      </c>
      <c r="L378">
        <f t="shared" si="352"/>
        <v>234</v>
      </c>
      <c r="M378">
        <f t="shared" si="352"/>
        <v>235</v>
      </c>
      <c r="N378">
        <f t="shared" si="352"/>
        <v>236</v>
      </c>
      <c r="O378">
        <f t="shared" si="352"/>
        <v>237</v>
      </c>
      <c r="P378">
        <v>238</v>
      </c>
      <c r="Q378">
        <v>239</v>
      </c>
      <c r="R378">
        <v>240</v>
      </c>
      <c r="S378">
        <v>240</v>
      </c>
    </row>
    <row r="380" spans="4:29" x14ac:dyDescent="0.35">
      <c r="G380" t="s">
        <v>116</v>
      </c>
      <c r="H380" t="s">
        <v>117</v>
      </c>
      <c r="I380" t="s">
        <v>118</v>
      </c>
      <c r="J380" t="s">
        <v>119</v>
      </c>
      <c r="K380" t="s">
        <v>120</v>
      </c>
      <c r="L380" t="s">
        <v>121</v>
      </c>
      <c r="M380" t="s">
        <v>122</v>
      </c>
      <c r="N380" t="s">
        <v>123</v>
      </c>
      <c r="O380" t="s">
        <v>124</v>
      </c>
      <c r="P380" t="s">
        <v>125</v>
      </c>
      <c r="Q380" t="s">
        <v>77</v>
      </c>
      <c r="R380" t="s">
        <v>126</v>
      </c>
      <c r="S380" t="s">
        <v>127</v>
      </c>
      <c r="T380" t="s">
        <v>128</v>
      </c>
      <c r="U380" t="s">
        <v>129</v>
      </c>
      <c r="V380" t="s">
        <v>130</v>
      </c>
      <c r="W380" t="s">
        <v>131</v>
      </c>
      <c r="X380" t="s">
        <v>132</v>
      </c>
      <c r="Y380" t="s">
        <v>133</v>
      </c>
      <c r="Z380" t="s">
        <v>134</v>
      </c>
      <c r="AA380" t="s">
        <v>135</v>
      </c>
      <c r="AB380" t="s">
        <v>136</v>
      </c>
      <c r="AC380" t="s">
        <v>137</v>
      </c>
    </row>
    <row r="381" spans="4:29" x14ac:dyDescent="0.35">
      <c r="D381" t="s">
        <v>76</v>
      </c>
      <c r="E381" s="25">
        <f>LOOKUP(Viewer!C7,Database!G380:AC380,Database!G381:AC381)</f>
        <v>302</v>
      </c>
      <c r="G381">
        <v>297</v>
      </c>
      <c r="H381">
        <f>G381+1</f>
        <v>298</v>
      </c>
      <c r="I381">
        <f t="shared" ref="I381:AC381" si="353">H381+1</f>
        <v>299</v>
      </c>
      <c r="J381">
        <f t="shared" si="353"/>
        <v>300</v>
      </c>
      <c r="K381">
        <f t="shared" si="353"/>
        <v>301</v>
      </c>
      <c r="L381">
        <f t="shared" si="353"/>
        <v>302</v>
      </c>
      <c r="M381">
        <f t="shared" si="353"/>
        <v>303</v>
      </c>
      <c r="N381">
        <f t="shared" si="353"/>
        <v>304</v>
      </c>
      <c r="O381">
        <f t="shared" si="353"/>
        <v>305</v>
      </c>
      <c r="P381">
        <f t="shared" si="353"/>
        <v>306</v>
      </c>
      <c r="Q381">
        <f t="shared" si="353"/>
        <v>307</v>
      </c>
      <c r="R381">
        <f t="shared" si="353"/>
        <v>308</v>
      </c>
      <c r="S381">
        <f t="shared" si="353"/>
        <v>309</v>
      </c>
      <c r="T381">
        <f t="shared" si="353"/>
        <v>310</v>
      </c>
      <c r="U381">
        <f t="shared" si="353"/>
        <v>311</v>
      </c>
      <c r="V381">
        <f t="shared" si="353"/>
        <v>312</v>
      </c>
      <c r="W381">
        <f t="shared" si="353"/>
        <v>313</v>
      </c>
      <c r="X381">
        <f t="shared" si="353"/>
        <v>314</v>
      </c>
      <c r="Y381">
        <f t="shared" si="353"/>
        <v>315</v>
      </c>
      <c r="Z381">
        <f t="shared" si="353"/>
        <v>316</v>
      </c>
      <c r="AA381">
        <f t="shared" si="353"/>
        <v>317</v>
      </c>
      <c r="AB381">
        <f t="shared" si="353"/>
        <v>318</v>
      </c>
      <c r="AC381">
        <f t="shared" si="353"/>
        <v>319</v>
      </c>
    </row>
    <row r="415" spans="6:40" x14ac:dyDescent="0.35">
      <c r="F415" t="s">
        <v>96</v>
      </c>
      <c r="G415" t="s">
        <v>97</v>
      </c>
      <c r="H415" t="s">
        <v>98</v>
      </c>
      <c r="I415" t="s">
        <v>99</v>
      </c>
      <c r="J415" t="s">
        <v>206</v>
      </c>
      <c r="K415">
        <f t="shared" ref="K415:AN415" si="354">I356</f>
        <v>2021</v>
      </c>
      <c r="L415">
        <f t="shared" si="354"/>
        <v>2022</v>
      </c>
      <c r="M415">
        <f t="shared" si="354"/>
        <v>2023</v>
      </c>
      <c r="N415">
        <f t="shared" si="354"/>
        <v>2024</v>
      </c>
      <c r="O415">
        <f t="shared" si="354"/>
        <v>2025</v>
      </c>
      <c r="P415">
        <f t="shared" si="354"/>
        <v>2026</v>
      </c>
      <c r="Q415">
        <f t="shared" si="354"/>
        <v>2027</v>
      </c>
      <c r="R415">
        <f t="shared" si="354"/>
        <v>2028</v>
      </c>
      <c r="S415">
        <f t="shared" si="354"/>
        <v>2029</v>
      </c>
      <c r="T415">
        <f t="shared" si="354"/>
        <v>2030</v>
      </c>
      <c r="U415">
        <f t="shared" si="354"/>
        <v>2031</v>
      </c>
      <c r="V415">
        <f t="shared" si="354"/>
        <v>2032</v>
      </c>
      <c r="W415">
        <f t="shared" si="354"/>
        <v>2033</v>
      </c>
      <c r="X415">
        <f t="shared" si="354"/>
        <v>2034</v>
      </c>
      <c r="Y415">
        <f t="shared" si="354"/>
        <v>2035</v>
      </c>
      <c r="Z415">
        <f t="shared" si="354"/>
        <v>2036</v>
      </c>
      <c r="AA415">
        <f t="shared" si="354"/>
        <v>2037</v>
      </c>
      <c r="AB415">
        <f t="shared" si="354"/>
        <v>2038</v>
      </c>
      <c r="AC415">
        <f t="shared" si="354"/>
        <v>2039</v>
      </c>
      <c r="AD415">
        <f t="shared" si="354"/>
        <v>2040</v>
      </c>
      <c r="AE415">
        <f t="shared" si="354"/>
        <v>2041</v>
      </c>
      <c r="AF415">
        <f t="shared" si="354"/>
        <v>2042</v>
      </c>
      <c r="AG415">
        <f t="shared" si="354"/>
        <v>2043</v>
      </c>
      <c r="AH415">
        <f t="shared" si="354"/>
        <v>2044</v>
      </c>
      <c r="AI415">
        <f t="shared" si="354"/>
        <v>2045</v>
      </c>
      <c r="AJ415">
        <f t="shared" si="354"/>
        <v>2046</v>
      </c>
      <c r="AK415">
        <f t="shared" si="354"/>
        <v>2047</v>
      </c>
      <c r="AL415">
        <f t="shared" si="354"/>
        <v>2048</v>
      </c>
      <c r="AM415">
        <f t="shared" si="354"/>
        <v>2049</v>
      </c>
      <c r="AN415">
        <f t="shared" si="354"/>
        <v>2050</v>
      </c>
    </row>
    <row r="416" spans="6:40" x14ac:dyDescent="0.35">
      <c r="F416">
        <f ca="1">SUM(K416:O416)</f>
        <v>301.72123067316005</v>
      </c>
      <c r="G416">
        <f ca="1">SUM(P416:T416)</f>
        <v>229.98289766208944</v>
      </c>
      <c r="H416">
        <f ca="1">SUM(U416:Y416)</f>
        <v>142.71265987346644</v>
      </c>
      <c r="I416">
        <f ca="1">SUM(Z416:AD416)</f>
        <v>104.86503843792043</v>
      </c>
      <c r="J416" t="str">
        <f ca="1">E362</f>
        <v>300Mt L2 S2-P2</v>
      </c>
      <c r="K416">
        <f t="shared" ref="K416:AN416" ca="1" si="355">I362</f>
        <v>65.325712459883491</v>
      </c>
      <c r="L416">
        <f t="shared" ca="1" si="355"/>
        <v>64.177301846010849</v>
      </c>
      <c r="M416">
        <f t="shared" ca="1" si="355"/>
        <v>58.904741865829806</v>
      </c>
      <c r="N416">
        <f t="shared" ca="1" si="355"/>
        <v>57.351574329835856</v>
      </c>
      <c r="O416">
        <f t="shared" ca="1" si="355"/>
        <v>55.961900171600085</v>
      </c>
      <c r="P416">
        <f t="shared" ca="1" si="355"/>
        <v>53.05350356974747</v>
      </c>
      <c r="Q416">
        <f t="shared" ca="1" si="355"/>
        <v>50.56532067892806</v>
      </c>
      <c r="R416">
        <f t="shared" ca="1" si="355"/>
        <v>47.416255653824834</v>
      </c>
      <c r="S416">
        <f t="shared" ca="1" si="355"/>
        <v>42.03266261464104</v>
      </c>
      <c r="T416">
        <f t="shared" ca="1" si="355"/>
        <v>36.915155144948002</v>
      </c>
      <c r="U416">
        <f t="shared" ca="1" si="355"/>
        <v>32.75539471161855</v>
      </c>
      <c r="V416">
        <f t="shared" ca="1" si="355"/>
        <v>30.566245904215734</v>
      </c>
      <c r="W416">
        <f t="shared" ca="1" si="355"/>
        <v>28.665506453256995</v>
      </c>
      <c r="X416">
        <f t="shared" ca="1" si="355"/>
        <v>27.184877400932209</v>
      </c>
      <c r="Y416">
        <f t="shared" ca="1" si="355"/>
        <v>23.540635403442959</v>
      </c>
      <c r="Z416">
        <f t="shared" ca="1" si="355"/>
        <v>22.268750632491059</v>
      </c>
      <c r="AA416">
        <f t="shared" ca="1" si="355"/>
        <v>21.477814429974895</v>
      </c>
      <c r="AB416">
        <f t="shared" ca="1" si="355"/>
        <v>20.830247506433775</v>
      </c>
      <c r="AC416">
        <f t="shared" ca="1" si="355"/>
        <v>20.341328542322429</v>
      </c>
      <c r="AD416">
        <f t="shared" ca="1" si="355"/>
        <v>19.946897326698277</v>
      </c>
      <c r="AE416">
        <f t="shared" ca="1" si="355"/>
        <v>19.488929532660958</v>
      </c>
      <c r="AF416">
        <f t="shared" ca="1" si="355"/>
        <v>19.04885068490368</v>
      </c>
      <c r="AG416">
        <f t="shared" ca="1" si="355"/>
        <v>18.594226089644316</v>
      </c>
      <c r="AH416">
        <f t="shared" ca="1" si="355"/>
        <v>18.335264407562434</v>
      </c>
      <c r="AI416">
        <f t="shared" ca="1" si="355"/>
        <v>18.027696824646661</v>
      </c>
      <c r="AJ416">
        <f t="shared" ca="1" si="355"/>
        <v>17.795857672982478</v>
      </c>
      <c r="AK416">
        <f t="shared" ca="1" si="355"/>
        <v>17.574232936037017</v>
      </c>
      <c r="AL416">
        <f t="shared" ca="1" si="355"/>
        <v>17.37711222586093</v>
      </c>
      <c r="AM416">
        <f t="shared" ca="1" si="355"/>
        <v>17.127529367128137</v>
      </c>
      <c r="AN416">
        <f t="shared" ca="1" si="355"/>
        <v>16.891948010142634</v>
      </c>
    </row>
    <row r="418" spans="2:40" x14ac:dyDescent="0.35">
      <c r="C418" t="s">
        <v>207</v>
      </c>
    </row>
    <row r="419" spans="2:40" x14ac:dyDescent="0.35">
      <c r="B419">
        <v>2018</v>
      </c>
      <c r="C419" t="s">
        <v>208</v>
      </c>
      <c r="D419" t="s">
        <v>209</v>
      </c>
      <c r="E419" t="s">
        <v>210</v>
      </c>
      <c r="F419" t="s">
        <v>96</v>
      </c>
      <c r="G419" t="s">
        <v>97</v>
      </c>
      <c r="H419" t="s">
        <v>98</v>
      </c>
      <c r="I419" t="s">
        <v>211</v>
      </c>
      <c r="J419" t="s">
        <v>102</v>
      </c>
      <c r="K419">
        <f t="shared" ref="K419:AN419" si="356">K415</f>
        <v>2021</v>
      </c>
      <c r="L419">
        <f t="shared" si="356"/>
        <v>2022</v>
      </c>
      <c r="M419">
        <f t="shared" si="356"/>
        <v>2023</v>
      </c>
      <c r="N419">
        <f t="shared" si="356"/>
        <v>2024</v>
      </c>
      <c r="O419">
        <f t="shared" si="356"/>
        <v>2025</v>
      </c>
      <c r="P419">
        <f t="shared" si="356"/>
        <v>2026</v>
      </c>
      <c r="Q419">
        <f t="shared" si="356"/>
        <v>2027</v>
      </c>
      <c r="R419">
        <f t="shared" si="356"/>
        <v>2028</v>
      </c>
      <c r="S419">
        <f t="shared" si="356"/>
        <v>2029</v>
      </c>
      <c r="T419">
        <f t="shared" si="356"/>
        <v>2030</v>
      </c>
      <c r="U419">
        <f t="shared" si="356"/>
        <v>2031</v>
      </c>
      <c r="V419">
        <f t="shared" si="356"/>
        <v>2032</v>
      </c>
      <c r="W419">
        <f t="shared" si="356"/>
        <v>2033</v>
      </c>
      <c r="X419">
        <f t="shared" si="356"/>
        <v>2034</v>
      </c>
      <c r="Y419">
        <f t="shared" si="356"/>
        <v>2035</v>
      </c>
      <c r="Z419">
        <f t="shared" si="356"/>
        <v>2036</v>
      </c>
      <c r="AA419">
        <f t="shared" si="356"/>
        <v>2037</v>
      </c>
      <c r="AB419">
        <f t="shared" si="356"/>
        <v>2038</v>
      </c>
      <c r="AC419">
        <f t="shared" si="356"/>
        <v>2039</v>
      </c>
      <c r="AD419">
        <f t="shared" si="356"/>
        <v>2040</v>
      </c>
      <c r="AE419">
        <f t="shared" si="356"/>
        <v>2041</v>
      </c>
      <c r="AF419">
        <f t="shared" si="356"/>
        <v>2042</v>
      </c>
      <c r="AG419">
        <f t="shared" si="356"/>
        <v>2043</v>
      </c>
      <c r="AH419">
        <f t="shared" si="356"/>
        <v>2044</v>
      </c>
      <c r="AI419">
        <f t="shared" si="356"/>
        <v>2045</v>
      </c>
      <c r="AJ419">
        <f t="shared" si="356"/>
        <v>2046</v>
      </c>
      <c r="AK419">
        <f t="shared" si="356"/>
        <v>2047</v>
      </c>
      <c r="AL419">
        <f t="shared" si="356"/>
        <v>2048</v>
      </c>
      <c r="AM419">
        <f t="shared" si="356"/>
        <v>2049</v>
      </c>
      <c r="AN419">
        <f t="shared" si="356"/>
        <v>2050</v>
      </c>
    </row>
    <row r="420" spans="2:40" x14ac:dyDescent="0.35">
      <c r="B420" s="9">
        <v>65.768654147506894</v>
      </c>
      <c r="C420">
        <v>1</v>
      </c>
      <c r="D420" t="s">
        <v>121</v>
      </c>
      <c r="E420" t="s">
        <v>212</v>
      </c>
      <c r="F420" s="5">
        <f t="shared" ref="F420:F443" si="357">SUM(K420:O420)</f>
        <v>299.86968983728167</v>
      </c>
      <c r="G420" s="5">
        <f t="shared" ref="G420:G443" si="358">SUM(P420:T420)</f>
        <v>232.96755582597467</v>
      </c>
      <c r="H420" s="5">
        <f t="shared" ref="H420:H443" si="359">SUM(U420:Y420)</f>
        <v>161.65104250638547</v>
      </c>
      <c r="I420" s="5">
        <f t="shared" ref="I420:I443" si="360">SUM(Z420:AD420)</f>
        <v>123.30467006799861</v>
      </c>
      <c r="J420" t="s">
        <v>213</v>
      </c>
      <c r="K420" s="9">
        <v>65.205088991125194</v>
      </c>
      <c r="L420" s="9">
        <v>62.900635333350621</v>
      </c>
      <c r="M420" s="9">
        <v>59.342299943476263</v>
      </c>
      <c r="N420" s="9">
        <v>56.374026257121898</v>
      </c>
      <c r="O420" s="9">
        <v>56.047639312207679</v>
      </c>
      <c r="P420" s="9">
        <v>53.21678582761934</v>
      </c>
      <c r="Q420" s="9">
        <v>50.651186325980106</v>
      </c>
      <c r="R420" s="9">
        <v>47.849308109163147</v>
      </c>
      <c r="S420" s="9">
        <v>42.907491630113974</v>
      </c>
      <c r="T420" s="9">
        <v>38.342783933098112</v>
      </c>
      <c r="U420" s="9">
        <v>35.517424398402973</v>
      </c>
      <c r="V420" s="9">
        <v>34.056832912922474</v>
      </c>
      <c r="W420" s="9">
        <v>31.895195548743175</v>
      </c>
      <c r="X420" s="9">
        <v>32.159019528405416</v>
      </c>
      <c r="Y420" s="9">
        <v>28.022570117911414</v>
      </c>
      <c r="Z420" s="9">
        <v>26.588040587175215</v>
      </c>
      <c r="AA420" s="9">
        <v>25.990738225733359</v>
      </c>
      <c r="AB420" s="9">
        <v>24.971963718917831</v>
      </c>
      <c r="AC420" s="9">
        <v>23.822850903858249</v>
      </c>
      <c r="AD420" s="9">
        <v>21.931076632313953</v>
      </c>
      <c r="AE420" s="9">
        <v>21.582384701720283</v>
      </c>
      <c r="AF420" s="9">
        <v>20.347434608222091</v>
      </c>
      <c r="AG420" s="9">
        <v>19.390028818061893</v>
      </c>
      <c r="AH420" s="9">
        <v>19.097681301110988</v>
      </c>
      <c r="AI420" s="9">
        <v>18.620948531723361</v>
      </c>
      <c r="AJ420" s="9">
        <v>18.070255416838918</v>
      </c>
      <c r="AK420" s="9">
        <v>17.191982644060285</v>
      </c>
      <c r="AL420" s="9">
        <v>17.256378092795259</v>
      </c>
      <c r="AM420" s="9">
        <v>16.497337182721679</v>
      </c>
      <c r="AN420" s="9">
        <v>16.592809859551188</v>
      </c>
    </row>
    <row r="421" spans="2:40" x14ac:dyDescent="0.35">
      <c r="B421" s="9">
        <f>$B$420</f>
        <v>65.768654147506894</v>
      </c>
      <c r="C421">
        <v>2</v>
      </c>
      <c r="D421" t="s">
        <v>121</v>
      </c>
      <c r="E421" t="s">
        <v>85</v>
      </c>
      <c r="F421" s="5">
        <f t="shared" si="357"/>
        <v>298.96157847663864</v>
      </c>
      <c r="G421" s="5">
        <f t="shared" si="358"/>
        <v>229.16940401106675</v>
      </c>
      <c r="H421" s="5">
        <f t="shared" si="359"/>
        <v>157.78807507606456</v>
      </c>
      <c r="I421" s="5">
        <f t="shared" si="360"/>
        <v>122.83929443407085</v>
      </c>
      <c r="J421" t="s">
        <v>214</v>
      </c>
      <c r="K421" s="9">
        <v>65.151808139705935</v>
      </c>
      <c r="L421" s="9">
        <v>62.851806955576059</v>
      </c>
      <c r="M421" s="9">
        <v>59.248752032477356</v>
      </c>
      <c r="N421" s="9">
        <v>56.054832850480587</v>
      </c>
      <c r="O421" s="9">
        <v>55.654378498398728</v>
      </c>
      <c r="P421" s="9">
        <v>52.742104573277764</v>
      </c>
      <c r="Q421" s="9">
        <v>50.058024112278837</v>
      </c>
      <c r="R421" s="9">
        <v>47.238444414138662</v>
      </c>
      <c r="S421" s="9">
        <v>41.888706781783192</v>
      </c>
      <c r="T421" s="9">
        <v>37.242124129588284</v>
      </c>
      <c r="U421" s="9">
        <v>34.486466465083609</v>
      </c>
      <c r="V421" s="9">
        <v>33.195462778015404</v>
      </c>
      <c r="W421" s="9">
        <v>31.132350090418416</v>
      </c>
      <c r="X421" s="9">
        <v>31.484328031785399</v>
      </c>
      <c r="Y421" s="9">
        <v>27.489467710761758</v>
      </c>
      <c r="Z421" s="9">
        <v>26.221764903289561</v>
      </c>
      <c r="AA421" s="9">
        <v>25.751613987683793</v>
      </c>
      <c r="AB421" s="9">
        <v>24.865553250380589</v>
      </c>
      <c r="AC421" s="9">
        <v>23.857693796313651</v>
      </c>
      <c r="AD421" s="9">
        <v>22.14266849640326</v>
      </c>
      <c r="AE421" s="9">
        <v>21.947693108144136</v>
      </c>
      <c r="AF421" s="9">
        <v>20.898900212148117</v>
      </c>
      <c r="AG421" s="9">
        <v>20.080671161342661</v>
      </c>
      <c r="AH421" s="9">
        <v>19.930288531413652</v>
      </c>
      <c r="AI421" s="9">
        <v>19.615446321138659</v>
      </c>
      <c r="AJ421" s="9">
        <v>19.269134306162272</v>
      </c>
      <c r="AK421" s="9">
        <v>18.599175916642462</v>
      </c>
      <c r="AL421" s="9">
        <v>18.867717429439928</v>
      </c>
      <c r="AM421" s="9">
        <v>18.316740157633848</v>
      </c>
      <c r="AN421" s="9">
        <v>18.666877733270375</v>
      </c>
    </row>
    <row r="422" spans="2:40" x14ac:dyDescent="0.35">
      <c r="B422" s="9">
        <f t="shared" ref="B422:B443" si="361">$B$420</f>
        <v>65.768654147506894</v>
      </c>
      <c r="C422">
        <v>3</v>
      </c>
      <c r="D422" t="s">
        <v>121</v>
      </c>
      <c r="E422" t="s">
        <v>86</v>
      </c>
      <c r="F422" s="5">
        <f t="shared" si="357"/>
        <v>298.96541210105863</v>
      </c>
      <c r="G422" s="5">
        <f t="shared" si="358"/>
        <v>228.98620257638675</v>
      </c>
      <c r="H422" s="5">
        <f t="shared" si="359"/>
        <v>156.41278954206456</v>
      </c>
      <c r="I422" s="5">
        <f t="shared" si="360"/>
        <v>118.54634373837085</v>
      </c>
      <c r="J422" t="s">
        <v>215</v>
      </c>
      <c r="K422" s="9">
        <v>65.151808139705935</v>
      </c>
      <c r="L422" s="9">
        <v>62.851806955576059</v>
      </c>
      <c r="M422" s="9">
        <v>59.248752032477356</v>
      </c>
      <c r="N422" s="9">
        <v>56.056541202480581</v>
      </c>
      <c r="O422" s="9">
        <v>55.65650377081873</v>
      </c>
      <c r="P422" s="9">
        <v>52.739397197417766</v>
      </c>
      <c r="Q422" s="9">
        <v>50.044863252178835</v>
      </c>
      <c r="R422" s="9">
        <v>47.208383436538661</v>
      </c>
      <c r="S422" s="9">
        <v>41.835138537483196</v>
      </c>
      <c r="T422" s="9">
        <v>37.158420152768279</v>
      </c>
      <c r="U422" s="9">
        <v>34.357539559083612</v>
      </c>
      <c r="V422" s="9">
        <v>33.00596497701541</v>
      </c>
      <c r="W422" s="9">
        <v>30.873073100418413</v>
      </c>
      <c r="X422" s="9">
        <v>31.141596814785398</v>
      </c>
      <c r="Y422" s="9">
        <v>27.034615090761758</v>
      </c>
      <c r="Z422" s="9">
        <v>25.645807939289561</v>
      </c>
      <c r="AA422" s="9">
        <v>25.045343649683794</v>
      </c>
      <c r="AB422" s="9">
        <v>24.025609599380591</v>
      </c>
      <c r="AC422" s="9">
        <v>22.860035340313651</v>
      </c>
      <c r="AD422" s="9">
        <v>20.969547209703261</v>
      </c>
      <c r="AE422" s="9">
        <v>20.598197834044136</v>
      </c>
      <c r="AF422" s="9">
        <v>19.359276252048115</v>
      </c>
      <c r="AG422" s="9">
        <v>18.360340878142658</v>
      </c>
      <c r="AH422" s="9">
        <v>18.027822879013652</v>
      </c>
      <c r="AI422" s="9">
        <v>17.51555530723866</v>
      </c>
      <c r="AJ422" s="9">
        <v>16.972663121688274</v>
      </c>
      <c r="AK422" s="9">
        <v>16.10502008194246</v>
      </c>
      <c r="AL422" s="9">
        <v>16.18373840393993</v>
      </c>
      <c r="AM422" s="9">
        <v>15.451364165533846</v>
      </c>
      <c r="AN422" s="9">
        <v>15.617793513340374</v>
      </c>
    </row>
    <row r="423" spans="2:40" x14ac:dyDescent="0.35">
      <c r="B423" s="9">
        <f t="shared" si="361"/>
        <v>65.768654147506894</v>
      </c>
      <c r="C423">
        <v>4</v>
      </c>
      <c r="D423" t="s">
        <v>121</v>
      </c>
      <c r="E423" t="s">
        <v>87</v>
      </c>
      <c r="F423" s="5">
        <f t="shared" si="357"/>
        <v>298.85464787406011</v>
      </c>
      <c r="G423" s="5">
        <f t="shared" si="358"/>
        <v>226.9666138472794</v>
      </c>
      <c r="H423" s="5">
        <f t="shared" si="359"/>
        <v>152.56925002716645</v>
      </c>
      <c r="I423" s="5">
        <f t="shared" si="360"/>
        <v>115.45484709352044</v>
      </c>
      <c r="J423" t="s">
        <v>216</v>
      </c>
      <c r="K423" s="9">
        <v>65.152280797983494</v>
      </c>
      <c r="L423" s="9">
        <v>62.851250184110853</v>
      </c>
      <c r="M423" s="9">
        <v>59.259069532029812</v>
      </c>
      <c r="N423" s="9">
        <v>56.052219487035856</v>
      </c>
      <c r="O423" s="9">
        <v>55.539827872900084</v>
      </c>
      <c r="P423" s="9">
        <v>52.549009691627468</v>
      </c>
      <c r="Q423" s="9">
        <v>49.757355160728061</v>
      </c>
      <c r="R423" s="9">
        <v>46.789661248224832</v>
      </c>
      <c r="S423" s="9">
        <v>41.302001229541048</v>
      </c>
      <c r="T423" s="9">
        <v>36.568586517158003</v>
      </c>
      <c r="U423" s="9">
        <v>33.676154102718549</v>
      </c>
      <c r="V423" s="9">
        <v>32.219599963815732</v>
      </c>
      <c r="W423" s="9">
        <v>30.079223057356998</v>
      </c>
      <c r="X423" s="9">
        <v>30.339568364632214</v>
      </c>
      <c r="Y423" s="9">
        <v>26.254704538642962</v>
      </c>
      <c r="Z423" s="9">
        <v>24.89885359919106</v>
      </c>
      <c r="AA423" s="9">
        <v>24.345262017174896</v>
      </c>
      <c r="AB423" s="9">
        <v>23.384939514133773</v>
      </c>
      <c r="AC423" s="9">
        <v>22.304834844522425</v>
      </c>
      <c r="AD423" s="9">
        <v>20.520957118498281</v>
      </c>
      <c r="AE423" s="9">
        <v>20.26950236696096</v>
      </c>
      <c r="AF423" s="9">
        <v>19.161310146203682</v>
      </c>
      <c r="AG423" s="9">
        <v>18.287977327144315</v>
      </c>
      <c r="AH423" s="9">
        <v>18.083434079762434</v>
      </c>
      <c r="AI423" s="9">
        <v>17.72093308384666</v>
      </c>
      <c r="AJ423" s="9">
        <v>17.325438745356479</v>
      </c>
      <c r="AK423" s="9">
        <v>16.599250923137017</v>
      </c>
      <c r="AL423" s="9">
        <v>16.809979210260931</v>
      </c>
      <c r="AM423" s="9">
        <v>16.193366528628136</v>
      </c>
      <c r="AN423" s="9">
        <v>16.452997975972636</v>
      </c>
    </row>
    <row r="424" spans="2:40" x14ac:dyDescent="0.35">
      <c r="B424" s="9">
        <f t="shared" si="361"/>
        <v>65.768654147506894</v>
      </c>
      <c r="C424">
        <v>5</v>
      </c>
      <c r="D424" t="s">
        <v>121</v>
      </c>
      <c r="E424" t="s">
        <v>88</v>
      </c>
      <c r="F424" s="5">
        <f t="shared" si="357"/>
        <v>298.85848149848005</v>
      </c>
      <c r="G424" s="5">
        <f t="shared" si="358"/>
        <v>226.78341241259943</v>
      </c>
      <c r="H424" s="5">
        <f t="shared" si="359"/>
        <v>151.19396449316645</v>
      </c>
      <c r="I424" s="5">
        <f t="shared" si="360"/>
        <v>111.16189639782044</v>
      </c>
      <c r="J424" t="s">
        <v>217</v>
      </c>
      <c r="K424" s="9">
        <v>65.152280797983494</v>
      </c>
      <c r="L424" s="9">
        <v>62.851250184110853</v>
      </c>
      <c r="M424" s="9">
        <v>59.259069532029812</v>
      </c>
      <c r="N424" s="9">
        <v>56.053927839035865</v>
      </c>
      <c r="O424" s="9">
        <v>55.541953145320086</v>
      </c>
      <c r="P424" s="9">
        <v>52.54630231576747</v>
      </c>
      <c r="Q424" s="9">
        <v>49.74419430062806</v>
      </c>
      <c r="R424" s="9">
        <v>46.759600270624837</v>
      </c>
      <c r="S424" s="9">
        <v>41.248432985241053</v>
      </c>
      <c r="T424" s="9">
        <v>36.484882540337999</v>
      </c>
      <c r="U424" s="9">
        <v>33.547227196718552</v>
      </c>
      <c r="V424" s="9">
        <v>32.03010216281573</v>
      </c>
      <c r="W424" s="9">
        <v>29.819946067356994</v>
      </c>
      <c r="X424" s="9">
        <v>29.996837147632213</v>
      </c>
      <c r="Y424" s="9">
        <v>25.799851918642958</v>
      </c>
      <c r="Z424" s="9">
        <v>24.322896635191061</v>
      </c>
      <c r="AA424" s="9">
        <v>23.638991679174897</v>
      </c>
      <c r="AB424" s="9">
        <v>22.544995863133774</v>
      </c>
      <c r="AC424" s="9">
        <v>21.307176388522429</v>
      </c>
      <c r="AD424" s="9">
        <v>19.347835831798278</v>
      </c>
      <c r="AE424" s="9">
        <v>18.92000709286096</v>
      </c>
      <c r="AF424" s="9">
        <v>17.62168618610368</v>
      </c>
      <c r="AG424" s="9">
        <v>16.567647043944316</v>
      </c>
      <c r="AH424" s="9">
        <v>16.180968427362433</v>
      </c>
      <c r="AI424" s="9">
        <v>15.621042069946661</v>
      </c>
      <c r="AJ424" s="9">
        <v>15.02896756088248</v>
      </c>
      <c r="AK424" s="9">
        <v>14.105095088437018</v>
      </c>
      <c r="AL424" s="9">
        <v>14.126000184760933</v>
      </c>
      <c r="AM424" s="9">
        <v>13.327990536528137</v>
      </c>
      <c r="AN424" s="9">
        <v>13.403913756042636</v>
      </c>
    </row>
    <row r="425" spans="2:40" x14ac:dyDescent="0.35">
      <c r="B425" s="9">
        <f t="shared" si="361"/>
        <v>65.768654147506894</v>
      </c>
      <c r="C425">
        <v>6</v>
      </c>
      <c r="D425" t="s">
        <v>123</v>
      </c>
      <c r="E425" t="s">
        <v>212</v>
      </c>
      <c r="F425" s="5">
        <f t="shared" si="357"/>
        <v>298.58627983728167</v>
      </c>
      <c r="G425" s="5">
        <f t="shared" si="358"/>
        <v>235.49748582597468</v>
      </c>
      <c r="H425" s="5">
        <f t="shared" si="359"/>
        <v>159.39684250638544</v>
      </c>
      <c r="I425" s="5">
        <f t="shared" si="360"/>
        <v>125.44459006799862</v>
      </c>
      <c r="J425" t="s">
        <v>218</v>
      </c>
      <c r="K425" s="9">
        <v>65.205088991125194</v>
      </c>
      <c r="L425" s="9">
        <v>62.900635333350621</v>
      </c>
      <c r="M425" s="9">
        <v>59.342299943476263</v>
      </c>
      <c r="N425" s="9">
        <v>55.723906257121897</v>
      </c>
      <c r="O425" s="9">
        <v>55.414349312207683</v>
      </c>
      <c r="P425" s="9">
        <v>53.38147582761934</v>
      </c>
      <c r="Q425" s="9">
        <v>51.112666325980115</v>
      </c>
      <c r="R425" s="9">
        <v>48.49513810916315</v>
      </c>
      <c r="S425" s="9">
        <v>43.559301630113971</v>
      </c>
      <c r="T425" s="9">
        <v>38.948903933098102</v>
      </c>
      <c r="U425" s="9">
        <v>35.160704398402977</v>
      </c>
      <c r="V425" s="9">
        <v>33.081772912922474</v>
      </c>
      <c r="W425" s="9">
        <v>31.160345548743173</v>
      </c>
      <c r="X425" s="9">
        <v>31.327149528405414</v>
      </c>
      <c r="Y425" s="9">
        <v>28.666870117911415</v>
      </c>
      <c r="Z425" s="9">
        <v>27.312030587175215</v>
      </c>
      <c r="AA425" s="9">
        <v>26.35887822573336</v>
      </c>
      <c r="AB425" s="9">
        <v>25.351003718917831</v>
      </c>
      <c r="AC425" s="9">
        <v>24.183930903858251</v>
      </c>
      <c r="AD425" s="9">
        <v>22.238746632313951</v>
      </c>
      <c r="AE425" s="9">
        <v>21.872254701720284</v>
      </c>
      <c r="AF425" s="9">
        <v>20.619314608222091</v>
      </c>
      <c r="AG425" s="9">
        <v>19.652748818061895</v>
      </c>
      <c r="AH425" s="9">
        <v>19.291261301110993</v>
      </c>
      <c r="AI425" s="9">
        <v>18.812648531723358</v>
      </c>
      <c r="AJ425" s="9">
        <v>18.265245416838916</v>
      </c>
      <c r="AK425" s="9">
        <v>17.378122644060284</v>
      </c>
      <c r="AL425" s="9">
        <v>17.39093809279526</v>
      </c>
      <c r="AM425" s="9">
        <v>16.604917182721682</v>
      </c>
      <c r="AN425" s="9">
        <v>16.696199859551186</v>
      </c>
    </row>
    <row r="426" spans="2:40" x14ac:dyDescent="0.35">
      <c r="B426" s="9">
        <f t="shared" si="361"/>
        <v>65.768654147506894</v>
      </c>
      <c r="C426">
        <v>7</v>
      </c>
      <c r="D426" t="s">
        <v>123</v>
      </c>
      <c r="E426" t="s">
        <v>85</v>
      </c>
      <c r="F426" s="5">
        <f t="shared" si="357"/>
        <v>297.67816847663869</v>
      </c>
      <c r="G426" s="5">
        <f t="shared" si="358"/>
        <v>231.69933401106675</v>
      </c>
      <c r="H426" s="5">
        <f t="shared" si="359"/>
        <v>155.53387507606459</v>
      </c>
      <c r="I426" s="5">
        <f t="shared" si="360"/>
        <v>124.97921443407085</v>
      </c>
      <c r="J426" t="s">
        <v>219</v>
      </c>
      <c r="K426" s="9">
        <v>65.151808139705935</v>
      </c>
      <c r="L426" s="9">
        <v>62.851806955576059</v>
      </c>
      <c r="M426" s="9">
        <v>59.248752032477356</v>
      </c>
      <c r="N426" s="9">
        <v>55.404712850480585</v>
      </c>
      <c r="O426" s="9">
        <v>55.02108849839874</v>
      </c>
      <c r="P426" s="9">
        <v>52.906794573277772</v>
      </c>
      <c r="Q426" s="9">
        <v>50.519504112278838</v>
      </c>
      <c r="R426" s="9">
        <v>47.884274414138659</v>
      </c>
      <c r="S426" s="9">
        <v>42.54051678178319</v>
      </c>
      <c r="T426" s="9">
        <v>37.848244129588281</v>
      </c>
      <c r="U426" s="9">
        <v>34.129746465083613</v>
      </c>
      <c r="V426" s="9">
        <v>32.220402778015398</v>
      </c>
      <c r="W426" s="9">
        <v>30.397500090418415</v>
      </c>
      <c r="X426" s="9">
        <v>30.652458031785397</v>
      </c>
      <c r="Y426" s="9">
        <v>28.133767710761759</v>
      </c>
      <c r="Z426" s="9">
        <v>26.945754903289561</v>
      </c>
      <c r="AA426" s="9">
        <v>26.119753987683794</v>
      </c>
      <c r="AB426" s="9">
        <v>25.244593250380586</v>
      </c>
      <c r="AC426" s="9">
        <v>24.218773796313652</v>
      </c>
      <c r="AD426" s="9">
        <v>22.450338496403262</v>
      </c>
      <c r="AE426" s="9">
        <v>22.237563108144133</v>
      </c>
      <c r="AF426" s="9">
        <v>21.170780212148117</v>
      </c>
      <c r="AG426" s="9">
        <v>20.343391161342659</v>
      </c>
      <c r="AH426" s="9">
        <v>20.123868531413653</v>
      </c>
      <c r="AI426" s="9">
        <v>19.807146321138664</v>
      </c>
      <c r="AJ426" s="9">
        <v>19.464124306162276</v>
      </c>
      <c r="AK426" s="9">
        <v>18.78531591664246</v>
      </c>
      <c r="AL426" s="9">
        <v>19.002277429439928</v>
      </c>
      <c r="AM426" s="9">
        <v>18.424320157633847</v>
      </c>
      <c r="AN426" s="9">
        <v>18.770267733270373</v>
      </c>
    </row>
    <row r="427" spans="2:40" x14ac:dyDescent="0.35">
      <c r="B427" s="9">
        <f t="shared" si="361"/>
        <v>65.768654147506894</v>
      </c>
      <c r="C427">
        <v>8</v>
      </c>
      <c r="D427" t="s">
        <v>123</v>
      </c>
      <c r="E427" t="s">
        <v>86</v>
      </c>
      <c r="F427" s="5">
        <f t="shared" si="357"/>
        <v>297.68200210105863</v>
      </c>
      <c r="G427" s="5">
        <f t="shared" si="358"/>
        <v>231.51613257638672</v>
      </c>
      <c r="H427" s="5">
        <f t="shared" si="359"/>
        <v>154.15858954206456</v>
      </c>
      <c r="I427" s="5">
        <f t="shared" si="360"/>
        <v>120.68626373837085</v>
      </c>
      <c r="J427" t="s">
        <v>220</v>
      </c>
      <c r="K427" s="9">
        <v>65.151808139705935</v>
      </c>
      <c r="L427" s="9">
        <v>62.851806955576059</v>
      </c>
      <c r="M427" s="9">
        <v>59.248752032477356</v>
      </c>
      <c r="N427" s="9">
        <v>55.40642120248058</v>
      </c>
      <c r="O427" s="9">
        <v>55.023213770818742</v>
      </c>
      <c r="P427" s="9">
        <v>52.904087197417773</v>
      </c>
      <c r="Q427" s="9">
        <v>50.506343252178837</v>
      </c>
      <c r="R427" s="9">
        <v>47.854213436538657</v>
      </c>
      <c r="S427" s="9">
        <v>42.486948537483194</v>
      </c>
      <c r="T427" s="9">
        <v>37.764540152768276</v>
      </c>
      <c r="U427" s="9">
        <v>34.00081955908361</v>
      </c>
      <c r="V427" s="9">
        <v>32.030904977015403</v>
      </c>
      <c r="W427" s="9">
        <v>30.138223100418415</v>
      </c>
      <c r="X427" s="9">
        <v>30.309726814785396</v>
      </c>
      <c r="Y427" s="9">
        <v>27.678915090761759</v>
      </c>
      <c r="Z427" s="9">
        <v>26.369797939289562</v>
      </c>
      <c r="AA427" s="9">
        <v>25.413483649683794</v>
      </c>
      <c r="AB427" s="9">
        <v>24.404649599380587</v>
      </c>
      <c r="AC427" s="9">
        <v>23.221115340313652</v>
      </c>
      <c r="AD427" s="9">
        <v>21.277217209703259</v>
      </c>
      <c r="AE427" s="9">
        <v>20.888067834044136</v>
      </c>
      <c r="AF427" s="9">
        <v>19.631156252048115</v>
      </c>
      <c r="AG427" s="9">
        <v>18.62306087814266</v>
      </c>
      <c r="AH427" s="9">
        <v>18.221402879013652</v>
      </c>
      <c r="AI427" s="9">
        <v>17.707255307238658</v>
      </c>
      <c r="AJ427" s="9">
        <v>17.167653121688275</v>
      </c>
      <c r="AK427" s="9">
        <v>16.291160081942458</v>
      </c>
      <c r="AL427" s="9">
        <v>16.318298403939931</v>
      </c>
      <c r="AM427" s="9">
        <v>15.558944165533848</v>
      </c>
      <c r="AN427" s="9">
        <v>15.721183513340375</v>
      </c>
    </row>
    <row r="428" spans="2:40" x14ac:dyDescent="0.35">
      <c r="B428" s="9">
        <f t="shared" si="361"/>
        <v>65.768654147506894</v>
      </c>
      <c r="C428">
        <v>9</v>
      </c>
      <c r="D428" t="s">
        <v>123</v>
      </c>
      <c r="E428" t="s">
        <v>87</v>
      </c>
      <c r="F428" s="5">
        <f t="shared" si="357"/>
        <v>297.5712378740601</v>
      </c>
      <c r="G428" s="5">
        <f t="shared" si="358"/>
        <v>229.49654384727941</v>
      </c>
      <c r="H428" s="5">
        <f t="shared" si="359"/>
        <v>150.31505002716645</v>
      </c>
      <c r="I428" s="5">
        <f t="shared" si="360"/>
        <v>117.59476709352043</v>
      </c>
      <c r="J428" t="s">
        <v>221</v>
      </c>
      <c r="K428" s="9">
        <v>65.152280797983494</v>
      </c>
      <c r="L428" s="9">
        <v>62.851250184110853</v>
      </c>
      <c r="M428" s="9">
        <v>59.259069532029812</v>
      </c>
      <c r="N428" s="9">
        <v>55.402099487035855</v>
      </c>
      <c r="O428" s="9">
        <v>54.906537872900095</v>
      </c>
      <c r="P428" s="9">
        <v>52.713699691627468</v>
      </c>
      <c r="Q428" s="9">
        <v>50.218835160728069</v>
      </c>
      <c r="R428" s="9">
        <v>47.435491248224835</v>
      </c>
      <c r="S428" s="9">
        <v>41.953811229541046</v>
      </c>
      <c r="T428" s="9">
        <v>37.174706517158</v>
      </c>
      <c r="U428" s="9">
        <v>33.319434102718553</v>
      </c>
      <c r="V428" s="9">
        <v>31.244539963815733</v>
      </c>
      <c r="W428" s="9">
        <v>29.344373057356997</v>
      </c>
      <c r="X428" s="9">
        <v>29.507698364632212</v>
      </c>
      <c r="Y428" s="9">
        <v>26.899004538642959</v>
      </c>
      <c r="Z428" s="9">
        <v>25.622843599191061</v>
      </c>
      <c r="AA428" s="9">
        <v>24.713402017174896</v>
      </c>
      <c r="AB428" s="9">
        <v>23.763979514133773</v>
      </c>
      <c r="AC428" s="9">
        <v>22.665914844522426</v>
      </c>
      <c r="AD428" s="9">
        <v>20.828627118498275</v>
      </c>
      <c r="AE428" s="9">
        <v>20.559372366960957</v>
      </c>
      <c r="AF428" s="9">
        <v>19.433190146203682</v>
      </c>
      <c r="AG428" s="9">
        <v>18.550697327144313</v>
      </c>
      <c r="AH428" s="9">
        <v>18.277014079762434</v>
      </c>
      <c r="AI428" s="9">
        <v>17.912633083846661</v>
      </c>
      <c r="AJ428" s="9">
        <v>17.520428745356483</v>
      </c>
      <c r="AK428" s="9">
        <v>16.785390923137019</v>
      </c>
      <c r="AL428" s="9">
        <v>16.944539210260931</v>
      </c>
      <c r="AM428" s="9">
        <v>16.300946528628135</v>
      </c>
      <c r="AN428" s="9">
        <v>16.556387975972633</v>
      </c>
    </row>
    <row r="429" spans="2:40" x14ac:dyDescent="0.35">
      <c r="B429" s="9">
        <f t="shared" si="361"/>
        <v>65.768654147506894</v>
      </c>
      <c r="C429">
        <v>10</v>
      </c>
      <c r="D429" t="s">
        <v>123</v>
      </c>
      <c r="E429" t="s">
        <v>88</v>
      </c>
      <c r="F429" s="5">
        <f t="shared" si="357"/>
        <v>297.5750714984801</v>
      </c>
      <c r="G429" s="5">
        <f t="shared" si="358"/>
        <v>229.31334241259941</v>
      </c>
      <c r="H429" s="5">
        <f t="shared" si="359"/>
        <v>148.93976449316645</v>
      </c>
      <c r="I429" s="5">
        <f t="shared" si="360"/>
        <v>113.30181639782043</v>
      </c>
      <c r="J429" t="s">
        <v>222</v>
      </c>
      <c r="K429" s="9">
        <v>65.152280797983494</v>
      </c>
      <c r="L429" s="9">
        <v>62.851250184110853</v>
      </c>
      <c r="M429" s="9">
        <v>59.259069532029812</v>
      </c>
      <c r="N429" s="9">
        <v>55.403807839035863</v>
      </c>
      <c r="O429" s="9">
        <v>54.908663145320098</v>
      </c>
      <c r="P429" s="9">
        <v>52.71099231576747</v>
      </c>
      <c r="Q429" s="9">
        <v>50.205674300628068</v>
      </c>
      <c r="R429" s="9">
        <v>47.405430270624841</v>
      </c>
      <c r="S429" s="9">
        <v>41.90024298524105</v>
      </c>
      <c r="T429" s="9">
        <v>37.091002540338003</v>
      </c>
      <c r="U429" s="9">
        <v>33.190507196718549</v>
      </c>
      <c r="V429" s="9">
        <v>31.055042162815731</v>
      </c>
      <c r="W429" s="9">
        <v>29.085096067356996</v>
      </c>
      <c r="X429" s="9">
        <v>29.164967147632211</v>
      </c>
      <c r="Y429" s="9">
        <v>26.444151918642959</v>
      </c>
      <c r="Z429" s="9">
        <v>25.046886635191061</v>
      </c>
      <c r="AA429" s="9">
        <v>24.007131679174893</v>
      </c>
      <c r="AB429" s="9">
        <v>22.924035863133774</v>
      </c>
      <c r="AC429" s="9">
        <v>21.668256388522426</v>
      </c>
      <c r="AD429" s="9">
        <v>19.65550583179828</v>
      </c>
      <c r="AE429" s="9">
        <v>19.20987709286096</v>
      </c>
      <c r="AF429" s="9">
        <v>17.89356618610368</v>
      </c>
      <c r="AG429" s="9">
        <v>16.830367043944314</v>
      </c>
      <c r="AH429" s="9">
        <v>16.374548427362434</v>
      </c>
      <c r="AI429" s="9">
        <v>15.81274206994666</v>
      </c>
      <c r="AJ429" s="9">
        <v>15.22395756088248</v>
      </c>
      <c r="AK429" s="9">
        <v>14.29123508843702</v>
      </c>
      <c r="AL429" s="9">
        <v>14.26056018476093</v>
      </c>
      <c r="AM429" s="9">
        <v>13.435570536528138</v>
      </c>
      <c r="AN429" s="9">
        <v>13.507303756042637</v>
      </c>
    </row>
    <row r="430" spans="2:40" x14ac:dyDescent="0.35">
      <c r="B430" s="9">
        <f t="shared" si="361"/>
        <v>65.768654147506894</v>
      </c>
      <c r="C430">
        <v>11</v>
      </c>
      <c r="D430" t="s">
        <v>122</v>
      </c>
      <c r="E430" t="s">
        <v>212</v>
      </c>
      <c r="F430" s="5">
        <f t="shared" si="357"/>
        <v>295.51996983728168</v>
      </c>
      <c r="G430" s="5">
        <f t="shared" si="358"/>
        <v>229.26460582597468</v>
      </c>
      <c r="H430" s="5">
        <f t="shared" si="359"/>
        <v>166.94323250638544</v>
      </c>
      <c r="I430" s="5">
        <f t="shared" si="360"/>
        <v>126.51936006799862</v>
      </c>
      <c r="J430" t="s">
        <v>223</v>
      </c>
      <c r="K430" s="9">
        <v>65.205088991125194</v>
      </c>
      <c r="L430" s="9">
        <v>62.900635333350621</v>
      </c>
      <c r="M430" s="9">
        <v>59.342299943476263</v>
      </c>
      <c r="N430" s="9">
        <v>54.29793625712189</v>
      </c>
      <c r="O430" s="9">
        <v>53.774009312207681</v>
      </c>
      <c r="P430" s="9">
        <v>51.850885827619337</v>
      </c>
      <c r="Q430" s="9">
        <v>49.557446325980109</v>
      </c>
      <c r="R430" s="9">
        <v>47.041958109163147</v>
      </c>
      <c r="S430" s="9">
        <v>42.167851630113972</v>
      </c>
      <c r="T430" s="9">
        <v>38.646463933098111</v>
      </c>
      <c r="U430" s="9">
        <v>36.807064398402979</v>
      </c>
      <c r="V430" s="9">
        <v>35.008002912922471</v>
      </c>
      <c r="W430" s="9">
        <v>33.02884554874317</v>
      </c>
      <c r="X430" s="9">
        <v>33.150099528405413</v>
      </c>
      <c r="Y430" s="9">
        <v>28.949220117911413</v>
      </c>
      <c r="Z430" s="9">
        <v>27.603050587175215</v>
      </c>
      <c r="AA430" s="9">
        <v>26.765348225733362</v>
      </c>
      <c r="AB430" s="9">
        <v>25.68969371891783</v>
      </c>
      <c r="AC430" s="9">
        <v>24.203030903858249</v>
      </c>
      <c r="AD430" s="9">
        <v>22.258236632313952</v>
      </c>
      <c r="AE430" s="9">
        <v>21.853164701720285</v>
      </c>
      <c r="AF430" s="9">
        <v>20.631594608222091</v>
      </c>
      <c r="AG430" s="9">
        <v>19.407788818061896</v>
      </c>
      <c r="AH430" s="9">
        <v>19.017181301110988</v>
      </c>
      <c r="AI430" s="9">
        <v>18.498088531723361</v>
      </c>
      <c r="AJ430" s="9">
        <v>17.946735416838919</v>
      </c>
      <c r="AK430" s="9">
        <v>17.124972644060282</v>
      </c>
      <c r="AL430" s="9">
        <v>17.116188092795255</v>
      </c>
      <c r="AM430" s="9">
        <v>16.374817182721682</v>
      </c>
      <c r="AN430" s="9">
        <v>16.48840985955119</v>
      </c>
    </row>
    <row r="431" spans="2:40" x14ac:dyDescent="0.35">
      <c r="B431" s="9">
        <f t="shared" si="361"/>
        <v>65.768654147506894</v>
      </c>
      <c r="C431">
        <v>12</v>
      </c>
      <c r="D431" t="s">
        <v>122</v>
      </c>
      <c r="E431" t="s">
        <v>85</v>
      </c>
      <c r="F431" s="5">
        <f t="shared" si="357"/>
        <v>294.61185847663864</v>
      </c>
      <c r="G431" s="5">
        <f t="shared" si="358"/>
        <v>225.46645401106676</v>
      </c>
      <c r="H431" s="5">
        <f t="shared" si="359"/>
        <v>163.08026507606459</v>
      </c>
      <c r="I431" s="5">
        <f t="shared" si="360"/>
        <v>126.05398443407086</v>
      </c>
      <c r="J431" t="s">
        <v>224</v>
      </c>
      <c r="K431" s="9">
        <v>65.151808139705935</v>
      </c>
      <c r="L431" s="9">
        <v>62.851806955576059</v>
      </c>
      <c r="M431" s="9">
        <v>59.248752032477356</v>
      </c>
      <c r="N431" s="9">
        <v>53.978742850480579</v>
      </c>
      <c r="O431" s="9">
        <v>53.380748498398731</v>
      </c>
      <c r="P431" s="9">
        <v>51.376204573277768</v>
      </c>
      <c r="Q431" s="9">
        <v>48.964284112278833</v>
      </c>
      <c r="R431" s="9">
        <v>46.431094414138663</v>
      </c>
      <c r="S431" s="9">
        <v>41.149066781783198</v>
      </c>
      <c r="T431" s="9">
        <v>37.545804129588284</v>
      </c>
      <c r="U431" s="9">
        <v>35.776106465083615</v>
      </c>
      <c r="V431" s="9">
        <v>34.146632778015409</v>
      </c>
      <c r="W431" s="9">
        <v>32.266000090418416</v>
      </c>
      <c r="X431" s="9">
        <v>32.475408031785392</v>
      </c>
      <c r="Y431" s="9">
        <v>28.416117710761757</v>
      </c>
      <c r="Z431" s="9">
        <v>27.236774903289561</v>
      </c>
      <c r="AA431" s="9">
        <v>26.526223987683792</v>
      </c>
      <c r="AB431" s="9">
        <v>25.583283250380585</v>
      </c>
      <c r="AC431" s="9">
        <v>24.237873796313654</v>
      </c>
      <c r="AD431" s="9">
        <v>22.46982849640326</v>
      </c>
      <c r="AE431" s="9">
        <v>22.218473108144135</v>
      </c>
      <c r="AF431" s="9">
        <v>21.183060212148117</v>
      </c>
      <c r="AG431" s="9">
        <v>20.098431161342656</v>
      </c>
      <c r="AH431" s="9">
        <v>19.849788531413651</v>
      </c>
      <c r="AI431" s="9">
        <v>19.492586321138663</v>
      </c>
      <c r="AJ431" s="9">
        <v>19.145614306162273</v>
      </c>
      <c r="AK431" s="9">
        <v>18.532165916642462</v>
      </c>
      <c r="AL431" s="9">
        <v>18.727527429439927</v>
      </c>
      <c r="AM431" s="9">
        <v>18.194220157633847</v>
      </c>
      <c r="AN431" s="9">
        <v>18.562477733270374</v>
      </c>
    </row>
    <row r="432" spans="2:40" x14ac:dyDescent="0.35">
      <c r="B432" s="9">
        <f t="shared" si="361"/>
        <v>65.768654147506894</v>
      </c>
      <c r="C432">
        <v>13</v>
      </c>
      <c r="D432" t="s">
        <v>122</v>
      </c>
      <c r="E432" t="s">
        <v>86</v>
      </c>
      <c r="F432" s="5">
        <f t="shared" si="357"/>
        <v>294.61569210105864</v>
      </c>
      <c r="G432" s="5">
        <f t="shared" si="358"/>
        <v>225.28325257638673</v>
      </c>
      <c r="H432" s="5">
        <f t="shared" si="359"/>
        <v>161.70497954206459</v>
      </c>
      <c r="I432" s="5">
        <f t="shared" si="360"/>
        <v>121.76103373837086</v>
      </c>
      <c r="J432" t="s">
        <v>225</v>
      </c>
      <c r="K432" s="9">
        <v>65.151808139705935</v>
      </c>
      <c r="L432" s="9">
        <v>62.851806955576059</v>
      </c>
      <c r="M432" s="9">
        <v>59.248752032477356</v>
      </c>
      <c r="N432" s="9">
        <v>53.980451202480573</v>
      </c>
      <c r="O432" s="9">
        <v>53.382873770818733</v>
      </c>
      <c r="P432" s="9">
        <v>51.37349719741777</v>
      </c>
      <c r="Q432" s="9">
        <v>48.951123252178832</v>
      </c>
      <c r="R432" s="9">
        <v>46.401033436538661</v>
      </c>
      <c r="S432" s="9">
        <v>41.095498537483195</v>
      </c>
      <c r="T432" s="9">
        <v>37.462100152768279</v>
      </c>
      <c r="U432" s="9">
        <v>35.647179559083611</v>
      </c>
      <c r="V432" s="9">
        <v>33.957134977015407</v>
      </c>
      <c r="W432" s="9">
        <v>32.006723100418412</v>
      </c>
      <c r="X432" s="9">
        <v>32.132676814785391</v>
      </c>
      <c r="Y432" s="9">
        <v>27.96126509076176</v>
      </c>
      <c r="Z432" s="9">
        <v>26.660817939289561</v>
      </c>
      <c r="AA432" s="9">
        <v>25.819953649683793</v>
      </c>
      <c r="AB432" s="9">
        <v>24.743339599380587</v>
      </c>
      <c r="AC432" s="9">
        <v>23.24021534031365</v>
      </c>
      <c r="AD432" s="9">
        <v>21.296707209703261</v>
      </c>
      <c r="AE432" s="9">
        <v>20.868977834044134</v>
      </c>
      <c r="AF432" s="9">
        <v>19.643436252048115</v>
      </c>
      <c r="AG432" s="9">
        <v>18.378100878142661</v>
      </c>
      <c r="AH432" s="9">
        <v>17.947322879013651</v>
      </c>
      <c r="AI432" s="9">
        <v>17.392695307238657</v>
      </c>
      <c r="AJ432" s="9">
        <v>16.849143121688272</v>
      </c>
      <c r="AK432" s="9">
        <v>16.03801008194246</v>
      </c>
      <c r="AL432" s="9">
        <v>16.04354840393993</v>
      </c>
      <c r="AM432" s="9">
        <v>15.328844165533848</v>
      </c>
      <c r="AN432" s="9">
        <v>15.513393513340374</v>
      </c>
    </row>
    <row r="433" spans="2:40" x14ac:dyDescent="0.35">
      <c r="B433" s="9">
        <f t="shared" si="361"/>
        <v>65.768654147506894</v>
      </c>
      <c r="C433">
        <v>14</v>
      </c>
      <c r="D433" t="s">
        <v>122</v>
      </c>
      <c r="E433" t="s">
        <v>87</v>
      </c>
      <c r="F433" s="5">
        <f t="shared" si="357"/>
        <v>294.50492787406006</v>
      </c>
      <c r="G433" s="5">
        <f t="shared" si="358"/>
        <v>223.26366384727942</v>
      </c>
      <c r="H433" s="5">
        <f t="shared" si="359"/>
        <v>157.86144002716645</v>
      </c>
      <c r="I433" s="5">
        <f t="shared" si="360"/>
        <v>118.66953709352043</v>
      </c>
      <c r="J433" t="s">
        <v>226</v>
      </c>
      <c r="K433" s="9">
        <v>65.152280797983494</v>
      </c>
      <c r="L433" s="9">
        <v>62.851250184110853</v>
      </c>
      <c r="M433" s="9">
        <v>59.259069532029812</v>
      </c>
      <c r="N433" s="9">
        <v>53.976129487035863</v>
      </c>
      <c r="O433" s="9">
        <v>53.266197872900086</v>
      </c>
      <c r="P433" s="9">
        <v>51.183109691627472</v>
      </c>
      <c r="Q433" s="9">
        <v>48.663615160728064</v>
      </c>
      <c r="R433" s="9">
        <v>45.982311248224832</v>
      </c>
      <c r="S433" s="9">
        <v>40.56236122954104</v>
      </c>
      <c r="T433" s="9">
        <v>36.872266517158003</v>
      </c>
      <c r="U433" s="9">
        <v>34.965794102718554</v>
      </c>
      <c r="V433" s="9">
        <v>33.170769963815729</v>
      </c>
      <c r="W433" s="9">
        <v>31.212873057356994</v>
      </c>
      <c r="X433" s="9">
        <v>31.330648364632211</v>
      </c>
      <c r="Y433" s="9">
        <v>27.18135453864296</v>
      </c>
      <c r="Z433" s="9">
        <v>25.91386359919106</v>
      </c>
      <c r="AA433" s="9">
        <v>25.119872017174895</v>
      </c>
      <c r="AB433" s="9">
        <v>24.102669514133773</v>
      </c>
      <c r="AC433" s="9">
        <v>22.685014844522428</v>
      </c>
      <c r="AD433" s="9">
        <v>20.84811711849828</v>
      </c>
      <c r="AE433" s="9">
        <v>20.540282366960959</v>
      </c>
      <c r="AF433" s="9">
        <v>19.445470146203682</v>
      </c>
      <c r="AG433" s="9">
        <v>18.305737327144314</v>
      </c>
      <c r="AH433" s="9">
        <v>18.002934079762433</v>
      </c>
      <c r="AI433" s="9">
        <v>17.598073083846661</v>
      </c>
      <c r="AJ433" s="9">
        <v>17.20191874535648</v>
      </c>
      <c r="AK433" s="9">
        <v>16.532240923137017</v>
      </c>
      <c r="AL433" s="9">
        <v>16.66978921026093</v>
      </c>
      <c r="AM433" s="9">
        <v>16.070846528628135</v>
      </c>
      <c r="AN433" s="9">
        <v>16.348597975972638</v>
      </c>
    </row>
    <row r="434" spans="2:40" x14ac:dyDescent="0.35">
      <c r="B434" s="9">
        <f t="shared" si="361"/>
        <v>65.768654147506894</v>
      </c>
      <c r="C434">
        <v>15</v>
      </c>
      <c r="D434" t="s">
        <v>122</v>
      </c>
      <c r="E434" t="s">
        <v>88</v>
      </c>
      <c r="F434" s="5">
        <f t="shared" si="357"/>
        <v>294.50876149848006</v>
      </c>
      <c r="G434" s="5">
        <f t="shared" si="358"/>
        <v>223.08046241259942</v>
      </c>
      <c r="H434" s="5">
        <f t="shared" si="359"/>
        <v>156.48615449316645</v>
      </c>
      <c r="I434" s="5">
        <f t="shared" si="360"/>
        <v>114.37658639782043</v>
      </c>
      <c r="J434" t="s">
        <v>227</v>
      </c>
      <c r="K434" s="9">
        <v>65.152280797983494</v>
      </c>
      <c r="L434" s="9">
        <v>62.851250184110853</v>
      </c>
      <c r="M434" s="9">
        <v>59.259069532029812</v>
      </c>
      <c r="N434" s="9">
        <v>53.977837839035857</v>
      </c>
      <c r="O434" s="9">
        <v>53.268323145320089</v>
      </c>
      <c r="P434" s="9">
        <v>51.180402315767473</v>
      </c>
      <c r="Q434" s="9">
        <v>48.650454300628063</v>
      </c>
      <c r="R434" s="9">
        <v>45.952250270624837</v>
      </c>
      <c r="S434" s="9">
        <v>40.508792985241044</v>
      </c>
      <c r="T434" s="9">
        <v>36.788562540337999</v>
      </c>
      <c r="U434" s="9">
        <v>34.836867196718551</v>
      </c>
      <c r="V434" s="9">
        <v>32.981272162815728</v>
      </c>
      <c r="W434" s="9">
        <v>30.953596067356997</v>
      </c>
      <c r="X434" s="9">
        <v>30.98791714763221</v>
      </c>
      <c r="Y434" s="9">
        <v>26.72650191864296</v>
      </c>
      <c r="Z434" s="9">
        <v>25.337906635191061</v>
      </c>
      <c r="AA434" s="9">
        <v>24.413601679174896</v>
      </c>
      <c r="AB434" s="9">
        <v>23.262725863133774</v>
      </c>
      <c r="AC434" s="9">
        <v>21.687356388522428</v>
      </c>
      <c r="AD434" s="9">
        <v>19.674995831798277</v>
      </c>
      <c r="AE434" s="9">
        <v>19.190787092860958</v>
      </c>
      <c r="AF434" s="9">
        <v>17.90584618610368</v>
      </c>
      <c r="AG434" s="9">
        <v>16.585407043944315</v>
      </c>
      <c r="AH434" s="9">
        <v>16.100468427362433</v>
      </c>
      <c r="AI434" s="9">
        <v>15.49818206994666</v>
      </c>
      <c r="AJ434" s="9">
        <v>14.905447560882481</v>
      </c>
      <c r="AK434" s="9">
        <v>14.038085088437018</v>
      </c>
      <c r="AL434" s="9">
        <v>13.985810184760933</v>
      </c>
      <c r="AM434" s="9">
        <v>13.205470536528138</v>
      </c>
      <c r="AN434" s="9">
        <v>13.299513756042638</v>
      </c>
    </row>
    <row r="435" spans="2:40" x14ac:dyDescent="0.35">
      <c r="B435" s="9">
        <f t="shared" si="361"/>
        <v>65.768654147506894</v>
      </c>
      <c r="C435">
        <v>16</v>
      </c>
      <c r="D435" t="s">
        <v>126</v>
      </c>
      <c r="E435" t="s">
        <v>86</v>
      </c>
      <c r="F435" s="5">
        <f t="shared" si="357"/>
        <v>295.96700210105865</v>
      </c>
      <c r="G435" s="5">
        <f t="shared" si="358"/>
        <v>228.99373257638675</v>
      </c>
      <c r="H435" s="5">
        <f t="shared" si="359"/>
        <v>175.14739954206459</v>
      </c>
      <c r="I435" s="5">
        <f t="shared" si="360"/>
        <v>136.89493373837087</v>
      </c>
      <c r="J435" t="s">
        <v>228</v>
      </c>
      <c r="K435" s="9">
        <v>65.151808139705935</v>
      </c>
      <c r="L435" s="9">
        <v>62.851806955576059</v>
      </c>
      <c r="M435" s="9">
        <v>59.248752032477356</v>
      </c>
      <c r="N435" s="9">
        <v>54.571081202480578</v>
      </c>
      <c r="O435" s="9">
        <v>54.143553770818741</v>
      </c>
      <c r="P435" s="9">
        <v>52.029327197417764</v>
      </c>
      <c r="Q435" s="9">
        <v>49.711833252178835</v>
      </c>
      <c r="R435" s="9">
        <v>47.12947343653866</v>
      </c>
      <c r="S435" s="9">
        <v>41.7214785374832</v>
      </c>
      <c r="T435" s="9">
        <v>38.401620152768281</v>
      </c>
      <c r="U435" s="9">
        <v>37.638159559083611</v>
      </c>
      <c r="V435" s="9">
        <v>36.911794977015404</v>
      </c>
      <c r="W435" s="9">
        <v>34.724493100418421</v>
      </c>
      <c r="X435" s="9">
        <v>34.396206814785394</v>
      </c>
      <c r="Y435" s="9">
        <v>31.47674509076176</v>
      </c>
      <c r="Z435" s="9">
        <v>29.806597939289563</v>
      </c>
      <c r="AA435" s="9">
        <v>28.875363649683795</v>
      </c>
      <c r="AB435" s="9">
        <v>27.696489599380588</v>
      </c>
      <c r="AC435" s="9">
        <v>26.30365534031365</v>
      </c>
      <c r="AD435" s="9">
        <v>24.21282720970326</v>
      </c>
      <c r="AE435" s="9">
        <v>23.732957834044136</v>
      </c>
      <c r="AF435" s="9">
        <v>22.407876252048116</v>
      </c>
      <c r="AG435" s="9">
        <v>21.279000878142657</v>
      </c>
      <c r="AH435" s="9">
        <v>20.714162879013653</v>
      </c>
      <c r="AI435" s="9">
        <v>18.754545307238661</v>
      </c>
      <c r="AJ435" s="9">
        <v>17.553203121688277</v>
      </c>
      <c r="AK435" s="9">
        <v>16.61993008194246</v>
      </c>
      <c r="AL435" s="9">
        <v>16.648868403939929</v>
      </c>
      <c r="AM435" s="9">
        <v>15.950634165533849</v>
      </c>
      <c r="AN435" s="9">
        <v>16.097153513340373</v>
      </c>
    </row>
    <row r="436" spans="2:40" x14ac:dyDescent="0.35">
      <c r="B436" s="9">
        <f t="shared" si="361"/>
        <v>65.768654147506894</v>
      </c>
      <c r="C436">
        <v>17</v>
      </c>
      <c r="D436" t="s">
        <v>126</v>
      </c>
      <c r="E436" t="s">
        <v>87</v>
      </c>
      <c r="F436" s="5">
        <f t="shared" si="357"/>
        <v>295.85623787406007</v>
      </c>
      <c r="G436" s="5">
        <f t="shared" si="358"/>
        <v>226.97414384727941</v>
      </c>
      <c r="H436" s="5">
        <f t="shared" si="359"/>
        <v>171.30386002716648</v>
      </c>
      <c r="I436" s="5">
        <f t="shared" si="360"/>
        <v>133.80343709352044</v>
      </c>
      <c r="J436" t="s">
        <v>229</v>
      </c>
      <c r="K436" s="9">
        <v>65.152280797983494</v>
      </c>
      <c r="L436" s="9">
        <v>62.851250184110853</v>
      </c>
      <c r="M436" s="9">
        <v>59.259069532029812</v>
      </c>
      <c r="N436" s="9">
        <v>54.566759487035853</v>
      </c>
      <c r="O436" s="9">
        <v>54.026877872900094</v>
      </c>
      <c r="P436" s="9">
        <v>51.838939691627466</v>
      </c>
      <c r="Q436" s="9">
        <v>49.424325160728067</v>
      </c>
      <c r="R436" s="9">
        <v>46.710751248224831</v>
      </c>
      <c r="S436" s="9">
        <v>41.188341229541045</v>
      </c>
      <c r="T436" s="9">
        <v>37.811786517157998</v>
      </c>
      <c r="U436" s="9">
        <v>36.956774102718555</v>
      </c>
      <c r="V436" s="9">
        <v>36.125429963815733</v>
      </c>
      <c r="W436" s="9">
        <v>33.930643057356995</v>
      </c>
      <c r="X436" s="9">
        <v>33.594178364632214</v>
      </c>
      <c r="Y436" s="9">
        <v>30.69683453864296</v>
      </c>
      <c r="Z436" s="9">
        <v>29.059643599191062</v>
      </c>
      <c r="AA436" s="9">
        <v>28.175282017174894</v>
      </c>
      <c r="AB436" s="9">
        <v>27.055819514133773</v>
      </c>
      <c r="AC436" s="9">
        <v>25.748454844522428</v>
      </c>
      <c r="AD436" s="9">
        <v>23.764237118498279</v>
      </c>
      <c r="AE436" s="9">
        <v>23.40426236696096</v>
      </c>
      <c r="AF436" s="9">
        <v>22.209910146203683</v>
      </c>
      <c r="AG436" s="9">
        <v>21.206637327144314</v>
      </c>
      <c r="AH436" s="9">
        <v>20.769774079762431</v>
      </c>
      <c r="AI436" s="9">
        <v>18.959923083846661</v>
      </c>
      <c r="AJ436" s="9">
        <v>17.905978745356478</v>
      </c>
      <c r="AK436" s="9">
        <v>17.114160923137018</v>
      </c>
      <c r="AL436" s="9">
        <v>17.275109210260933</v>
      </c>
      <c r="AM436" s="9">
        <v>16.692636528628135</v>
      </c>
      <c r="AN436" s="9">
        <v>16.932357975972636</v>
      </c>
    </row>
    <row r="437" spans="2:40" x14ac:dyDescent="0.35">
      <c r="B437" s="9">
        <f t="shared" si="361"/>
        <v>65.768654147506894</v>
      </c>
      <c r="C437">
        <v>18</v>
      </c>
      <c r="D437" t="s">
        <v>126</v>
      </c>
      <c r="E437" t="s">
        <v>88</v>
      </c>
      <c r="F437" s="5">
        <f t="shared" si="357"/>
        <v>295.86007149848007</v>
      </c>
      <c r="G437" s="5">
        <f t="shared" si="358"/>
        <v>226.79094241259941</v>
      </c>
      <c r="H437" s="5">
        <f t="shared" si="359"/>
        <v>169.92857449316642</v>
      </c>
      <c r="I437" s="5">
        <f t="shared" si="360"/>
        <v>129.51048639782044</v>
      </c>
      <c r="J437" t="s">
        <v>230</v>
      </c>
      <c r="K437" s="9">
        <v>65.152280797983494</v>
      </c>
      <c r="L437" s="9">
        <v>62.851250184110853</v>
      </c>
      <c r="M437" s="9">
        <v>59.259069532029812</v>
      </c>
      <c r="N437" s="9">
        <v>54.568467839035861</v>
      </c>
      <c r="O437" s="9">
        <v>54.029003145320097</v>
      </c>
      <c r="P437" s="9">
        <v>51.836232315767468</v>
      </c>
      <c r="Q437" s="9">
        <v>49.411164300628066</v>
      </c>
      <c r="R437" s="9">
        <v>46.680690270624829</v>
      </c>
      <c r="S437" s="9">
        <v>41.13477298524105</v>
      </c>
      <c r="T437" s="9">
        <v>37.728082540338001</v>
      </c>
      <c r="U437" s="9">
        <v>36.827847196718551</v>
      </c>
      <c r="V437" s="9">
        <v>35.935932162815732</v>
      </c>
      <c r="W437" s="9">
        <v>33.671366067356992</v>
      </c>
      <c r="X437" s="9">
        <v>33.251447147632206</v>
      </c>
      <c r="Y437" s="9">
        <v>30.24198191864296</v>
      </c>
      <c r="Z437" s="9">
        <v>28.483686635191059</v>
      </c>
      <c r="AA437" s="9">
        <v>27.469011679174894</v>
      </c>
      <c r="AB437" s="9">
        <v>26.215875863133775</v>
      </c>
      <c r="AC437" s="9">
        <v>24.750796388522428</v>
      </c>
      <c r="AD437" s="9">
        <v>22.591115831798277</v>
      </c>
      <c r="AE437" s="9">
        <v>22.05476709286096</v>
      </c>
      <c r="AF437" s="9">
        <v>20.670286186103681</v>
      </c>
      <c r="AG437" s="9">
        <v>19.486307043944315</v>
      </c>
      <c r="AH437" s="9">
        <v>18.867308427362431</v>
      </c>
      <c r="AI437" s="9">
        <v>16.860032069946662</v>
      </c>
      <c r="AJ437" s="9">
        <v>15.609507560882481</v>
      </c>
      <c r="AK437" s="9">
        <v>14.620005088437019</v>
      </c>
      <c r="AL437" s="9">
        <v>14.591130184760932</v>
      </c>
      <c r="AM437" s="9">
        <v>13.827260536528138</v>
      </c>
      <c r="AN437" s="9">
        <v>13.883273756042636</v>
      </c>
    </row>
    <row r="438" spans="2:40" x14ac:dyDescent="0.35">
      <c r="B438" s="9">
        <f t="shared" si="361"/>
        <v>65.768654147506894</v>
      </c>
      <c r="C438">
        <v>19</v>
      </c>
      <c r="D438" t="s">
        <v>77</v>
      </c>
      <c r="E438" t="s">
        <v>86</v>
      </c>
      <c r="F438" s="5">
        <f t="shared" si="357"/>
        <v>298.98423210105864</v>
      </c>
      <c r="G438" s="5">
        <f t="shared" si="358"/>
        <v>228.99348257638673</v>
      </c>
      <c r="H438" s="5">
        <f t="shared" si="359"/>
        <v>166.91269954206462</v>
      </c>
      <c r="I438" s="5">
        <f t="shared" si="360"/>
        <v>135.42110373837085</v>
      </c>
      <c r="J438" t="s">
        <v>231</v>
      </c>
      <c r="K438" s="9">
        <v>65.151808139705935</v>
      </c>
      <c r="L438" s="9">
        <v>62.851806955576059</v>
      </c>
      <c r="M438" s="9">
        <v>59.248752032477356</v>
      </c>
      <c r="N438" s="9">
        <v>56.065711202480578</v>
      </c>
      <c r="O438" s="9">
        <v>55.666153770818738</v>
      </c>
      <c r="P438" s="9">
        <v>52.704867197417769</v>
      </c>
      <c r="Q438" s="9">
        <v>50.015273252178837</v>
      </c>
      <c r="R438" s="9">
        <v>47.241843436538659</v>
      </c>
      <c r="S438" s="9">
        <v>41.860238537483191</v>
      </c>
      <c r="T438" s="9">
        <v>37.171260152768276</v>
      </c>
      <c r="U438" s="9">
        <v>35.325199559083607</v>
      </c>
      <c r="V438" s="9">
        <v>34.612674977015409</v>
      </c>
      <c r="W438" s="9">
        <v>33.183573100418421</v>
      </c>
      <c r="X438" s="9">
        <v>32.893866814785397</v>
      </c>
      <c r="Y438" s="9">
        <v>30.897385090761759</v>
      </c>
      <c r="Z438" s="9">
        <v>29.474377939289564</v>
      </c>
      <c r="AA438" s="9">
        <v>28.569923649683794</v>
      </c>
      <c r="AB438" s="9">
        <v>27.297179599380588</v>
      </c>
      <c r="AC438" s="9">
        <v>25.98721534031365</v>
      </c>
      <c r="AD438" s="9">
        <v>24.092407209703261</v>
      </c>
      <c r="AE438" s="9">
        <v>23.657897834044135</v>
      </c>
      <c r="AF438" s="9">
        <v>22.355416252048116</v>
      </c>
      <c r="AG438" s="9">
        <v>21.33083087814266</v>
      </c>
      <c r="AH438" s="9">
        <v>20.880862879013652</v>
      </c>
      <c r="AI438" s="9">
        <v>20.393365307238664</v>
      </c>
      <c r="AJ438" s="9">
        <v>19.474863121688273</v>
      </c>
      <c r="AK438" s="9">
        <v>18.341310081942463</v>
      </c>
      <c r="AL438" s="9">
        <v>17.247808403939928</v>
      </c>
      <c r="AM438" s="9">
        <v>16.472814165533848</v>
      </c>
      <c r="AN438" s="9">
        <v>16.632943513340376</v>
      </c>
    </row>
    <row r="439" spans="2:40" x14ac:dyDescent="0.35">
      <c r="B439" s="9">
        <f t="shared" si="361"/>
        <v>65.768654147506894</v>
      </c>
      <c r="C439">
        <v>20</v>
      </c>
      <c r="D439" t="s">
        <v>77</v>
      </c>
      <c r="E439" t="s">
        <v>87</v>
      </c>
      <c r="F439" s="5">
        <f t="shared" si="357"/>
        <v>298.87346787406005</v>
      </c>
      <c r="G439" s="5">
        <f t="shared" si="358"/>
        <v>226.97389384727941</v>
      </c>
      <c r="H439" s="5">
        <f t="shared" si="359"/>
        <v>163.06916002716645</v>
      </c>
      <c r="I439" s="5">
        <f t="shared" si="360"/>
        <v>132.32960709352042</v>
      </c>
      <c r="J439" t="s">
        <v>232</v>
      </c>
      <c r="K439" s="9">
        <v>65.152280797983494</v>
      </c>
      <c r="L439" s="9">
        <v>62.851250184110853</v>
      </c>
      <c r="M439" s="9">
        <v>59.259069532029812</v>
      </c>
      <c r="N439" s="9">
        <v>56.061389487035854</v>
      </c>
      <c r="O439" s="9">
        <v>55.549477872900091</v>
      </c>
      <c r="P439" s="9">
        <v>52.514479691627464</v>
      </c>
      <c r="Q439" s="9">
        <v>49.727765160728069</v>
      </c>
      <c r="R439" s="9">
        <v>46.82312124822483</v>
      </c>
      <c r="S439" s="9">
        <v>41.327101229541043</v>
      </c>
      <c r="T439" s="9">
        <v>36.581426517158</v>
      </c>
      <c r="U439" s="9">
        <v>34.643814102718551</v>
      </c>
      <c r="V439" s="9">
        <v>33.826309963815731</v>
      </c>
      <c r="W439" s="9">
        <v>32.389723057356996</v>
      </c>
      <c r="X439" s="9">
        <v>32.09183836463221</v>
      </c>
      <c r="Y439" s="9">
        <v>30.117474538642959</v>
      </c>
      <c r="Z439" s="9">
        <v>28.727423599191059</v>
      </c>
      <c r="AA439" s="9">
        <v>27.869842017174893</v>
      </c>
      <c r="AB439" s="9">
        <v>26.656509514133774</v>
      </c>
      <c r="AC439" s="9">
        <v>25.432014844522428</v>
      </c>
      <c r="AD439" s="9">
        <v>23.643817118498276</v>
      </c>
      <c r="AE439" s="9">
        <v>23.32920236696096</v>
      </c>
      <c r="AF439" s="9">
        <v>22.157450146203683</v>
      </c>
      <c r="AG439" s="9">
        <v>21.258467327144317</v>
      </c>
      <c r="AH439" s="9">
        <v>20.936474079762434</v>
      </c>
      <c r="AI439" s="9">
        <v>20.59874308384666</v>
      </c>
      <c r="AJ439" s="9">
        <v>19.827638745356481</v>
      </c>
      <c r="AK439" s="9">
        <v>18.835540923137017</v>
      </c>
      <c r="AL439" s="9">
        <v>17.874049210260932</v>
      </c>
      <c r="AM439" s="9">
        <v>17.214816528628138</v>
      </c>
      <c r="AN439" s="9">
        <v>17.468147975972638</v>
      </c>
    </row>
    <row r="440" spans="2:40" x14ac:dyDescent="0.35">
      <c r="B440" s="9">
        <f t="shared" si="361"/>
        <v>65.768654147506894</v>
      </c>
      <c r="C440">
        <v>21</v>
      </c>
      <c r="D440" t="s">
        <v>77</v>
      </c>
      <c r="E440" t="s">
        <v>88</v>
      </c>
      <c r="F440" s="5">
        <f t="shared" si="357"/>
        <v>298.87730149848011</v>
      </c>
      <c r="G440" s="5">
        <f t="shared" si="358"/>
        <v>226.79069241259941</v>
      </c>
      <c r="H440" s="5">
        <f t="shared" si="359"/>
        <v>161.69387449316645</v>
      </c>
      <c r="I440" s="5">
        <f t="shared" si="360"/>
        <v>128.03665639782045</v>
      </c>
      <c r="J440" t="s">
        <v>233</v>
      </c>
      <c r="K440" s="9">
        <v>65.152280797983494</v>
      </c>
      <c r="L440" s="9">
        <v>62.851250184110853</v>
      </c>
      <c r="M440" s="9">
        <v>59.259069532029812</v>
      </c>
      <c r="N440" s="9">
        <v>56.063097839035862</v>
      </c>
      <c r="O440" s="9">
        <v>55.551603145320094</v>
      </c>
      <c r="P440" s="9">
        <v>52.511772315767466</v>
      </c>
      <c r="Q440" s="9">
        <v>49.714604300628068</v>
      </c>
      <c r="R440" s="9">
        <v>46.793060270624835</v>
      </c>
      <c r="S440" s="9">
        <v>41.273532985241047</v>
      </c>
      <c r="T440" s="9">
        <v>36.497722540338003</v>
      </c>
      <c r="U440" s="9">
        <v>34.514887196718547</v>
      </c>
      <c r="V440" s="9">
        <v>33.63681216281573</v>
      </c>
      <c r="W440" s="9">
        <v>32.130446067356992</v>
      </c>
      <c r="X440" s="9">
        <v>31.749107147632209</v>
      </c>
      <c r="Y440" s="9">
        <v>29.662621918642959</v>
      </c>
      <c r="Z440" s="9">
        <v>28.151466635191063</v>
      </c>
      <c r="AA440" s="9">
        <v>27.163571679174897</v>
      </c>
      <c r="AB440" s="9">
        <v>25.816565863133775</v>
      </c>
      <c r="AC440" s="9">
        <v>24.434356388522428</v>
      </c>
      <c r="AD440" s="9">
        <v>22.470695831798281</v>
      </c>
      <c r="AE440" s="9">
        <v>21.979707092860959</v>
      </c>
      <c r="AF440" s="9">
        <v>20.617826186103681</v>
      </c>
      <c r="AG440" s="9">
        <v>19.538137043944314</v>
      </c>
      <c r="AH440" s="9">
        <v>19.034008427362433</v>
      </c>
      <c r="AI440" s="9">
        <v>18.498852069946661</v>
      </c>
      <c r="AJ440" s="9">
        <v>17.53116756088248</v>
      </c>
      <c r="AK440" s="9">
        <v>16.341385088437018</v>
      </c>
      <c r="AL440" s="9">
        <v>15.190070184760931</v>
      </c>
      <c r="AM440" s="9">
        <v>14.349440536528137</v>
      </c>
      <c r="AN440" s="9">
        <v>14.419063756042638</v>
      </c>
    </row>
    <row r="441" spans="2:40" x14ac:dyDescent="0.35">
      <c r="B441" s="9">
        <f t="shared" si="361"/>
        <v>65.768654147506894</v>
      </c>
      <c r="C441">
        <v>22</v>
      </c>
      <c r="D441" t="s">
        <v>127</v>
      </c>
      <c r="E441" t="s">
        <v>86</v>
      </c>
      <c r="F441" s="5">
        <f t="shared" si="357"/>
        <v>299.04429210105866</v>
      </c>
      <c r="G441" s="5">
        <f t="shared" si="358"/>
        <v>231.58970257638674</v>
      </c>
      <c r="H441" s="5">
        <f t="shared" si="359"/>
        <v>167.12011954206457</v>
      </c>
      <c r="I441" s="5">
        <f t="shared" si="360"/>
        <v>135.02755373837084</v>
      </c>
      <c r="J441" t="s">
        <v>234</v>
      </c>
      <c r="K441" s="9">
        <v>65.151808139705935</v>
      </c>
      <c r="L441" s="9">
        <v>62.851806955576059</v>
      </c>
      <c r="M441" s="9">
        <v>59.248752032477356</v>
      </c>
      <c r="N441" s="9">
        <v>56.020561202480586</v>
      </c>
      <c r="O441" s="9">
        <v>55.771363770818738</v>
      </c>
      <c r="P441" s="9">
        <v>52.920257197417769</v>
      </c>
      <c r="Q441" s="9">
        <v>50.508023252178837</v>
      </c>
      <c r="R441" s="9">
        <v>47.876103436538656</v>
      </c>
      <c r="S441" s="9">
        <v>42.497658537483197</v>
      </c>
      <c r="T441" s="9">
        <v>37.787660152768275</v>
      </c>
      <c r="U441" s="9">
        <v>35.72236955908361</v>
      </c>
      <c r="V441" s="9">
        <v>34.778914977015404</v>
      </c>
      <c r="W441" s="9">
        <v>32.852663100418418</v>
      </c>
      <c r="X441" s="9">
        <v>32.903996814785394</v>
      </c>
      <c r="Y441" s="9">
        <v>30.86217509076176</v>
      </c>
      <c r="Z441" s="9">
        <v>29.376477939289561</v>
      </c>
      <c r="AA441" s="9">
        <v>28.477063649683792</v>
      </c>
      <c r="AB441" s="9">
        <v>27.248809599380589</v>
      </c>
      <c r="AC441" s="9">
        <v>25.90369534031365</v>
      </c>
      <c r="AD441" s="9">
        <v>24.021507209703259</v>
      </c>
      <c r="AE441" s="9">
        <v>23.560367834044136</v>
      </c>
      <c r="AF441" s="9">
        <v>22.277906252048115</v>
      </c>
      <c r="AG441" s="9">
        <v>21.26184087814266</v>
      </c>
      <c r="AH441" s="9">
        <v>20.709882879013652</v>
      </c>
      <c r="AI441" s="9">
        <v>20.175955307238663</v>
      </c>
      <c r="AJ441" s="9">
        <v>19.310403121688275</v>
      </c>
      <c r="AK441" s="9">
        <v>17.945800081942462</v>
      </c>
      <c r="AL441" s="9">
        <v>17.708028403939927</v>
      </c>
      <c r="AM441" s="9">
        <v>16.935264165533848</v>
      </c>
      <c r="AN441" s="9">
        <v>17.083833513340373</v>
      </c>
    </row>
    <row r="442" spans="2:40" x14ac:dyDescent="0.35">
      <c r="B442" s="9">
        <f t="shared" si="361"/>
        <v>65.768654147506894</v>
      </c>
      <c r="C442">
        <v>23</v>
      </c>
      <c r="D442" t="s">
        <v>127</v>
      </c>
      <c r="E442" t="s">
        <v>87</v>
      </c>
      <c r="F442" s="5">
        <f t="shared" si="357"/>
        <v>298.93352787406008</v>
      </c>
      <c r="G442" s="5">
        <f t="shared" si="358"/>
        <v>229.57011384727943</v>
      </c>
      <c r="H442" s="5">
        <f t="shared" si="359"/>
        <v>163.27658002716646</v>
      </c>
      <c r="I442" s="5">
        <f t="shared" si="360"/>
        <v>131.93605709352045</v>
      </c>
      <c r="J442" t="s">
        <v>235</v>
      </c>
      <c r="K442" s="9">
        <v>65.152280797983494</v>
      </c>
      <c r="L442" s="9">
        <v>62.851250184110853</v>
      </c>
      <c r="M442" s="9">
        <v>59.259069532029812</v>
      </c>
      <c r="N442" s="9">
        <v>56.016239487035861</v>
      </c>
      <c r="O442" s="9">
        <v>55.654687872900091</v>
      </c>
      <c r="P442" s="9">
        <v>52.729869691627464</v>
      </c>
      <c r="Q442" s="9">
        <v>50.22051516072807</v>
      </c>
      <c r="R442" s="9">
        <v>47.457381248224834</v>
      </c>
      <c r="S442" s="9">
        <v>41.964521229541042</v>
      </c>
      <c r="T442" s="9">
        <v>37.197826517158006</v>
      </c>
      <c r="U442" s="9">
        <v>35.040984102718554</v>
      </c>
      <c r="V442" s="9">
        <v>33.992549963815733</v>
      </c>
      <c r="W442" s="9">
        <v>32.058813057356993</v>
      </c>
      <c r="X442" s="9">
        <v>32.101968364632214</v>
      </c>
      <c r="Y442" s="9">
        <v>30.08226453864296</v>
      </c>
      <c r="Z442" s="9">
        <v>28.62952359919106</v>
      </c>
      <c r="AA442" s="9">
        <v>27.776982017174895</v>
      </c>
      <c r="AB442" s="9">
        <v>26.608139514133775</v>
      </c>
      <c r="AC442" s="9">
        <v>25.348494844522428</v>
      </c>
      <c r="AD442" s="9">
        <v>23.572917118498275</v>
      </c>
      <c r="AE442" s="9">
        <v>23.231672366960957</v>
      </c>
      <c r="AF442" s="9">
        <v>22.079940146203683</v>
      </c>
      <c r="AG442" s="9">
        <v>21.189477327144314</v>
      </c>
      <c r="AH442" s="9">
        <v>20.765494079762433</v>
      </c>
      <c r="AI442" s="9">
        <v>20.381333083846659</v>
      </c>
      <c r="AJ442" s="9">
        <v>19.663178745356483</v>
      </c>
      <c r="AK442" s="9">
        <v>18.440030923137019</v>
      </c>
      <c r="AL442" s="9">
        <v>18.334269210260931</v>
      </c>
      <c r="AM442" s="9">
        <v>17.677266528628135</v>
      </c>
      <c r="AN442" s="9">
        <v>17.919037975972639</v>
      </c>
    </row>
    <row r="443" spans="2:40" x14ac:dyDescent="0.35">
      <c r="B443" s="9">
        <f t="shared" si="361"/>
        <v>65.768654147506894</v>
      </c>
      <c r="C443">
        <v>24</v>
      </c>
      <c r="D443" t="s">
        <v>127</v>
      </c>
      <c r="E443" t="s">
        <v>88</v>
      </c>
      <c r="F443" s="5">
        <f t="shared" si="357"/>
        <v>298.93736149848007</v>
      </c>
      <c r="G443" s="5">
        <f t="shared" si="358"/>
        <v>229.38691241259943</v>
      </c>
      <c r="H443" s="5">
        <f t="shared" si="359"/>
        <v>161.90129449316646</v>
      </c>
      <c r="I443" s="5">
        <f t="shared" si="360"/>
        <v>127.64310639782042</v>
      </c>
      <c r="J443" t="s">
        <v>236</v>
      </c>
      <c r="K443" s="9">
        <v>65.152280797983494</v>
      </c>
      <c r="L443" s="9">
        <v>62.851250184110853</v>
      </c>
      <c r="M443" s="9">
        <v>59.259069532029812</v>
      </c>
      <c r="N443" s="9">
        <v>56.017947839035855</v>
      </c>
      <c r="O443" s="9">
        <v>55.656813145320093</v>
      </c>
      <c r="P443" s="9">
        <v>52.727162315767465</v>
      </c>
      <c r="Q443" s="9">
        <v>50.207354300628069</v>
      </c>
      <c r="R443" s="9">
        <v>47.42732027062484</v>
      </c>
      <c r="S443" s="9">
        <v>41.910952985241046</v>
      </c>
      <c r="T443" s="9">
        <v>37.114122540338002</v>
      </c>
      <c r="U443" s="9">
        <v>34.91205719671855</v>
      </c>
      <c r="V443" s="9">
        <v>33.803052162815732</v>
      </c>
      <c r="W443" s="9">
        <v>31.799536067356996</v>
      </c>
      <c r="X443" s="9">
        <v>31.759237147632213</v>
      </c>
      <c r="Y443" s="9">
        <v>29.627411918642959</v>
      </c>
      <c r="Z443" s="9">
        <v>28.053566635191061</v>
      </c>
      <c r="AA443" s="9">
        <v>27.070711679174895</v>
      </c>
      <c r="AB443" s="9">
        <v>25.768195863133773</v>
      </c>
      <c r="AC443" s="9">
        <v>24.350836388522428</v>
      </c>
      <c r="AD443" s="9">
        <v>22.399795831798279</v>
      </c>
      <c r="AE443" s="9">
        <v>21.88217709286096</v>
      </c>
      <c r="AF443" s="9">
        <v>20.540316186103681</v>
      </c>
      <c r="AG443" s="9">
        <v>19.469147043944311</v>
      </c>
      <c r="AH443" s="9">
        <v>18.863028427362433</v>
      </c>
      <c r="AI443" s="9">
        <v>18.28144206994666</v>
      </c>
      <c r="AJ443" s="9">
        <v>17.366707560882482</v>
      </c>
      <c r="AK443" s="9">
        <v>15.94587508843702</v>
      </c>
      <c r="AL443" s="9">
        <v>15.650290184760934</v>
      </c>
      <c r="AM443" s="9">
        <v>14.811890536528137</v>
      </c>
      <c r="AN443" s="9">
        <v>14.869953756042635</v>
      </c>
    </row>
    <row r="445" spans="2:40" x14ac:dyDescent="0.35">
      <c r="C445" t="str">
        <f>C418</f>
        <v>24 Long Listed Scenarios (SSP126)</v>
      </c>
      <c r="F445" t="str">
        <f>F419</f>
        <v>CB1</v>
      </c>
      <c r="G445" t="str">
        <f t="shared" ref="G445:H445" si="362">G419</f>
        <v>CB2</v>
      </c>
      <c r="H445" t="str">
        <f t="shared" si="362"/>
        <v>CB3</v>
      </c>
      <c r="I445" t="str">
        <f t="shared" ref="I445" si="363">I419</f>
        <v>Provisional CB 4</v>
      </c>
      <c r="J445" t="s">
        <v>102</v>
      </c>
      <c r="K445">
        <f t="shared" ref="K445:AN445" si="364">K419</f>
        <v>2021</v>
      </c>
      <c r="L445">
        <f t="shared" si="364"/>
        <v>2022</v>
      </c>
      <c r="M445">
        <f t="shared" si="364"/>
        <v>2023</v>
      </c>
      <c r="N445">
        <f t="shared" si="364"/>
        <v>2024</v>
      </c>
      <c r="O445">
        <f t="shared" si="364"/>
        <v>2025</v>
      </c>
      <c r="P445">
        <f t="shared" si="364"/>
        <v>2026</v>
      </c>
      <c r="Q445">
        <f t="shared" si="364"/>
        <v>2027</v>
      </c>
      <c r="R445">
        <f t="shared" si="364"/>
        <v>2028</v>
      </c>
      <c r="S445">
        <f t="shared" si="364"/>
        <v>2029</v>
      </c>
      <c r="T445">
        <f t="shared" si="364"/>
        <v>2030</v>
      </c>
      <c r="U445">
        <f t="shared" si="364"/>
        <v>2031</v>
      </c>
      <c r="V445">
        <f t="shared" si="364"/>
        <v>2032</v>
      </c>
      <c r="W445">
        <f t="shared" si="364"/>
        <v>2033</v>
      </c>
      <c r="X445">
        <f t="shared" si="364"/>
        <v>2034</v>
      </c>
      <c r="Y445">
        <f t="shared" si="364"/>
        <v>2035</v>
      </c>
      <c r="Z445">
        <f t="shared" si="364"/>
        <v>2036</v>
      </c>
      <c r="AA445">
        <f t="shared" si="364"/>
        <v>2037</v>
      </c>
      <c r="AB445">
        <f t="shared" si="364"/>
        <v>2038</v>
      </c>
      <c r="AC445">
        <f t="shared" si="364"/>
        <v>2039</v>
      </c>
      <c r="AD445">
        <f t="shared" si="364"/>
        <v>2040</v>
      </c>
      <c r="AE445">
        <f t="shared" si="364"/>
        <v>2041</v>
      </c>
      <c r="AF445">
        <f t="shared" si="364"/>
        <v>2042</v>
      </c>
      <c r="AG445">
        <f t="shared" si="364"/>
        <v>2043</v>
      </c>
      <c r="AH445">
        <f t="shared" si="364"/>
        <v>2044</v>
      </c>
      <c r="AI445">
        <f t="shared" si="364"/>
        <v>2045</v>
      </c>
      <c r="AJ445">
        <f t="shared" si="364"/>
        <v>2046</v>
      </c>
      <c r="AK445">
        <f t="shared" si="364"/>
        <v>2047</v>
      </c>
      <c r="AL445">
        <f t="shared" si="364"/>
        <v>2048</v>
      </c>
      <c r="AM445">
        <f t="shared" si="364"/>
        <v>2049</v>
      </c>
      <c r="AN445">
        <f t="shared" si="364"/>
        <v>2050</v>
      </c>
    </row>
    <row r="446" spans="2:40" x14ac:dyDescent="0.35">
      <c r="B446" s="9">
        <f t="shared" ref="B446:B448" si="365">$B$420</f>
        <v>65.768654147506894</v>
      </c>
      <c r="D446" t="s">
        <v>237</v>
      </c>
      <c r="F446" s="5">
        <f>AVERAGE(F420:F443)</f>
        <v>297.48738640763975</v>
      </c>
      <c r="G446" s="5">
        <f t="shared" ref="G446:H446" si="366">AVERAGE(G420:G443)</f>
        <v>228.53408677202989</v>
      </c>
      <c r="H446" s="5">
        <f t="shared" si="366"/>
        <v>160.59953654673896</v>
      </c>
      <c r="I446" s="5">
        <f t="shared" ref="I446" si="367">AVERAGE(I420:I443)</f>
        <v>124.63738112018659</v>
      </c>
      <c r="J446" t="str">
        <f>D446</f>
        <v>Average</v>
      </c>
      <c r="K446" s="5">
        <f t="shared" ref="K446:AN446" si="368">AVERAGE(K420:K443)</f>
        <v>65.158704575272097</v>
      </c>
      <c r="L446" s="5">
        <f t="shared" si="368"/>
        <v>62.857632117065258</v>
      </c>
      <c r="M446" s="5">
        <f t="shared" si="368"/>
        <v>59.265604271128439</v>
      </c>
      <c r="N446" s="5">
        <f t="shared" si="368"/>
        <v>55.337285353921722</v>
      </c>
      <c r="O446" s="5">
        <f t="shared" si="368"/>
        <v>54.868160090252182</v>
      </c>
      <c r="P446" s="5">
        <f t="shared" si="368"/>
        <v>52.38281901798198</v>
      </c>
      <c r="Q446" s="5">
        <f t="shared" si="368"/>
        <v>49.856101149832796</v>
      </c>
      <c r="R446" s="5">
        <f t="shared" si="368"/>
        <v>47.119514054259817</v>
      </c>
      <c r="S446" s="5">
        <f t="shared" si="368"/>
        <v>41.749365072886796</v>
      </c>
      <c r="T446" s="5">
        <f t="shared" si="368"/>
        <v>37.426287477068541</v>
      </c>
      <c r="U446" s="5">
        <f t="shared" si="368"/>
        <v>35.041713655899336</v>
      </c>
      <c r="V446" s="5">
        <f t="shared" si="368"/>
        <v>33.62616290394562</v>
      </c>
      <c r="W446" s="5">
        <f t="shared" si="368"/>
        <v>31.672275844511642</v>
      </c>
      <c r="X446" s="5">
        <f t="shared" si="368"/>
        <v>31.704247776786303</v>
      </c>
      <c r="Y446" s="5">
        <f t="shared" si="368"/>
        <v>28.555136365596056</v>
      </c>
      <c r="Z446" s="5">
        <f t="shared" si="368"/>
        <v>27.145410646392687</v>
      </c>
      <c r="AA446" s="5">
        <f t="shared" si="368"/>
        <v>26.311556279852208</v>
      </c>
      <c r="AB446" s="5">
        <f t="shared" si="368"/>
        <v>25.217775865324331</v>
      </c>
      <c r="AC446" s="5">
        <f t="shared" si="368"/>
        <v>23.934316397527777</v>
      </c>
      <c r="AD446" s="5">
        <f t="shared" si="368"/>
        <v>22.028321931089607</v>
      </c>
      <c r="AE446" s="5">
        <f t="shared" si="368"/>
        <v>21.649567383032903</v>
      </c>
      <c r="AF446" s="5">
        <f t="shared" si="368"/>
        <v>20.427622915301814</v>
      </c>
      <c r="AG446" s="5">
        <f t="shared" si="368"/>
        <v>19.395093393066723</v>
      </c>
      <c r="AH446" s="5">
        <f t="shared" si="368"/>
        <v>19.002790908933545</v>
      </c>
      <c r="AI446" s="5">
        <f t="shared" si="368"/>
        <v>18.355423638532415</v>
      </c>
      <c r="AJ446" s="5">
        <f t="shared" si="368"/>
        <v>17.691640655690289</v>
      </c>
      <c r="AK446" s="5">
        <f t="shared" si="368"/>
        <v>16.77505259346697</v>
      </c>
      <c r="AL446" s="5">
        <f t="shared" si="368"/>
        <v>16.675954723353179</v>
      </c>
      <c r="AM446" s="5">
        <f t="shared" si="368"/>
        <v>15.967404975216972</v>
      </c>
      <c r="AN446" s="5">
        <f t="shared" si="368"/>
        <v>16.145995593774938</v>
      </c>
    </row>
    <row r="447" spans="2:40" x14ac:dyDescent="0.35">
      <c r="B447" s="9">
        <f t="shared" si="365"/>
        <v>65.768654147506894</v>
      </c>
      <c r="D447" t="s">
        <v>238</v>
      </c>
      <c r="F447" s="5">
        <f>MIN(F420:F443)</f>
        <v>294.50492787406006</v>
      </c>
      <c r="G447" s="5">
        <f t="shared" ref="G447:H447" si="369">MIN(G420:G443)</f>
        <v>223.08046241259942</v>
      </c>
      <c r="H447" s="5">
        <f t="shared" si="369"/>
        <v>148.93976449316645</v>
      </c>
      <c r="I447" s="5">
        <f t="shared" ref="I447" si="370">MIN(I420:I443)</f>
        <v>111.16189639782044</v>
      </c>
      <c r="J447" t="str">
        <f t="shared" ref="J447:J448" si="371">D447</f>
        <v>Min</v>
      </c>
      <c r="K447" s="5">
        <f t="shared" ref="K447:AN447" si="372">MIN(K420:K443)</f>
        <v>65.151808139705935</v>
      </c>
      <c r="L447" s="5">
        <f t="shared" si="372"/>
        <v>62.851250184110853</v>
      </c>
      <c r="M447" s="5">
        <f t="shared" si="372"/>
        <v>59.248752032477356</v>
      </c>
      <c r="N447" s="5">
        <f t="shared" si="372"/>
        <v>53.976129487035863</v>
      </c>
      <c r="O447" s="5">
        <f t="shared" si="372"/>
        <v>53.266197872900086</v>
      </c>
      <c r="P447" s="5">
        <f t="shared" si="372"/>
        <v>51.180402315767473</v>
      </c>
      <c r="Q447" s="5">
        <f t="shared" si="372"/>
        <v>48.650454300628063</v>
      </c>
      <c r="R447" s="5">
        <f t="shared" si="372"/>
        <v>45.952250270624837</v>
      </c>
      <c r="S447" s="5">
        <f t="shared" si="372"/>
        <v>40.508792985241044</v>
      </c>
      <c r="T447" s="5">
        <f t="shared" si="372"/>
        <v>36.484882540337999</v>
      </c>
      <c r="U447" s="5">
        <f t="shared" si="372"/>
        <v>33.190507196718549</v>
      </c>
      <c r="V447" s="5">
        <f t="shared" si="372"/>
        <v>31.055042162815731</v>
      </c>
      <c r="W447" s="5">
        <f t="shared" si="372"/>
        <v>29.085096067356996</v>
      </c>
      <c r="X447" s="5">
        <f t="shared" si="372"/>
        <v>29.164967147632211</v>
      </c>
      <c r="Y447" s="5">
        <f t="shared" si="372"/>
        <v>25.799851918642958</v>
      </c>
      <c r="Z447" s="5">
        <f t="shared" si="372"/>
        <v>24.322896635191061</v>
      </c>
      <c r="AA447" s="5">
        <f t="shared" si="372"/>
        <v>23.638991679174897</v>
      </c>
      <c r="AB447" s="5">
        <f t="shared" si="372"/>
        <v>22.544995863133774</v>
      </c>
      <c r="AC447" s="5">
        <f t="shared" si="372"/>
        <v>21.307176388522429</v>
      </c>
      <c r="AD447" s="5">
        <f t="shared" si="372"/>
        <v>19.347835831798278</v>
      </c>
      <c r="AE447" s="5">
        <f t="shared" si="372"/>
        <v>18.92000709286096</v>
      </c>
      <c r="AF447" s="5">
        <f t="shared" si="372"/>
        <v>17.62168618610368</v>
      </c>
      <c r="AG447" s="5">
        <f t="shared" si="372"/>
        <v>16.567647043944316</v>
      </c>
      <c r="AH447" s="5">
        <f t="shared" si="372"/>
        <v>16.100468427362433</v>
      </c>
      <c r="AI447" s="5">
        <f t="shared" si="372"/>
        <v>15.49818206994666</v>
      </c>
      <c r="AJ447" s="5">
        <f t="shared" si="372"/>
        <v>14.905447560882481</v>
      </c>
      <c r="AK447" s="5">
        <f t="shared" si="372"/>
        <v>14.038085088437018</v>
      </c>
      <c r="AL447" s="5">
        <f t="shared" si="372"/>
        <v>13.985810184760933</v>
      </c>
      <c r="AM447" s="5">
        <f t="shared" si="372"/>
        <v>13.205470536528138</v>
      </c>
      <c r="AN447" s="5">
        <f t="shared" si="372"/>
        <v>13.299513756042638</v>
      </c>
    </row>
    <row r="448" spans="2:40" x14ac:dyDescent="0.35">
      <c r="B448" s="9">
        <f t="shared" si="365"/>
        <v>65.768654147506894</v>
      </c>
      <c r="D448" t="s">
        <v>239</v>
      </c>
      <c r="F448" s="5">
        <f>MAX(F420:F443)</f>
        <v>299.86968983728167</v>
      </c>
      <c r="G448" s="5">
        <f t="shared" ref="G448:H448" si="373">MAX(G420:G443)</f>
        <v>235.49748582597468</v>
      </c>
      <c r="H448" s="5">
        <f t="shared" si="373"/>
        <v>175.14739954206459</v>
      </c>
      <c r="I448" s="5">
        <f t="shared" ref="I448" si="374">MAX(I420:I443)</f>
        <v>136.89493373837087</v>
      </c>
      <c r="J448" t="str">
        <f t="shared" si="371"/>
        <v>Max</v>
      </c>
      <c r="K448" s="5">
        <f t="shared" ref="K448:AN448" si="375">MAX(K420:K443)</f>
        <v>65.205088991125194</v>
      </c>
      <c r="L448" s="5">
        <f t="shared" si="375"/>
        <v>62.900635333350621</v>
      </c>
      <c r="M448" s="5">
        <f t="shared" si="375"/>
        <v>59.342299943476263</v>
      </c>
      <c r="N448" s="5">
        <f t="shared" si="375"/>
        <v>56.374026257121898</v>
      </c>
      <c r="O448" s="5">
        <f t="shared" si="375"/>
        <v>56.047639312207679</v>
      </c>
      <c r="P448" s="5">
        <f t="shared" si="375"/>
        <v>53.38147582761934</v>
      </c>
      <c r="Q448" s="5">
        <f t="shared" si="375"/>
        <v>51.112666325980115</v>
      </c>
      <c r="R448" s="5">
        <f t="shared" si="375"/>
        <v>48.49513810916315</v>
      </c>
      <c r="S448" s="5">
        <f t="shared" si="375"/>
        <v>43.559301630113971</v>
      </c>
      <c r="T448" s="5">
        <f t="shared" si="375"/>
        <v>38.948903933098102</v>
      </c>
      <c r="U448" s="5">
        <f t="shared" si="375"/>
        <v>37.638159559083611</v>
      </c>
      <c r="V448" s="5">
        <f t="shared" si="375"/>
        <v>36.911794977015404</v>
      </c>
      <c r="W448" s="5">
        <f t="shared" si="375"/>
        <v>34.724493100418421</v>
      </c>
      <c r="X448" s="5">
        <f t="shared" si="375"/>
        <v>34.396206814785394</v>
      </c>
      <c r="Y448" s="5">
        <f t="shared" si="375"/>
        <v>31.47674509076176</v>
      </c>
      <c r="Z448" s="5">
        <f t="shared" si="375"/>
        <v>29.806597939289563</v>
      </c>
      <c r="AA448" s="5">
        <f t="shared" si="375"/>
        <v>28.875363649683795</v>
      </c>
      <c r="AB448" s="5">
        <f t="shared" si="375"/>
        <v>27.696489599380588</v>
      </c>
      <c r="AC448" s="5">
        <f t="shared" si="375"/>
        <v>26.30365534031365</v>
      </c>
      <c r="AD448" s="5">
        <f t="shared" si="375"/>
        <v>24.21282720970326</v>
      </c>
      <c r="AE448" s="5">
        <f t="shared" si="375"/>
        <v>23.732957834044136</v>
      </c>
      <c r="AF448" s="5">
        <f t="shared" si="375"/>
        <v>22.407876252048116</v>
      </c>
      <c r="AG448" s="5">
        <f t="shared" si="375"/>
        <v>21.33083087814266</v>
      </c>
      <c r="AH448" s="5">
        <f t="shared" si="375"/>
        <v>20.936474079762434</v>
      </c>
      <c r="AI448" s="5">
        <f t="shared" si="375"/>
        <v>20.59874308384666</v>
      </c>
      <c r="AJ448" s="5">
        <f t="shared" si="375"/>
        <v>19.827638745356481</v>
      </c>
      <c r="AK448" s="5">
        <f t="shared" si="375"/>
        <v>18.835540923137017</v>
      </c>
      <c r="AL448" s="5">
        <f t="shared" si="375"/>
        <v>19.002277429439928</v>
      </c>
      <c r="AM448" s="5">
        <f t="shared" si="375"/>
        <v>18.424320157633847</v>
      </c>
      <c r="AN448" s="5">
        <f t="shared" si="375"/>
        <v>18.770267733270373</v>
      </c>
    </row>
    <row r="451" spans="2:55" x14ac:dyDescent="0.35">
      <c r="C451" t="s">
        <v>240</v>
      </c>
      <c r="BB451" s="11">
        <f>AVERAGE(AQ453:AU467)</f>
        <v>-5.1760939573501023E-2</v>
      </c>
      <c r="BC451" s="11">
        <f>AVERAGE(AV453:AZ467)</f>
        <v>-5.1903985503957278E-2</v>
      </c>
    </row>
    <row r="452" spans="2:55" x14ac:dyDescent="0.35">
      <c r="B452">
        <v>2018</v>
      </c>
      <c r="C452" t="s">
        <v>79</v>
      </c>
      <c r="D452" t="s">
        <v>209</v>
      </c>
      <c r="E452" t="s">
        <v>210</v>
      </c>
      <c r="F452" t="str">
        <f t="shared" ref="F452:AN452" si="376">F419</f>
        <v>CB1</v>
      </c>
      <c r="G452" t="str">
        <f t="shared" si="376"/>
        <v>CB2</v>
      </c>
      <c r="H452" t="str">
        <f t="shared" si="376"/>
        <v>CB3</v>
      </c>
      <c r="I452" t="str">
        <f t="shared" si="376"/>
        <v>Provisional CB 4</v>
      </c>
      <c r="J452" t="str">
        <f t="shared" si="376"/>
        <v>Year</v>
      </c>
      <c r="K452">
        <f t="shared" si="376"/>
        <v>2021</v>
      </c>
      <c r="L452">
        <f t="shared" si="376"/>
        <v>2022</v>
      </c>
      <c r="M452">
        <f t="shared" si="376"/>
        <v>2023</v>
      </c>
      <c r="N452">
        <f t="shared" si="376"/>
        <v>2024</v>
      </c>
      <c r="O452">
        <f t="shared" si="376"/>
        <v>2025</v>
      </c>
      <c r="P452">
        <f t="shared" si="376"/>
        <v>2026</v>
      </c>
      <c r="Q452">
        <f t="shared" si="376"/>
        <v>2027</v>
      </c>
      <c r="R452">
        <f t="shared" si="376"/>
        <v>2028</v>
      </c>
      <c r="S452">
        <f t="shared" si="376"/>
        <v>2029</v>
      </c>
      <c r="T452">
        <f t="shared" si="376"/>
        <v>2030</v>
      </c>
      <c r="U452">
        <f t="shared" si="376"/>
        <v>2031</v>
      </c>
      <c r="V452">
        <f t="shared" si="376"/>
        <v>2032</v>
      </c>
      <c r="W452">
        <f t="shared" si="376"/>
        <v>2033</v>
      </c>
      <c r="X452">
        <f t="shared" si="376"/>
        <v>2034</v>
      </c>
      <c r="Y452">
        <f t="shared" si="376"/>
        <v>2035</v>
      </c>
      <c r="Z452">
        <f t="shared" si="376"/>
        <v>2036</v>
      </c>
      <c r="AA452">
        <f t="shared" si="376"/>
        <v>2037</v>
      </c>
      <c r="AB452">
        <f t="shared" si="376"/>
        <v>2038</v>
      </c>
      <c r="AC452">
        <f t="shared" si="376"/>
        <v>2039</v>
      </c>
      <c r="AD452">
        <f t="shared" si="376"/>
        <v>2040</v>
      </c>
      <c r="AE452">
        <f t="shared" si="376"/>
        <v>2041</v>
      </c>
      <c r="AF452">
        <f t="shared" si="376"/>
        <v>2042</v>
      </c>
      <c r="AG452">
        <f t="shared" si="376"/>
        <v>2043</v>
      </c>
      <c r="AH452">
        <f t="shared" si="376"/>
        <v>2044</v>
      </c>
      <c r="AI452">
        <f t="shared" si="376"/>
        <v>2045</v>
      </c>
      <c r="AJ452">
        <f t="shared" si="376"/>
        <v>2046</v>
      </c>
      <c r="AK452">
        <f t="shared" si="376"/>
        <v>2047</v>
      </c>
      <c r="AL452">
        <f t="shared" si="376"/>
        <v>2048</v>
      </c>
      <c r="AM452">
        <f t="shared" si="376"/>
        <v>2049</v>
      </c>
      <c r="AN452">
        <f t="shared" si="376"/>
        <v>2050</v>
      </c>
      <c r="AQ452">
        <f>U452</f>
        <v>2031</v>
      </c>
      <c r="AR452">
        <f t="shared" ref="AR452:AZ452" si="377">V452</f>
        <v>2032</v>
      </c>
      <c r="AS452">
        <f t="shared" si="377"/>
        <v>2033</v>
      </c>
      <c r="AT452">
        <f t="shared" si="377"/>
        <v>2034</v>
      </c>
      <c r="AU452">
        <f t="shared" si="377"/>
        <v>2035</v>
      </c>
      <c r="AV452">
        <f t="shared" si="377"/>
        <v>2036</v>
      </c>
      <c r="AW452">
        <f t="shared" si="377"/>
        <v>2037</v>
      </c>
      <c r="AX452">
        <f t="shared" si="377"/>
        <v>2038</v>
      </c>
      <c r="AY452">
        <f t="shared" si="377"/>
        <v>2039</v>
      </c>
      <c r="AZ452">
        <f t="shared" si="377"/>
        <v>2040</v>
      </c>
      <c r="BB452" t="s">
        <v>98</v>
      </c>
      <c r="BC452" t="s">
        <v>99</v>
      </c>
    </row>
    <row r="453" spans="2:55" x14ac:dyDescent="0.35">
      <c r="B453" s="9">
        <f t="shared" ref="B453:B467" si="378">$B$420</f>
        <v>65.768654147506894</v>
      </c>
      <c r="C453">
        <f t="shared" ref="C453:C458" si="379">C422</f>
        <v>3</v>
      </c>
      <c r="D453" t="s">
        <v>121</v>
      </c>
      <c r="E453" t="s">
        <v>86</v>
      </c>
      <c r="F453" s="5">
        <f>F422</f>
        <v>298.96541210105863</v>
      </c>
      <c r="G453" s="5">
        <f t="shared" ref="G453:J453" si="380">G422</f>
        <v>228.98620257638675</v>
      </c>
      <c r="H453" s="5">
        <f t="shared" si="380"/>
        <v>156.41278954206456</v>
      </c>
      <c r="I453" s="5">
        <f t="shared" si="380"/>
        <v>118.54634373837085</v>
      </c>
      <c r="J453" s="5" t="str">
        <f t="shared" si="380"/>
        <v>300Mt L4 S1-P2</v>
      </c>
      <c r="K453" s="9">
        <f t="shared" ref="K453:AN453" si="381">K422</f>
        <v>65.151808139705935</v>
      </c>
      <c r="L453" s="9">
        <f t="shared" si="381"/>
        <v>62.851806955576059</v>
      </c>
      <c r="M453" s="9">
        <f t="shared" si="381"/>
        <v>59.248752032477356</v>
      </c>
      <c r="N453" s="9">
        <f t="shared" si="381"/>
        <v>56.056541202480581</v>
      </c>
      <c r="O453" s="9">
        <f t="shared" si="381"/>
        <v>55.65650377081873</v>
      </c>
      <c r="P453" s="9">
        <f t="shared" si="381"/>
        <v>52.739397197417766</v>
      </c>
      <c r="Q453" s="9">
        <f t="shared" si="381"/>
        <v>50.044863252178835</v>
      </c>
      <c r="R453" s="9">
        <f t="shared" si="381"/>
        <v>47.208383436538661</v>
      </c>
      <c r="S453" s="9">
        <f t="shared" si="381"/>
        <v>41.835138537483196</v>
      </c>
      <c r="T453" s="9">
        <f t="shared" si="381"/>
        <v>37.158420152768279</v>
      </c>
      <c r="U453" s="9">
        <f t="shared" si="381"/>
        <v>34.357539559083612</v>
      </c>
      <c r="V453" s="9">
        <f t="shared" si="381"/>
        <v>33.00596497701541</v>
      </c>
      <c r="W453" s="9">
        <f t="shared" si="381"/>
        <v>30.873073100418413</v>
      </c>
      <c r="X453" s="9">
        <f t="shared" si="381"/>
        <v>31.141596814785398</v>
      </c>
      <c r="Y453" s="9">
        <f t="shared" si="381"/>
        <v>27.034615090761758</v>
      </c>
      <c r="Z453" s="9">
        <f t="shared" si="381"/>
        <v>25.645807939289561</v>
      </c>
      <c r="AA453" s="9">
        <f t="shared" si="381"/>
        <v>25.045343649683794</v>
      </c>
      <c r="AB453" s="9">
        <f t="shared" si="381"/>
        <v>24.025609599380591</v>
      </c>
      <c r="AC453" s="9">
        <f t="shared" si="381"/>
        <v>22.860035340313651</v>
      </c>
      <c r="AD453" s="9">
        <f t="shared" si="381"/>
        <v>20.969547209703261</v>
      </c>
      <c r="AE453" s="9">
        <f t="shared" si="381"/>
        <v>20.598197834044136</v>
      </c>
      <c r="AF453" s="9">
        <f t="shared" si="381"/>
        <v>19.359276252048115</v>
      </c>
      <c r="AG453" s="9">
        <f t="shared" si="381"/>
        <v>18.360340878142658</v>
      </c>
      <c r="AH453" s="9">
        <f t="shared" si="381"/>
        <v>18.027822879013652</v>
      </c>
      <c r="AI453" s="9">
        <f t="shared" si="381"/>
        <v>17.51555530723866</v>
      </c>
      <c r="AJ453" s="9">
        <f t="shared" si="381"/>
        <v>16.972663121688274</v>
      </c>
      <c r="AK453" s="9">
        <f t="shared" si="381"/>
        <v>16.10502008194246</v>
      </c>
      <c r="AL453" s="9">
        <f t="shared" si="381"/>
        <v>16.18373840393993</v>
      </c>
      <c r="AM453" s="9">
        <f t="shared" si="381"/>
        <v>15.451364165533846</v>
      </c>
      <c r="AN453" s="9">
        <f t="shared" si="381"/>
        <v>15.617793513340374</v>
      </c>
      <c r="AP453" s="5" t="str">
        <f>J453</f>
        <v>300Mt L4 S1-P2</v>
      </c>
      <c r="AQ453" s="11">
        <f>U453/T453-1</f>
        <v>-7.53767405118273E-2</v>
      </c>
      <c r="AR453" s="11">
        <f t="shared" ref="AR453:AZ453" si="382">V453/U453-1</f>
        <v>-3.9338514905700395E-2</v>
      </c>
      <c r="AS453" s="11">
        <f t="shared" si="382"/>
        <v>-6.4621406405851012E-2</v>
      </c>
      <c r="AT453" s="11">
        <f t="shared" si="382"/>
        <v>8.6976671707925668E-3</v>
      </c>
      <c r="AU453" s="11">
        <f t="shared" si="382"/>
        <v>-0.13188089706670814</v>
      </c>
      <c r="AV453" s="11">
        <f t="shared" si="382"/>
        <v>-5.1371441642858007E-2</v>
      </c>
      <c r="AW453" s="11">
        <f t="shared" si="382"/>
        <v>-2.3413740406511119E-2</v>
      </c>
      <c r="AX453" s="11">
        <f t="shared" si="382"/>
        <v>-4.0715514411241771E-2</v>
      </c>
      <c r="AY453" s="11">
        <f t="shared" si="382"/>
        <v>-4.8513826641759406E-2</v>
      </c>
      <c r="AZ453" s="11">
        <f t="shared" si="382"/>
        <v>-8.2698390552201628E-2</v>
      </c>
      <c r="BB453" s="11">
        <f>AVERAGE(AQ453:AU453)</f>
        <v>-6.0503978343858858E-2</v>
      </c>
      <c r="BC453" s="11">
        <f>AVERAGE(AV453:AZ453)</f>
        <v>-4.9342582730914387E-2</v>
      </c>
    </row>
    <row r="454" spans="2:55" x14ac:dyDescent="0.35">
      <c r="B454" s="9">
        <f t="shared" si="378"/>
        <v>65.768654147506894</v>
      </c>
      <c r="C454">
        <f t="shared" si="379"/>
        <v>4</v>
      </c>
      <c r="D454" t="s">
        <v>121</v>
      </c>
      <c r="E454" t="s">
        <v>87</v>
      </c>
      <c r="F454" s="5">
        <f>F423</f>
        <v>298.85464787406011</v>
      </c>
      <c r="G454" s="5">
        <f t="shared" ref="G454:J454" si="383">G423</f>
        <v>226.9666138472794</v>
      </c>
      <c r="H454" s="5">
        <f t="shared" si="383"/>
        <v>152.56925002716645</v>
      </c>
      <c r="I454" s="5">
        <f t="shared" si="383"/>
        <v>115.45484709352044</v>
      </c>
      <c r="J454" s="5" t="str">
        <f t="shared" si="383"/>
        <v>300Mt L1 S2-P2</v>
      </c>
      <c r="K454" s="9">
        <f t="shared" ref="K454:AN454" si="384">K423</f>
        <v>65.152280797983494</v>
      </c>
      <c r="L454" s="9">
        <f t="shared" si="384"/>
        <v>62.851250184110853</v>
      </c>
      <c r="M454" s="9">
        <f t="shared" si="384"/>
        <v>59.259069532029812</v>
      </c>
      <c r="N454" s="9">
        <f t="shared" si="384"/>
        <v>56.052219487035856</v>
      </c>
      <c r="O454" s="9">
        <f t="shared" si="384"/>
        <v>55.539827872900084</v>
      </c>
      <c r="P454" s="9">
        <f t="shared" si="384"/>
        <v>52.549009691627468</v>
      </c>
      <c r="Q454" s="9">
        <f t="shared" si="384"/>
        <v>49.757355160728061</v>
      </c>
      <c r="R454" s="9">
        <f t="shared" si="384"/>
        <v>46.789661248224832</v>
      </c>
      <c r="S454" s="9">
        <f t="shared" si="384"/>
        <v>41.302001229541048</v>
      </c>
      <c r="T454" s="9">
        <f t="shared" si="384"/>
        <v>36.568586517158003</v>
      </c>
      <c r="U454" s="9">
        <f t="shared" si="384"/>
        <v>33.676154102718549</v>
      </c>
      <c r="V454" s="9">
        <f t="shared" si="384"/>
        <v>32.219599963815732</v>
      </c>
      <c r="W454" s="9">
        <f t="shared" si="384"/>
        <v>30.079223057356998</v>
      </c>
      <c r="X454" s="9">
        <f t="shared" si="384"/>
        <v>30.339568364632214</v>
      </c>
      <c r="Y454" s="9">
        <f t="shared" si="384"/>
        <v>26.254704538642962</v>
      </c>
      <c r="Z454" s="9">
        <f t="shared" si="384"/>
        <v>24.89885359919106</v>
      </c>
      <c r="AA454" s="9">
        <f t="shared" si="384"/>
        <v>24.345262017174896</v>
      </c>
      <c r="AB454" s="9">
        <f t="shared" si="384"/>
        <v>23.384939514133773</v>
      </c>
      <c r="AC454" s="9">
        <f t="shared" si="384"/>
        <v>22.304834844522425</v>
      </c>
      <c r="AD454" s="9">
        <f t="shared" si="384"/>
        <v>20.520957118498281</v>
      </c>
      <c r="AE454" s="9">
        <f t="shared" si="384"/>
        <v>20.26950236696096</v>
      </c>
      <c r="AF454" s="9">
        <f t="shared" si="384"/>
        <v>19.161310146203682</v>
      </c>
      <c r="AG454" s="9">
        <f t="shared" si="384"/>
        <v>18.287977327144315</v>
      </c>
      <c r="AH454" s="9">
        <f t="shared" si="384"/>
        <v>18.083434079762434</v>
      </c>
      <c r="AI454" s="9">
        <f t="shared" si="384"/>
        <v>17.72093308384666</v>
      </c>
      <c r="AJ454" s="9">
        <f t="shared" si="384"/>
        <v>17.325438745356479</v>
      </c>
      <c r="AK454" s="9">
        <f t="shared" si="384"/>
        <v>16.599250923137017</v>
      </c>
      <c r="AL454" s="9">
        <f t="shared" si="384"/>
        <v>16.809979210260931</v>
      </c>
      <c r="AM454" s="9">
        <f t="shared" si="384"/>
        <v>16.193366528628136</v>
      </c>
      <c r="AN454" s="9">
        <f t="shared" si="384"/>
        <v>16.452997975972636</v>
      </c>
      <c r="AP454" s="5" t="str">
        <f t="shared" ref="AP454:AP467" si="385">J454</f>
        <v>300Mt L1 S2-P2</v>
      </c>
      <c r="AQ454" s="11">
        <f t="shared" ref="AQ454:AQ467" si="386">U454/T454-1</f>
        <v>-7.9096095581444592E-2</v>
      </c>
      <c r="AR454" s="11">
        <f t="shared" ref="AR454:AR467" si="387">V454/U454-1</f>
        <v>-4.3251795750193334E-2</v>
      </c>
      <c r="AS454" s="11">
        <f t="shared" ref="AS454:AS467" si="388">W454/V454-1</f>
        <v>-6.643089637557531E-2</v>
      </c>
      <c r="AT454" s="11">
        <f t="shared" ref="AT454:AT467" si="389">X454/W454-1</f>
        <v>8.655320211521822E-3</v>
      </c>
      <c r="AU454" s="11">
        <f t="shared" ref="AU454:AU467" si="390">Y454/X454-1</f>
        <v>-0.1346381654773674</v>
      </c>
      <c r="AV454" s="11">
        <f t="shared" ref="AV454:AV467" si="391">Z454/Y454-1</f>
        <v>-5.1642209016532381E-2</v>
      </c>
      <c r="AW454" s="11">
        <f t="shared" ref="AW454:AW467" si="392">AA454/Z454-1</f>
        <v>-2.2233617295301933E-2</v>
      </c>
      <c r="AX454" s="11">
        <f t="shared" ref="AX454:AX467" si="393">AB454/AA454-1</f>
        <v>-3.9445971144760894E-2</v>
      </c>
      <c r="AY454" s="11">
        <f t="shared" ref="AY454:AY467" si="394">AC454/AB454-1</f>
        <v>-4.6188046326078203E-2</v>
      </c>
      <c r="AZ454" s="11">
        <f t="shared" ref="AZ454:AZ467" si="395">AD454/AC454-1</f>
        <v>-7.997717707657559E-2</v>
      </c>
      <c r="BB454" s="11">
        <f t="shared" ref="BB454:BB467" si="396">AVERAGE(AQ454:AU454)</f>
        <v>-6.2952326594611765E-2</v>
      </c>
      <c r="BC454" s="11">
        <f t="shared" ref="BC454:BC467" si="397">AVERAGE(AV454:AZ454)</f>
        <v>-4.7897404171849803E-2</v>
      </c>
    </row>
    <row r="455" spans="2:55" x14ac:dyDescent="0.35">
      <c r="B455" s="9">
        <f t="shared" si="378"/>
        <v>65.768654147506894</v>
      </c>
      <c r="C455">
        <f t="shared" si="379"/>
        <v>5</v>
      </c>
      <c r="D455" t="s">
        <v>121</v>
      </c>
      <c r="E455" t="s">
        <v>88</v>
      </c>
      <c r="F455" s="5">
        <f>F424</f>
        <v>298.85848149848005</v>
      </c>
      <c r="G455" s="5">
        <f t="shared" ref="G455:J455" si="398">G424</f>
        <v>226.78341241259943</v>
      </c>
      <c r="H455" s="5">
        <f t="shared" si="398"/>
        <v>151.19396449316645</v>
      </c>
      <c r="I455" s="5">
        <f t="shared" si="398"/>
        <v>111.16189639782044</v>
      </c>
      <c r="J455" s="5" t="str">
        <f t="shared" si="398"/>
        <v>300Mt L4 S2-P2</v>
      </c>
      <c r="K455" s="9">
        <f t="shared" ref="K455:AN455" si="399">K424</f>
        <v>65.152280797983494</v>
      </c>
      <c r="L455" s="9">
        <f t="shared" si="399"/>
        <v>62.851250184110853</v>
      </c>
      <c r="M455" s="9">
        <f t="shared" si="399"/>
        <v>59.259069532029812</v>
      </c>
      <c r="N455" s="9">
        <f t="shared" si="399"/>
        <v>56.053927839035865</v>
      </c>
      <c r="O455" s="9">
        <f t="shared" si="399"/>
        <v>55.541953145320086</v>
      </c>
      <c r="P455" s="9">
        <f t="shared" si="399"/>
        <v>52.54630231576747</v>
      </c>
      <c r="Q455" s="9">
        <f t="shared" si="399"/>
        <v>49.74419430062806</v>
      </c>
      <c r="R455" s="9">
        <f t="shared" si="399"/>
        <v>46.759600270624837</v>
      </c>
      <c r="S455" s="9">
        <f t="shared" si="399"/>
        <v>41.248432985241053</v>
      </c>
      <c r="T455" s="9">
        <f t="shared" si="399"/>
        <v>36.484882540337999</v>
      </c>
      <c r="U455" s="9">
        <f t="shared" si="399"/>
        <v>33.547227196718552</v>
      </c>
      <c r="V455" s="9">
        <f t="shared" si="399"/>
        <v>32.03010216281573</v>
      </c>
      <c r="W455" s="9">
        <f t="shared" si="399"/>
        <v>29.819946067356994</v>
      </c>
      <c r="X455" s="9">
        <f t="shared" si="399"/>
        <v>29.996837147632213</v>
      </c>
      <c r="Y455" s="9">
        <f t="shared" si="399"/>
        <v>25.799851918642958</v>
      </c>
      <c r="Z455" s="9">
        <f t="shared" si="399"/>
        <v>24.322896635191061</v>
      </c>
      <c r="AA455" s="9">
        <f t="shared" si="399"/>
        <v>23.638991679174897</v>
      </c>
      <c r="AB455" s="9">
        <f t="shared" si="399"/>
        <v>22.544995863133774</v>
      </c>
      <c r="AC455" s="9">
        <f t="shared" si="399"/>
        <v>21.307176388522429</v>
      </c>
      <c r="AD455" s="9">
        <f t="shared" si="399"/>
        <v>19.347835831798278</v>
      </c>
      <c r="AE455" s="9">
        <f t="shared" si="399"/>
        <v>18.92000709286096</v>
      </c>
      <c r="AF455" s="9">
        <f t="shared" si="399"/>
        <v>17.62168618610368</v>
      </c>
      <c r="AG455" s="9">
        <f t="shared" si="399"/>
        <v>16.567647043944316</v>
      </c>
      <c r="AH455" s="9">
        <f t="shared" si="399"/>
        <v>16.180968427362433</v>
      </c>
      <c r="AI455" s="9">
        <f t="shared" si="399"/>
        <v>15.621042069946661</v>
      </c>
      <c r="AJ455" s="9">
        <f t="shared" si="399"/>
        <v>15.02896756088248</v>
      </c>
      <c r="AK455" s="9">
        <f t="shared" si="399"/>
        <v>14.105095088437018</v>
      </c>
      <c r="AL455" s="9">
        <f t="shared" si="399"/>
        <v>14.126000184760933</v>
      </c>
      <c r="AM455" s="9">
        <f t="shared" si="399"/>
        <v>13.327990536528137</v>
      </c>
      <c r="AN455" s="9">
        <f t="shared" si="399"/>
        <v>13.403913756042636</v>
      </c>
      <c r="AP455" s="5" t="str">
        <f t="shared" si="385"/>
        <v>300Mt L4 S2-P2</v>
      </c>
      <c r="AQ455" s="11">
        <f t="shared" si="386"/>
        <v>-8.0517056355369876E-2</v>
      </c>
      <c r="AR455" s="11">
        <f t="shared" si="387"/>
        <v>-4.522355975969361E-2</v>
      </c>
      <c r="AS455" s="11">
        <f t="shared" si="388"/>
        <v>-6.9002467873004236E-2</v>
      </c>
      <c r="AT455" s="11">
        <f t="shared" si="389"/>
        <v>5.9319718377646158E-3</v>
      </c>
      <c r="AU455" s="11">
        <f t="shared" si="390"/>
        <v>-0.13991425857110884</v>
      </c>
      <c r="AV455" s="11">
        <f t="shared" si="391"/>
        <v>-5.7246657388163147E-2</v>
      </c>
      <c r="AW455" s="11">
        <f t="shared" si="392"/>
        <v>-2.8117742975837468E-2</v>
      </c>
      <c r="AX455" s="11">
        <f t="shared" si="393"/>
        <v>-4.6279292741783662E-2</v>
      </c>
      <c r="AY455" s="11">
        <f t="shared" si="394"/>
        <v>-5.4904400166045919E-2</v>
      </c>
      <c r="AZ455" s="11">
        <f t="shared" si="395"/>
        <v>-9.1956837499106214E-2</v>
      </c>
      <c r="BB455" s="11">
        <f t="shared" si="396"/>
        <v>-6.5745074144282392E-2</v>
      </c>
      <c r="BC455" s="11">
        <f t="shared" si="397"/>
        <v>-5.5700986154187282E-2</v>
      </c>
    </row>
    <row r="456" spans="2:55" x14ac:dyDescent="0.35">
      <c r="B456" s="9">
        <f t="shared" si="378"/>
        <v>65.768654147506894</v>
      </c>
      <c r="C456">
        <f t="shared" si="379"/>
        <v>6</v>
      </c>
      <c r="D456" t="s">
        <v>123</v>
      </c>
      <c r="E456" t="s">
        <v>86</v>
      </c>
      <c r="F456" s="5">
        <f>F427</f>
        <v>297.68200210105863</v>
      </c>
      <c r="G456" s="5">
        <f t="shared" ref="G456:J456" si="400">G427</f>
        <v>231.51613257638672</v>
      </c>
      <c r="H456" s="5">
        <f t="shared" si="400"/>
        <v>154.15858954206456</v>
      </c>
      <c r="I456" s="5">
        <f t="shared" si="400"/>
        <v>120.68626373837085</v>
      </c>
      <c r="J456" s="5" t="str">
        <f t="shared" si="400"/>
        <v>300Mt-lowbio L4 S1-P2</v>
      </c>
      <c r="K456" s="9">
        <f t="shared" ref="K456:AN456" si="401">K427</f>
        <v>65.151808139705935</v>
      </c>
      <c r="L456" s="9">
        <f t="shared" si="401"/>
        <v>62.851806955576059</v>
      </c>
      <c r="M456" s="9">
        <f t="shared" si="401"/>
        <v>59.248752032477356</v>
      </c>
      <c r="N456" s="9">
        <f t="shared" si="401"/>
        <v>55.40642120248058</v>
      </c>
      <c r="O456" s="9">
        <f t="shared" si="401"/>
        <v>55.023213770818742</v>
      </c>
      <c r="P456" s="9">
        <f t="shared" si="401"/>
        <v>52.904087197417773</v>
      </c>
      <c r="Q456" s="9">
        <f t="shared" si="401"/>
        <v>50.506343252178837</v>
      </c>
      <c r="R456" s="9">
        <f t="shared" si="401"/>
        <v>47.854213436538657</v>
      </c>
      <c r="S456" s="9">
        <f t="shared" si="401"/>
        <v>42.486948537483194</v>
      </c>
      <c r="T456" s="9">
        <f t="shared" si="401"/>
        <v>37.764540152768276</v>
      </c>
      <c r="U456" s="9">
        <f t="shared" si="401"/>
        <v>34.00081955908361</v>
      </c>
      <c r="V456" s="9">
        <f t="shared" si="401"/>
        <v>32.030904977015403</v>
      </c>
      <c r="W456" s="9">
        <f t="shared" si="401"/>
        <v>30.138223100418415</v>
      </c>
      <c r="X456" s="9">
        <f t="shared" si="401"/>
        <v>30.309726814785396</v>
      </c>
      <c r="Y456" s="9">
        <f t="shared" si="401"/>
        <v>27.678915090761759</v>
      </c>
      <c r="Z456" s="9">
        <f t="shared" si="401"/>
        <v>26.369797939289562</v>
      </c>
      <c r="AA456" s="9">
        <f t="shared" si="401"/>
        <v>25.413483649683794</v>
      </c>
      <c r="AB456" s="9">
        <f t="shared" si="401"/>
        <v>24.404649599380587</v>
      </c>
      <c r="AC456" s="9">
        <f t="shared" si="401"/>
        <v>23.221115340313652</v>
      </c>
      <c r="AD456" s="9">
        <f t="shared" si="401"/>
        <v>21.277217209703259</v>
      </c>
      <c r="AE456" s="9">
        <f t="shared" si="401"/>
        <v>20.888067834044136</v>
      </c>
      <c r="AF456" s="9">
        <f t="shared" si="401"/>
        <v>19.631156252048115</v>
      </c>
      <c r="AG456" s="9">
        <f t="shared" si="401"/>
        <v>18.62306087814266</v>
      </c>
      <c r="AH456" s="9">
        <f t="shared" si="401"/>
        <v>18.221402879013652</v>
      </c>
      <c r="AI456" s="9">
        <f t="shared" si="401"/>
        <v>17.707255307238658</v>
      </c>
      <c r="AJ456" s="9">
        <f t="shared" si="401"/>
        <v>17.167653121688275</v>
      </c>
      <c r="AK456" s="9">
        <f t="shared" si="401"/>
        <v>16.291160081942458</v>
      </c>
      <c r="AL456" s="9">
        <f t="shared" si="401"/>
        <v>16.318298403939931</v>
      </c>
      <c r="AM456" s="9">
        <f t="shared" si="401"/>
        <v>15.558944165533848</v>
      </c>
      <c r="AN456" s="9">
        <f t="shared" si="401"/>
        <v>15.721183513340375</v>
      </c>
      <c r="AP456" s="5" t="str">
        <f t="shared" si="385"/>
        <v>300Mt-lowbio L4 S1-P2</v>
      </c>
      <c r="AQ456" s="11">
        <f t="shared" si="386"/>
        <v>-9.9662820689974008E-2</v>
      </c>
      <c r="AR456" s="11">
        <f t="shared" si="387"/>
        <v>-5.7937267619242672E-2</v>
      </c>
      <c r="AS456" s="11">
        <f t="shared" si="388"/>
        <v>-5.9089241404672532E-2</v>
      </c>
      <c r="AT456" s="11">
        <f t="shared" si="389"/>
        <v>5.6905715308943616E-3</v>
      </c>
      <c r="AU456" s="11">
        <f t="shared" si="390"/>
        <v>-8.6797605933561228E-2</v>
      </c>
      <c r="AV456" s="11">
        <f t="shared" si="391"/>
        <v>-4.729654855255272E-2</v>
      </c>
      <c r="AW456" s="11">
        <f t="shared" si="392"/>
        <v>-3.6265514502896945E-2</v>
      </c>
      <c r="AX456" s="11">
        <f t="shared" si="393"/>
        <v>-3.9696802855115787E-2</v>
      </c>
      <c r="AY456" s="11">
        <f t="shared" si="394"/>
        <v>-4.8496261101694915E-2</v>
      </c>
      <c r="AZ456" s="11">
        <f t="shared" si="395"/>
        <v>-8.3712522078370433E-2</v>
      </c>
      <c r="BB456" s="11">
        <f t="shared" si="396"/>
        <v>-5.9559272823311214E-2</v>
      </c>
      <c r="BC456" s="11">
        <f t="shared" si="397"/>
        <v>-5.1093529818126163E-2</v>
      </c>
    </row>
    <row r="457" spans="2:55" x14ac:dyDescent="0.35">
      <c r="B457" s="9">
        <f t="shared" si="378"/>
        <v>65.768654147506894</v>
      </c>
      <c r="C457">
        <f t="shared" si="379"/>
        <v>7</v>
      </c>
      <c r="D457" t="s">
        <v>123</v>
      </c>
      <c r="E457" t="s">
        <v>87</v>
      </c>
      <c r="F457" s="5">
        <f>F428</f>
        <v>297.5712378740601</v>
      </c>
      <c r="G457" s="5">
        <f t="shared" ref="G457:J457" si="402">G428</f>
        <v>229.49654384727941</v>
      </c>
      <c r="H457" s="5">
        <f t="shared" si="402"/>
        <v>150.31505002716645</v>
      </c>
      <c r="I457" s="5">
        <f t="shared" si="402"/>
        <v>117.59476709352043</v>
      </c>
      <c r="J457" s="5" t="str">
        <f t="shared" si="402"/>
        <v>300Mt-lowbio L1 S2-P2</v>
      </c>
      <c r="K457" s="9">
        <f t="shared" ref="K457:AN457" si="403">K428</f>
        <v>65.152280797983494</v>
      </c>
      <c r="L457" s="9">
        <f t="shared" si="403"/>
        <v>62.851250184110853</v>
      </c>
      <c r="M457" s="9">
        <f t="shared" si="403"/>
        <v>59.259069532029812</v>
      </c>
      <c r="N457" s="9">
        <f t="shared" si="403"/>
        <v>55.402099487035855</v>
      </c>
      <c r="O457" s="9">
        <f t="shared" si="403"/>
        <v>54.906537872900095</v>
      </c>
      <c r="P457" s="9">
        <f t="shared" si="403"/>
        <v>52.713699691627468</v>
      </c>
      <c r="Q457" s="9">
        <f t="shared" si="403"/>
        <v>50.218835160728069</v>
      </c>
      <c r="R457" s="9">
        <f t="shared" si="403"/>
        <v>47.435491248224835</v>
      </c>
      <c r="S457" s="9">
        <f t="shared" si="403"/>
        <v>41.953811229541046</v>
      </c>
      <c r="T457" s="9">
        <f t="shared" si="403"/>
        <v>37.174706517158</v>
      </c>
      <c r="U457" s="9">
        <f t="shared" si="403"/>
        <v>33.319434102718553</v>
      </c>
      <c r="V457" s="9">
        <f t="shared" si="403"/>
        <v>31.244539963815733</v>
      </c>
      <c r="W457" s="9">
        <f t="shared" si="403"/>
        <v>29.344373057356997</v>
      </c>
      <c r="X457" s="9">
        <f t="shared" si="403"/>
        <v>29.507698364632212</v>
      </c>
      <c r="Y457" s="9">
        <f t="shared" si="403"/>
        <v>26.899004538642959</v>
      </c>
      <c r="Z457" s="9">
        <f t="shared" si="403"/>
        <v>25.622843599191061</v>
      </c>
      <c r="AA457" s="9">
        <f t="shared" si="403"/>
        <v>24.713402017174896</v>
      </c>
      <c r="AB457" s="9">
        <f t="shared" si="403"/>
        <v>23.763979514133773</v>
      </c>
      <c r="AC457" s="9">
        <f t="shared" si="403"/>
        <v>22.665914844522426</v>
      </c>
      <c r="AD457" s="9">
        <f t="shared" si="403"/>
        <v>20.828627118498275</v>
      </c>
      <c r="AE457" s="9">
        <f t="shared" si="403"/>
        <v>20.559372366960957</v>
      </c>
      <c r="AF457" s="9">
        <f t="shared" si="403"/>
        <v>19.433190146203682</v>
      </c>
      <c r="AG457" s="9">
        <f t="shared" si="403"/>
        <v>18.550697327144313</v>
      </c>
      <c r="AH457" s="9">
        <f t="shared" si="403"/>
        <v>18.277014079762434</v>
      </c>
      <c r="AI457" s="9">
        <f t="shared" si="403"/>
        <v>17.912633083846661</v>
      </c>
      <c r="AJ457" s="9">
        <f t="shared" si="403"/>
        <v>17.520428745356483</v>
      </c>
      <c r="AK457" s="9">
        <f t="shared" si="403"/>
        <v>16.785390923137019</v>
      </c>
      <c r="AL457" s="9">
        <f t="shared" si="403"/>
        <v>16.944539210260931</v>
      </c>
      <c r="AM457" s="9">
        <f t="shared" si="403"/>
        <v>16.300946528628135</v>
      </c>
      <c r="AN457" s="9">
        <f t="shared" si="403"/>
        <v>16.556387975972633</v>
      </c>
      <c r="AP457" s="5" t="str">
        <f t="shared" si="385"/>
        <v>300Mt-lowbio L1 S2-P2</v>
      </c>
      <c r="AQ457" s="11">
        <f t="shared" si="386"/>
        <v>-0.10370686888032443</v>
      </c>
      <c r="AR457" s="11">
        <f t="shared" si="387"/>
        <v>-6.2272790483363205E-2</v>
      </c>
      <c r="AS457" s="11">
        <f t="shared" si="388"/>
        <v>-6.0815966842824976E-2</v>
      </c>
      <c r="AT457" s="11">
        <f t="shared" si="389"/>
        <v>5.5658134851264141E-3</v>
      </c>
      <c r="AU457" s="11">
        <f t="shared" si="390"/>
        <v>-8.8407228302022411E-2</v>
      </c>
      <c r="AV457" s="11">
        <f t="shared" si="391"/>
        <v>-4.7442682781014156E-2</v>
      </c>
      <c r="AW457" s="11">
        <f t="shared" si="392"/>
        <v>-3.5493390048436213E-2</v>
      </c>
      <c r="AX457" s="11">
        <f t="shared" si="393"/>
        <v>-3.8417313099237016E-2</v>
      </c>
      <c r="AY457" s="11">
        <f t="shared" si="394"/>
        <v>-4.6207103863149968E-2</v>
      </c>
      <c r="AZ457" s="11">
        <f t="shared" si="395"/>
        <v>-8.1059500074322388E-2</v>
      </c>
      <c r="BB457" s="11">
        <f t="shared" si="396"/>
        <v>-6.1927408204681719E-2</v>
      </c>
      <c r="BC457" s="11">
        <f t="shared" si="397"/>
        <v>-4.9723997973231945E-2</v>
      </c>
    </row>
    <row r="458" spans="2:55" x14ac:dyDescent="0.35">
      <c r="B458" s="9">
        <f t="shared" si="378"/>
        <v>65.768654147506894</v>
      </c>
      <c r="C458">
        <f t="shared" si="379"/>
        <v>8</v>
      </c>
      <c r="D458" t="s">
        <v>123</v>
      </c>
      <c r="E458" t="s">
        <v>88</v>
      </c>
      <c r="F458" s="5">
        <f>F429</f>
        <v>297.5750714984801</v>
      </c>
      <c r="G458" s="5">
        <f t="shared" ref="G458:J458" si="404">G429</f>
        <v>229.31334241259941</v>
      </c>
      <c r="H458" s="5">
        <f t="shared" si="404"/>
        <v>148.93976449316645</v>
      </c>
      <c r="I458" s="5">
        <f t="shared" si="404"/>
        <v>113.30181639782043</v>
      </c>
      <c r="J458" s="5" t="str">
        <f t="shared" si="404"/>
        <v>300Mt-lowbio L4 S2-P2</v>
      </c>
      <c r="K458" s="9">
        <f t="shared" ref="K458:AN458" si="405">K429</f>
        <v>65.152280797983494</v>
      </c>
      <c r="L458" s="9">
        <f t="shared" si="405"/>
        <v>62.851250184110853</v>
      </c>
      <c r="M458" s="9">
        <f t="shared" si="405"/>
        <v>59.259069532029812</v>
      </c>
      <c r="N458" s="9">
        <f t="shared" si="405"/>
        <v>55.403807839035863</v>
      </c>
      <c r="O458" s="9">
        <f t="shared" si="405"/>
        <v>54.908663145320098</v>
      </c>
      <c r="P458" s="9">
        <f t="shared" si="405"/>
        <v>52.71099231576747</v>
      </c>
      <c r="Q458" s="9">
        <f t="shared" si="405"/>
        <v>50.205674300628068</v>
      </c>
      <c r="R458" s="9">
        <f t="shared" si="405"/>
        <v>47.405430270624841</v>
      </c>
      <c r="S458" s="9">
        <f t="shared" si="405"/>
        <v>41.90024298524105</v>
      </c>
      <c r="T458" s="9">
        <f t="shared" si="405"/>
        <v>37.091002540338003</v>
      </c>
      <c r="U458" s="9">
        <f t="shared" si="405"/>
        <v>33.190507196718549</v>
      </c>
      <c r="V458" s="9">
        <f t="shared" si="405"/>
        <v>31.055042162815731</v>
      </c>
      <c r="W458" s="9">
        <f t="shared" si="405"/>
        <v>29.085096067356996</v>
      </c>
      <c r="X458" s="9">
        <f t="shared" si="405"/>
        <v>29.164967147632211</v>
      </c>
      <c r="Y458" s="9">
        <f t="shared" si="405"/>
        <v>26.444151918642959</v>
      </c>
      <c r="Z458" s="9">
        <f t="shared" si="405"/>
        <v>25.046886635191061</v>
      </c>
      <c r="AA458" s="9">
        <f t="shared" si="405"/>
        <v>24.007131679174893</v>
      </c>
      <c r="AB458" s="9">
        <f t="shared" si="405"/>
        <v>22.924035863133774</v>
      </c>
      <c r="AC458" s="9">
        <f t="shared" si="405"/>
        <v>21.668256388522426</v>
      </c>
      <c r="AD458" s="9">
        <f t="shared" si="405"/>
        <v>19.65550583179828</v>
      </c>
      <c r="AE458" s="9">
        <f t="shared" si="405"/>
        <v>19.20987709286096</v>
      </c>
      <c r="AF458" s="9">
        <f t="shared" si="405"/>
        <v>17.89356618610368</v>
      </c>
      <c r="AG458" s="9">
        <f t="shared" si="405"/>
        <v>16.830367043944314</v>
      </c>
      <c r="AH458" s="9">
        <f t="shared" si="405"/>
        <v>16.374548427362434</v>
      </c>
      <c r="AI458" s="9">
        <f t="shared" si="405"/>
        <v>15.81274206994666</v>
      </c>
      <c r="AJ458" s="9">
        <f t="shared" si="405"/>
        <v>15.22395756088248</v>
      </c>
      <c r="AK458" s="9">
        <f t="shared" si="405"/>
        <v>14.29123508843702</v>
      </c>
      <c r="AL458" s="9">
        <f t="shared" si="405"/>
        <v>14.26056018476093</v>
      </c>
      <c r="AM458" s="9">
        <f t="shared" si="405"/>
        <v>13.435570536528138</v>
      </c>
      <c r="AN458" s="9">
        <f t="shared" si="405"/>
        <v>13.507303756042637</v>
      </c>
      <c r="AP458" s="5" t="str">
        <f t="shared" si="385"/>
        <v>300Mt-lowbio L4 S2-P2</v>
      </c>
      <c r="AQ458" s="11">
        <f t="shared" si="386"/>
        <v>-0.10516014872818558</v>
      </c>
      <c r="AR458" s="11">
        <f t="shared" si="387"/>
        <v>-6.433963245111074E-2</v>
      </c>
      <c r="AS458" s="11">
        <f t="shared" si="388"/>
        <v>-6.3434017739556703E-2</v>
      </c>
      <c r="AT458" s="11">
        <f t="shared" si="389"/>
        <v>2.7461171209559598E-3</v>
      </c>
      <c r="AU458" s="11">
        <f t="shared" si="390"/>
        <v>-9.329052953211181E-2</v>
      </c>
      <c r="AV458" s="11">
        <f t="shared" si="391"/>
        <v>-5.2838347312126666E-2</v>
      </c>
      <c r="AW458" s="11">
        <f t="shared" si="392"/>
        <v>-4.1512343276840835E-2</v>
      </c>
      <c r="AX458" s="11">
        <f t="shared" si="393"/>
        <v>-4.5115586089805815E-2</v>
      </c>
      <c r="AY458" s="11">
        <f t="shared" si="394"/>
        <v>-5.4780034462905469E-2</v>
      </c>
      <c r="AZ458" s="11">
        <f t="shared" si="395"/>
        <v>-9.2889364083318271E-2</v>
      </c>
      <c r="BB458" s="11">
        <f t="shared" si="396"/>
        <v>-6.4695642266001774E-2</v>
      </c>
      <c r="BC458" s="11">
        <f t="shared" si="397"/>
        <v>-5.7427135044999411E-2</v>
      </c>
    </row>
    <row r="459" spans="2:55" x14ac:dyDescent="0.35">
      <c r="B459" s="9">
        <f t="shared" si="378"/>
        <v>65.768654147506894</v>
      </c>
      <c r="C459">
        <f>C430</f>
        <v>11</v>
      </c>
      <c r="D459" t="s">
        <v>122</v>
      </c>
      <c r="E459" t="s">
        <v>86</v>
      </c>
      <c r="F459" s="5">
        <f>F432</f>
        <v>294.61569210105864</v>
      </c>
      <c r="G459" s="5">
        <f t="shared" ref="G459:J459" si="406">G432</f>
        <v>225.28325257638673</v>
      </c>
      <c r="H459" s="5">
        <f t="shared" si="406"/>
        <v>161.70497954206459</v>
      </c>
      <c r="I459" s="5">
        <f t="shared" si="406"/>
        <v>121.76103373837086</v>
      </c>
      <c r="J459" s="5" t="str">
        <f t="shared" si="406"/>
        <v>300Mt-led L4 S1-P2</v>
      </c>
      <c r="K459" s="9">
        <f t="shared" ref="K459:AN459" si="407">K432</f>
        <v>65.151808139705935</v>
      </c>
      <c r="L459" s="9">
        <f t="shared" si="407"/>
        <v>62.851806955576059</v>
      </c>
      <c r="M459" s="9">
        <f t="shared" si="407"/>
        <v>59.248752032477356</v>
      </c>
      <c r="N459" s="9">
        <f t="shared" si="407"/>
        <v>53.980451202480573</v>
      </c>
      <c r="O459" s="9">
        <f t="shared" si="407"/>
        <v>53.382873770818733</v>
      </c>
      <c r="P459" s="9">
        <f t="shared" si="407"/>
        <v>51.37349719741777</v>
      </c>
      <c r="Q459" s="9">
        <f t="shared" si="407"/>
        <v>48.951123252178832</v>
      </c>
      <c r="R459" s="9">
        <f t="shared" si="407"/>
        <v>46.401033436538661</v>
      </c>
      <c r="S459" s="9">
        <f t="shared" si="407"/>
        <v>41.095498537483195</v>
      </c>
      <c r="T459" s="9">
        <f t="shared" si="407"/>
        <v>37.462100152768279</v>
      </c>
      <c r="U459" s="9">
        <f t="shared" si="407"/>
        <v>35.647179559083611</v>
      </c>
      <c r="V459" s="9">
        <f t="shared" si="407"/>
        <v>33.957134977015407</v>
      </c>
      <c r="W459" s="9">
        <f t="shared" si="407"/>
        <v>32.006723100418412</v>
      </c>
      <c r="X459" s="9">
        <f t="shared" si="407"/>
        <v>32.132676814785391</v>
      </c>
      <c r="Y459" s="9">
        <f t="shared" si="407"/>
        <v>27.96126509076176</v>
      </c>
      <c r="Z459" s="9">
        <f t="shared" si="407"/>
        <v>26.660817939289561</v>
      </c>
      <c r="AA459" s="9">
        <f t="shared" si="407"/>
        <v>25.819953649683793</v>
      </c>
      <c r="AB459" s="9">
        <f t="shared" si="407"/>
        <v>24.743339599380587</v>
      </c>
      <c r="AC459" s="9">
        <f t="shared" si="407"/>
        <v>23.24021534031365</v>
      </c>
      <c r="AD459" s="9">
        <f t="shared" si="407"/>
        <v>21.296707209703261</v>
      </c>
      <c r="AE459" s="9">
        <f t="shared" si="407"/>
        <v>20.868977834044134</v>
      </c>
      <c r="AF459" s="9">
        <f t="shared" si="407"/>
        <v>19.643436252048115</v>
      </c>
      <c r="AG459" s="9">
        <f t="shared" si="407"/>
        <v>18.378100878142661</v>
      </c>
      <c r="AH459" s="9">
        <f t="shared" si="407"/>
        <v>17.947322879013651</v>
      </c>
      <c r="AI459" s="9">
        <f t="shared" si="407"/>
        <v>17.392695307238657</v>
      </c>
      <c r="AJ459" s="9">
        <f t="shared" si="407"/>
        <v>16.849143121688272</v>
      </c>
      <c r="AK459" s="9">
        <f t="shared" si="407"/>
        <v>16.03801008194246</v>
      </c>
      <c r="AL459" s="9">
        <f t="shared" si="407"/>
        <v>16.04354840393993</v>
      </c>
      <c r="AM459" s="9">
        <f t="shared" si="407"/>
        <v>15.328844165533848</v>
      </c>
      <c r="AN459" s="9">
        <f t="shared" si="407"/>
        <v>15.513393513340374</v>
      </c>
      <c r="AP459" s="5" t="str">
        <f t="shared" si="385"/>
        <v>300Mt-led L4 S1-P2</v>
      </c>
      <c r="AQ459" s="11">
        <f t="shared" si="386"/>
        <v>-4.8446845913163616E-2</v>
      </c>
      <c r="AR459" s="11">
        <f t="shared" si="387"/>
        <v>-4.7410330998754913E-2</v>
      </c>
      <c r="AS459" s="11">
        <f t="shared" si="388"/>
        <v>-5.7437468676823644E-2</v>
      </c>
      <c r="AT459" s="11">
        <f t="shared" si="389"/>
        <v>3.9352267950645281E-3</v>
      </c>
      <c r="AU459" s="11">
        <f t="shared" si="390"/>
        <v>-0.12981836988147266</v>
      </c>
      <c r="AV459" s="11">
        <f t="shared" si="391"/>
        <v>-4.6508881027055526E-2</v>
      </c>
      <c r="AW459" s="11">
        <f t="shared" si="392"/>
        <v>-3.1539328295198454E-2</v>
      </c>
      <c r="AX459" s="11">
        <f t="shared" si="393"/>
        <v>-4.1696978426465581E-2</v>
      </c>
      <c r="AY459" s="11">
        <f t="shared" si="394"/>
        <v>-6.0748641186033181E-2</v>
      </c>
      <c r="AZ459" s="11">
        <f t="shared" si="395"/>
        <v>-8.3626941581693592E-2</v>
      </c>
      <c r="BB459" s="11">
        <f t="shared" si="396"/>
        <v>-5.5835557735030059E-2</v>
      </c>
      <c r="BC459" s="11">
        <f t="shared" si="397"/>
        <v>-5.2824154103289264E-2</v>
      </c>
    </row>
    <row r="460" spans="2:55" x14ac:dyDescent="0.35">
      <c r="B460" s="9">
        <f t="shared" si="378"/>
        <v>65.768654147506894</v>
      </c>
      <c r="C460">
        <f>C431</f>
        <v>12</v>
      </c>
      <c r="D460" t="s">
        <v>122</v>
      </c>
      <c r="E460" t="s">
        <v>87</v>
      </c>
      <c r="F460" s="5">
        <f>F433</f>
        <v>294.50492787406006</v>
      </c>
      <c r="G460" s="5">
        <f t="shared" ref="G460:J460" si="408">G433</f>
        <v>223.26366384727942</v>
      </c>
      <c r="H460" s="5">
        <f t="shared" si="408"/>
        <v>157.86144002716645</v>
      </c>
      <c r="I460" s="5">
        <f t="shared" si="408"/>
        <v>118.66953709352043</v>
      </c>
      <c r="J460" s="5" t="str">
        <f t="shared" si="408"/>
        <v>300Mt-led L1 S2-P2</v>
      </c>
      <c r="K460" s="9">
        <f t="shared" ref="K460:AN460" si="409">K433</f>
        <v>65.152280797983494</v>
      </c>
      <c r="L460" s="9">
        <f t="shared" si="409"/>
        <v>62.851250184110853</v>
      </c>
      <c r="M460" s="9">
        <f t="shared" si="409"/>
        <v>59.259069532029812</v>
      </c>
      <c r="N460" s="9">
        <f t="shared" si="409"/>
        <v>53.976129487035863</v>
      </c>
      <c r="O460" s="9">
        <f t="shared" si="409"/>
        <v>53.266197872900086</v>
      </c>
      <c r="P460" s="9">
        <f t="shared" si="409"/>
        <v>51.183109691627472</v>
      </c>
      <c r="Q460" s="9">
        <f t="shared" si="409"/>
        <v>48.663615160728064</v>
      </c>
      <c r="R460" s="9">
        <f t="shared" si="409"/>
        <v>45.982311248224832</v>
      </c>
      <c r="S460" s="9">
        <f t="shared" si="409"/>
        <v>40.56236122954104</v>
      </c>
      <c r="T460" s="9">
        <f t="shared" si="409"/>
        <v>36.872266517158003</v>
      </c>
      <c r="U460" s="9">
        <f t="shared" si="409"/>
        <v>34.965794102718554</v>
      </c>
      <c r="V460" s="9">
        <f t="shared" si="409"/>
        <v>33.170769963815729</v>
      </c>
      <c r="W460" s="9">
        <f t="shared" si="409"/>
        <v>31.212873057356994</v>
      </c>
      <c r="X460" s="9">
        <f t="shared" si="409"/>
        <v>31.330648364632211</v>
      </c>
      <c r="Y460" s="9">
        <f t="shared" si="409"/>
        <v>27.18135453864296</v>
      </c>
      <c r="Z460" s="9">
        <f t="shared" si="409"/>
        <v>25.91386359919106</v>
      </c>
      <c r="AA460" s="9">
        <f t="shared" si="409"/>
        <v>25.119872017174895</v>
      </c>
      <c r="AB460" s="9">
        <f t="shared" si="409"/>
        <v>24.102669514133773</v>
      </c>
      <c r="AC460" s="9">
        <f t="shared" si="409"/>
        <v>22.685014844522428</v>
      </c>
      <c r="AD460" s="9">
        <f t="shared" si="409"/>
        <v>20.84811711849828</v>
      </c>
      <c r="AE460" s="9">
        <f t="shared" si="409"/>
        <v>20.540282366960959</v>
      </c>
      <c r="AF460" s="9">
        <f t="shared" si="409"/>
        <v>19.445470146203682</v>
      </c>
      <c r="AG460" s="9">
        <f t="shared" si="409"/>
        <v>18.305737327144314</v>
      </c>
      <c r="AH460" s="9">
        <f t="shared" si="409"/>
        <v>18.002934079762433</v>
      </c>
      <c r="AI460" s="9">
        <f t="shared" si="409"/>
        <v>17.598073083846661</v>
      </c>
      <c r="AJ460" s="9">
        <f t="shared" si="409"/>
        <v>17.20191874535648</v>
      </c>
      <c r="AK460" s="9">
        <f t="shared" si="409"/>
        <v>16.532240923137017</v>
      </c>
      <c r="AL460" s="9">
        <f t="shared" si="409"/>
        <v>16.66978921026093</v>
      </c>
      <c r="AM460" s="9">
        <f t="shared" si="409"/>
        <v>16.070846528628135</v>
      </c>
      <c r="AN460" s="9">
        <f t="shared" si="409"/>
        <v>16.348597975972638</v>
      </c>
      <c r="AP460" s="5" t="str">
        <f t="shared" si="385"/>
        <v>300Mt-led L1 S2-P2</v>
      </c>
      <c r="AQ460" s="11">
        <f t="shared" si="386"/>
        <v>-5.1704779622166686E-2</v>
      </c>
      <c r="AR460" s="11">
        <f t="shared" si="387"/>
        <v>-5.1336575786884886E-2</v>
      </c>
      <c r="AS460" s="11">
        <f t="shared" si="388"/>
        <v>-5.9024765134921608E-2</v>
      </c>
      <c r="AT460" s="11">
        <f t="shared" si="389"/>
        <v>3.7732927391462834E-3</v>
      </c>
      <c r="AU460" s="11">
        <f t="shared" si="390"/>
        <v>-0.13243561951540095</v>
      </c>
      <c r="AV460" s="11">
        <f t="shared" si="391"/>
        <v>-4.6630896839594316E-2</v>
      </c>
      <c r="AW460" s="11">
        <f t="shared" si="392"/>
        <v>-3.063964502927119E-2</v>
      </c>
      <c r="AX460" s="11">
        <f t="shared" si="393"/>
        <v>-4.0493936527449037E-2</v>
      </c>
      <c r="AY460" s="11">
        <f t="shared" si="394"/>
        <v>-5.8817330121048839E-2</v>
      </c>
      <c r="AZ460" s="11">
        <f t="shared" si="395"/>
        <v>-8.0974058805506566E-2</v>
      </c>
      <c r="BB460" s="11">
        <f t="shared" si="396"/>
        <v>-5.8145689464045566E-2</v>
      </c>
      <c r="BC460" s="11">
        <f t="shared" si="397"/>
        <v>-5.1511173464573991E-2</v>
      </c>
    </row>
    <row r="461" spans="2:55" x14ac:dyDescent="0.35">
      <c r="B461" s="9">
        <f t="shared" si="378"/>
        <v>65.768654147506894</v>
      </c>
      <c r="C461">
        <f>C432</f>
        <v>13</v>
      </c>
      <c r="D461" t="s">
        <v>122</v>
      </c>
      <c r="E461" t="s">
        <v>88</v>
      </c>
      <c r="F461" s="5">
        <f>F440</f>
        <v>298.87730149848011</v>
      </c>
      <c r="G461" s="5">
        <f t="shared" ref="G461:J461" si="410">G440</f>
        <v>226.79069241259941</v>
      </c>
      <c r="H461" s="5">
        <f t="shared" si="410"/>
        <v>161.69387449316645</v>
      </c>
      <c r="I461" s="5">
        <f t="shared" si="410"/>
        <v>128.03665639782045</v>
      </c>
      <c r="J461" s="5" t="str">
        <f t="shared" si="410"/>
        <v>350Mt L4 S2-P2</v>
      </c>
      <c r="K461" s="9">
        <f t="shared" ref="K461:AN461" si="411">K440</f>
        <v>65.152280797983494</v>
      </c>
      <c r="L461" s="9">
        <f t="shared" si="411"/>
        <v>62.851250184110853</v>
      </c>
      <c r="M461" s="9">
        <f t="shared" si="411"/>
        <v>59.259069532029812</v>
      </c>
      <c r="N461" s="9">
        <f t="shared" si="411"/>
        <v>56.063097839035862</v>
      </c>
      <c r="O461" s="9">
        <f t="shared" si="411"/>
        <v>55.551603145320094</v>
      </c>
      <c r="P461" s="9">
        <f t="shared" si="411"/>
        <v>52.511772315767466</v>
      </c>
      <c r="Q461" s="9">
        <f t="shared" si="411"/>
        <v>49.714604300628068</v>
      </c>
      <c r="R461" s="9">
        <f t="shared" si="411"/>
        <v>46.793060270624835</v>
      </c>
      <c r="S461" s="9">
        <f t="shared" si="411"/>
        <v>41.273532985241047</v>
      </c>
      <c r="T461" s="9">
        <f t="shared" si="411"/>
        <v>36.497722540338003</v>
      </c>
      <c r="U461" s="9">
        <f t="shared" si="411"/>
        <v>34.514887196718547</v>
      </c>
      <c r="V461" s="9">
        <f t="shared" si="411"/>
        <v>33.63681216281573</v>
      </c>
      <c r="W461" s="9">
        <f t="shared" si="411"/>
        <v>32.130446067356992</v>
      </c>
      <c r="X461" s="9">
        <f t="shared" si="411"/>
        <v>31.749107147632209</v>
      </c>
      <c r="Y461" s="9">
        <f t="shared" si="411"/>
        <v>29.662621918642959</v>
      </c>
      <c r="Z461" s="9">
        <f t="shared" si="411"/>
        <v>28.151466635191063</v>
      </c>
      <c r="AA461" s="9">
        <f t="shared" si="411"/>
        <v>27.163571679174897</v>
      </c>
      <c r="AB461" s="9">
        <f t="shared" si="411"/>
        <v>25.816565863133775</v>
      </c>
      <c r="AC461" s="9">
        <f t="shared" si="411"/>
        <v>24.434356388522428</v>
      </c>
      <c r="AD461" s="9">
        <f t="shared" si="411"/>
        <v>22.470695831798281</v>
      </c>
      <c r="AE461" s="9">
        <f t="shared" si="411"/>
        <v>21.979707092860959</v>
      </c>
      <c r="AF461" s="9">
        <f t="shared" si="411"/>
        <v>20.617826186103681</v>
      </c>
      <c r="AG461" s="9">
        <f t="shared" si="411"/>
        <v>19.538137043944314</v>
      </c>
      <c r="AH461" s="9">
        <f t="shared" si="411"/>
        <v>19.034008427362433</v>
      </c>
      <c r="AI461" s="9">
        <f t="shared" si="411"/>
        <v>18.498852069946661</v>
      </c>
      <c r="AJ461" s="9">
        <f t="shared" si="411"/>
        <v>17.53116756088248</v>
      </c>
      <c r="AK461" s="9">
        <f t="shared" si="411"/>
        <v>16.341385088437018</v>
      </c>
      <c r="AL461" s="9">
        <f t="shared" si="411"/>
        <v>15.190070184760931</v>
      </c>
      <c r="AM461" s="9">
        <f t="shared" si="411"/>
        <v>14.349440536528137</v>
      </c>
      <c r="AN461" s="9">
        <f t="shared" si="411"/>
        <v>14.419063756042638</v>
      </c>
      <c r="AP461" s="5" t="str">
        <f t="shared" si="385"/>
        <v>350Mt L4 S2-P2</v>
      </c>
      <c r="AQ461" s="11">
        <f t="shared" si="386"/>
        <v>-5.4327645825790527E-2</v>
      </c>
      <c r="AR461" s="11">
        <f t="shared" si="387"/>
        <v>-2.5440472364814726E-2</v>
      </c>
      <c r="AS461" s="11">
        <f t="shared" si="388"/>
        <v>-4.4783259726495994E-2</v>
      </c>
      <c r="AT461" s="11">
        <f t="shared" si="389"/>
        <v>-1.1868460180271323E-2</v>
      </c>
      <c r="AU461" s="11">
        <f t="shared" si="390"/>
        <v>-6.5717918279943111E-2</v>
      </c>
      <c r="AV461" s="11">
        <f t="shared" si="391"/>
        <v>-5.0944764343375026E-2</v>
      </c>
      <c r="AW461" s="11">
        <f t="shared" si="392"/>
        <v>-3.5092131035945329E-2</v>
      </c>
      <c r="AX461" s="11">
        <f t="shared" si="393"/>
        <v>-4.9588685609919692E-2</v>
      </c>
      <c r="AY461" s="11">
        <f t="shared" si="394"/>
        <v>-5.3539633502732831E-2</v>
      </c>
      <c r="AZ461" s="11">
        <f t="shared" si="395"/>
        <v>-8.0364734208695499E-2</v>
      </c>
      <c r="BB461" s="11">
        <f t="shared" si="396"/>
        <v>-4.0427551275463137E-2</v>
      </c>
      <c r="BC461" s="11">
        <f t="shared" si="397"/>
        <v>-5.3905989740133678E-2</v>
      </c>
    </row>
    <row r="462" spans="2:55" x14ac:dyDescent="0.35">
      <c r="B462" s="9">
        <f t="shared" si="378"/>
        <v>65.768654147506894</v>
      </c>
      <c r="C462">
        <f>C434</f>
        <v>15</v>
      </c>
      <c r="D462" t="s">
        <v>126</v>
      </c>
      <c r="E462" t="s">
        <v>87</v>
      </c>
      <c r="F462" s="5">
        <f t="shared" ref="F462:I462" si="412">F436</f>
        <v>295.85623787406007</v>
      </c>
      <c r="G462" s="5">
        <f t="shared" si="412"/>
        <v>226.97414384727941</v>
      </c>
      <c r="H462" s="5">
        <f t="shared" si="412"/>
        <v>171.30386002716648</v>
      </c>
      <c r="I462" s="5">
        <f t="shared" si="412"/>
        <v>133.80343709352044</v>
      </c>
      <c r="J462" s="5" t="str">
        <f>J436</f>
        <v>350Mt-led L1 S2-P2</v>
      </c>
      <c r="K462" s="9">
        <f t="shared" ref="K462:AN462" si="413">K436</f>
        <v>65.152280797983494</v>
      </c>
      <c r="L462" s="9">
        <f t="shared" si="413"/>
        <v>62.851250184110853</v>
      </c>
      <c r="M462" s="9">
        <f t="shared" si="413"/>
        <v>59.259069532029812</v>
      </c>
      <c r="N462" s="9">
        <f t="shared" si="413"/>
        <v>54.566759487035853</v>
      </c>
      <c r="O462" s="9">
        <f t="shared" si="413"/>
        <v>54.026877872900094</v>
      </c>
      <c r="P462" s="9">
        <f t="shared" si="413"/>
        <v>51.838939691627466</v>
      </c>
      <c r="Q462" s="9">
        <f t="shared" si="413"/>
        <v>49.424325160728067</v>
      </c>
      <c r="R462" s="9">
        <f t="shared" si="413"/>
        <v>46.710751248224831</v>
      </c>
      <c r="S462" s="9">
        <f t="shared" si="413"/>
        <v>41.188341229541045</v>
      </c>
      <c r="T462" s="9">
        <f t="shared" si="413"/>
        <v>37.811786517157998</v>
      </c>
      <c r="U462" s="9">
        <f t="shared" si="413"/>
        <v>36.956774102718555</v>
      </c>
      <c r="V462" s="9">
        <f t="shared" si="413"/>
        <v>36.125429963815733</v>
      </c>
      <c r="W462" s="9">
        <f t="shared" si="413"/>
        <v>33.930643057356995</v>
      </c>
      <c r="X462" s="9">
        <f t="shared" si="413"/>
        <v>33.594178364632214</v>
      </c>
      <c r="Y462" s="9">
        <f t="shared" si="413"/>
        <v>30.69683453864296</v>
      </c>
      <c r="Z462" s="9">
        <f t="shared" si="413"/>
        <v>29.059643599191062</v>
      </c>
      <c r="AA462" s="9">
        <f t="shared" si="413"/>
        <v>28.175282017174894</v>
      </c>
      <c r="AB462" s="9">
        <f t="shared" si="413"/>
        <v>27.055819514133773</v>
      </c>
      <c r="AC462" s="9">
        <f t="shared" si="413"/>
        <v>25.748454844522428</v>
      </c>
      <c r="AD462" s="9">
        <f t="shared" si="413"/>
        <v>23.764237118498279</v>
      </c>
      <c r="AE462" s="9">
        <f t="shared" si="413"/>
        <v>23.40426236696096</v>
      </c>
      <c r="AF462" s="9">
        <f t="shared" si="413"/>
        <v>22.209910146203683</v>
      </c>
      <c r="AG462" s="9">
        <f t="shared" si="413"/>
        <v>21.206637327144314</v>
      </c>
      <c r="AH462" s="9">
        <f t="shared" si="413"/>
        <v>20.769774079762431</v>
      </c>
      <c r="AI462" s="9">
        <f t="shared" si="413"/>
        <v>18.959923083846661</v>
      </c>
      <c r="AJ462" s="9">
        <f t="shared" si="413"/>
        <v>17.905978745356478</v>
      </c>
      <c r="AK462" s="9">
        <f t="shared" si="413"/>
        <v>17.114160923137018</v>
      </c>
      <c r="AL462" s="9">
        <f t="shared" si="413"/>
        <v>17.275109210260933</v>
      </c>
      <c r="AM462" s="9">
        <f t="shared" si="413"/>
        <v>16.692636528628135</v>
      </c>
      <c r="AN462" s="9">
        <f t="shared" si="413"/>
        <v>16.932357975972636</v>
      </c>
      <c r="AP462" s="5" t="str">
        <f t="shared" si="385"/>
        <v>350Mt-led L1 S2-P2</v>
      </c>
      <c r="AQ462" s="11">
        <f t="shared" si="386"/>
        <v>-2.2612325234922737E-2</v>
      </c>
      <c r="AR462" s="11">
        <f t="shared" si="387"/>
        <v>-2.2495040735756922E-2</v>
      </c>
      <c r="AS462" s="11">
        <f t="shared" si="388"/>
        <v>-6.0754623783221384E-2</v>
      </c>
      <c r="AT462" s="11">
        <f t="shared" si="389"/>
        <v>-9.9162486297714736E-3</v>
      </c>
      <c r="AU462" s="11">
        <f t="shared" si="390"/>
        <v>-8.6245414147100075E-2</v>
      </c>
      <c r="AV462" s="11">
        <f t="shared" si="391"/>
        <v>-5.3334194357757214E-2</v>
      </c>
      <c r="AW462" s="11">
        <f t="shared" si="392"/>
        <v>-3.0432636897198106E-2</v>
      </c>
      <c r="AX462" s="11">
        <f t="shared" si="393"/>
        <v>-3.9732078009324878E-2</v>
      </c>
      <c r="AY462" s="11">
        <f t="shared" si="394"/>
        <v>-4.8321015333813389E-2</v>
      </c>
      <c r="AZ462" s="11">
        <f t="shared" si="395"/>
        <v>-7.7061623231588161E-2</v>
      </c>
      <c r="BB462" s="11">
        <f t="shared" si="396"/>
        <v>-4.0404730506154521E-2</v>
      </c>
      <c r="BC462" s="11">
        <f t="shared" si="397"/>
        <v>-4.9776309565936351E-2</v>
      </c>
    </row>
    <row r="463" spans="2:55" x14ac:dyDescent="0.35">
      <c r="B463" s="9">
        <f t="shared" si="378"/>
        <v>65.768654147506894</v>
      </c>
      <c r="C463">
        <f>C435</f>
        <v>16</v>
      </c>
      <c r="D463" t="s">
        <v>126</v>
      </c>
      <c r="E463" t="s">
        <v>88</v>
      </c>
      <c r="F463" s="5">
        <f>F437</f>
        <v>295.86007149848007</v>
      </c>
      <c r="G463" s="5">
        <f t="shared" ref="G463:J463" si="414">G437</f>
        <v>226.79094241259941</v>
      </c>
      <c r="H463" s="5">
        <f t="shared" si="414"/>
        <v>169.92857449316642</v>
      </c>
      <c r="I463" s="5">
        <f t="shared" si="414"/>
        <v>129.51048639782044</v>
      </c>
      <c r="J463" s="5" t="str">
        <f t="shared" si="414"/>
        <v>350Mt-led L4 S2-P2</v>
      </c>
      <c r="K463" s="9">
        <f t="shared" ref="K463:AN463" si="415">K437</f>
        <v>65.152280797983494</v>
      </c>
      <c r="L463" s="9">
        <f t="shared" si="415"/>
        <v>62.851250184110853</v>
      </c>
      <c r="M463" s="9">
        <f t="shared" si="415"/>
        <v>59.259069532029812</v>
      </c>
      <c r="N463" s="9">
        <f t="shared" si="415"/>
        <v>54.568467839035861</v>
      </c>
      <c r="O463" s="9">
        <f t="shared" si="415"/>
        <v>54.029003145320097</v>
      </c>
      <c r="P463" s="9">
        <f t="shared" si="415"/>
        <v>51.836232315767468</v>
      </c>
      <c r="Q463" s="9">
        <f t="shared" si="415"/>
        <v>49.411164300628066</v>
      </c>
      <c r="R463" s="9">
        <f t="shared" si="415"/>
        <v>46.680690270624829</v>
      </c>
      <c r="S463" s="9">
        <f t="shared" si="415"/>
        <v>41.13477298524105</v>
      </c>
      <c r="T463" s="9">
        <f t="shared" si="415"/>
        <v>37.728082540338001</v>
      </c>
      <c r="U463" s="9">
        <f t="shared" si="415"/>
        <v>36.827847196718551</v>
      </c>
      <c r="V463" s="9">
        <f t="shared" si="415"/>
        <v>35.935932162815732</v>
      </c>
      <c r="W463" s="9">
        <f t="shared" si="415"/>
        <v>33.671366067356992</v>
      </c>
      <c r="X463" s="9">
        <f t="shared" si="415"/>
        <v>33.251447147632206</v>
      </c>
      <c r="Y463" s="9">
        <f t="shared" si="415"/>
        <v>30.24198191864296</v>
      </c>
      <c r="Z463" s="9">
        <f t="shared" si="415"/>
        <v>28.483686635191059</v>
      </c>
      <c r="AA463" s="9">
        <f t="shared" si="415"/>
        <v>27.469011679174894</v>
      </c>
      <c r="AB463" s="9">
        <f t="shared" si="415"/>
        <v>26.215875863133775</v>
      </c>
      <c r="AC463" s="9">
        <f t="shared" si="415"/>
        <v>24.750796388522428</v>
      </c>
      <c r="AD463" s="9">
        <f t="shared" si="415"/>
        <v>22.591115831798277</v>
      </c>
      <c r="AE463" s="9">
        <f t="shared" si="415"/>
        <v>22.05476709286096</v>
      </c>
      <c r="AF463" s="9">
        <f t="shared" si="415"/>
        <v>20.670286186103681</v>
      </c>
      <c r="AG463" s="9">
        <f t="shared" si="415"/>
        <v>19.486307043944315</v>
      </c>
      <c r="AH463" s="9">
        <f t="shared" si="415"/>
        <v>18.867308427362431</v>
      </c>
      <c r="AI463" s="9">
        <f t="shared" si="415"/>
        <v>16.860032069946662</v>
      </c>
      <c r="AJ463" s="9">
        <f t="shared" si="415"/>
        <v>15.609507560882481</v>
      </c>
      <c r="AK463" s="9">
        <f t="shared" si="415"/>
        <v>14.620005088437019</v>
      </c>
      <c r="AL463" s="9">
        <f t="shared" si="415"/>
        <v>14.591130184760932</v>
      </c>
      <c r="AM463" s="9">
        <f t="shared" si="415"/>
        <v>13.827260536528138</v>
      </c>
      <c r="AN463" s="9">
        <f t="shared" si="415"/>
        <v>13.883273756042636</v>
      </c>
      <c r="AP463" s="5" t="str">
        <f t="shared" si="385"/>
        <v>350Mt-led L4 S2-P2</v>
      </c>
      <c r="AQ463" s="11">
        <f t="shared" si="386"/>
        <v>-2.3861147532661886E-2</v>
      </c>
      <c r="AR463" s="11">
        <f t="shared" si="387"/>
        <v>-2.4218495019233455E-2</v>
      </c>
      <c r="AS463" s="11">
        <f t="shared" si="388"/>
        <v>-6.3016762309062169E-2</v>
      </c>
      <c r="AT463" s="11">
        <f t="shared" si="389"/>
        <v>-1.2471098407019543E-2</v>
      </c>
      <c r="AU463" s="11">
        <f t="shared" si="390"/>
        <v>-9.0506293323944775E-2</v>
      </c>
      <c r="AV463" s="11">
        <f t="shared" si="391"/>
        <v>-5.8140874767469652E-2</v>
      </c>
      <c r="AW463" s="11">
        <f t="shared" si="392"/>
        <v>-3.5623020608664957E-2</v>
      </c>
      <c r="AX463" s="11">
        <f t="shared" si="393"/>
        <v>-4.5619981915518304E-2</v>
      </c>
      <c r="AY463" s="11">
        <f t="shared" si="394"/>
        <v>-5.5885200336625918E-2</v>
      </c>
      <c r="AZ463" s="11">
        <f t="shared" si="395"/>
        <v>-8.7257012777400944E-2</v>
      </c>
      <c r="BB463" s="11">
        <f t="shared" si="396"/>
        <v>-4.2814759318384368E-2</v>
      </c>
      <c r="BC463" s="11">
        <f t="shared" si="397"/>
        <v>-5.6505218081135955E-2</v>
      </c>
    </row>
    <row r="464" spans="2:55" x14ac:dyDescent="0.35">
      <c r="B464" s="9">
        <f t="shared" si="378"/>
        <v>65.768654147506894</v>
      </c>
      <c r="C464">
        <f>C437</f>
        <v>18</v>
      </c>
      <c r="D464" t="s">
        <v>77</v>
      </c>
      <c r="E464" t="s">
        <v>87</v>
      </c>
      <c r="F464" s="5">
        <f>F439</f>
        <v>298.87346787406005</v>
      </c>
      <c r="G464" s="5">
        <f t="shared" ref="G464:J464" si="416">G439</f>
        <v>226.97389384727941</v>
      </c>
      <c r="H464" s="5">
        <f t="shared" si="416"/>
        <v>163.06916002716645</v>
      </c>
      <c r="I464" s="5">
        <f t="shared" si="416"/>
        <v>132.32960709352042</v>
      </c>
      <c r="J464" s="5" t="str">
        <f t="shared" si="416"/>
        <v>350Mt L1 S2-P2</v>
      </c>
      <c r="K464" s="9">
        <f t="shared" ref="K464:AN464" si="417">K439</f>
        <v>65.152280797983494</v>
      </c>
      <c r="L464" s="9">
        <f t="shared" si="417"/>
        <v>62.851250184110853</v>
      </c>
      <c r="M464" s="9">
        <f t="shared" si="417"/>
        <v>59.259069532029812</v>
      </c>
      <c r="N464" s="9">
        <f t="shared" si="417"/>
        <v>56.061389487035854</v>
      </c>
      <c r="O464" s="9">
        <f t="shared" si="417"/>
        <v>55.549477872900091</v>
      </c>
      <c r="P464" s="9">
        <f t="shared" si="417"/>
        <v>52.514479691627464</v>
      </c>
      <c r="Q464" s="9">
        <f t="shared" si="417"/>
        <v>49.727765160728069</v>
      </c>
      <c r="R464" s="9">
        <f t="shared" si="417"/>
        <v>46.82312124822483</v>
      </c>
      <c r="S464" s="9">
        <f t="shared" si="417"/>
        <v>41.327101229541043</v>
      </c>
      <c r="T464" s="9">
        <f t="shared" si="417"/>
        <v>36.581426517158</v>
      </c>
      <c r="U464" s="9">
        <f t="shared" si="417"/>
        <v>34.643814102718551</v>
      </c>
      <c r="V464" s="9">
        <f t="shared" si="417"/>
        <v>33.826309963815731</v>
      </c>
      <c r="W464" s="9">
        <f t="shared" si="417"/>
        <v>32.389723057356996</v>
      </c>
      <c r="X464" s="9">
        <f t="shared" si="417"/>
        <v>32.09183836463221</v>
      </c>
      <c r="Y464" s="9">
        <f t="shared" si="417"/>
        <v>30.117474538642959</v>
      </c>
      <c r="Z464" s="9">
        <f t="shared" si="417"/>
        <v>28.727423599191059</v>
      </c>
      <c r="AA464" s="9">
        <f t="shared" si="417"/>
        <v>27.869842017174893</v>
      </c>
      <c r="AB464" s="9">
        <f t="shared" si="417"/>
        <v>26.656509514133774</v>
      </c>
      <c r="AC464" s="9">
        <f t="shared" si="417"/>
        <v>25.432014844522428</v>
      </c>
      <c r="AD464" s="9">
        <f t="shared" si="417"/>
        <v>23.643817118498276</v>
      </c>
      <c r="AE464" s="9">
        <f t="shared" si="417"/>
        <v>23.32920236696096</v>
      </c>
      <c r="AF464" s="9">
        <f t="shared" si="417"/>
        <v>22.157450146203683</v>
      </c>
      <c r="AG464" s="9">
        <f t="shared" si="417"/>
        <v>21.258467327144317</v>
      </c>
      <c r="AH464" s="9">
        <f t="shared" si="417"/>
        <v>20.936474079762434</v>
      </c>
      <c r="AI464" s="9">
        <f t="shared" si="417"/>
        <v>20.59874308384666</v>
      </c>
      <c r="AJ464" s="9">
        <f t="shared" si="417"/>
        <v>19.827638745356481</v>
      </c>
      <c r="AK464" s="9">
        <f t="shared" si="417"/>
        <v>18.835540923137017</v>
      </c>
      <c r="AL464" s="9">
        <f t="shared" si="417"/>
        <v>17.874049210260932</v>
      </c>
      <c r="AM464" s="9">
        <f t="shared" si="417"/>
        <v>17.214816528628138</v>
      </c>
      <c r="AN464" s="9">
        <f t="shared" si="417"/>
        <v>17.468147975972638</v>
      </c>
      <c r="AP464" s="5" t="str">
        <f t="shared" si="385"/>
        <v>350Mt L1 S2-P2</v>
      </c>
      <c r="AQ464" s="11">
        <f t="shared" si="386"/>
        <v>-5.2967109238636123E-2</v>
      </c>
      <c r="AR464" s="11">
        <f t="shared" si="387"/>
        <v>-2.3597405772901592E-2</v>
      </c>
      <c r="AS464" s="11">
        <f t="shared" si="388"/>
        <v>-4.2469512873129389E-2</v>
      </c>
      <c r="AT464" s="11">
        <f t="shared" si="389"/>
        <v>-9.196889155158261E-3</v>
      </c>
      <c r="AU464" s="11">
        <f t="shared" si="390"/>
        <v>-6.1522303694672709E-2</v>
      </c>
      <c r="AV464" s="11">
        <f t="shared" si="391"/>
        <v>-4.6154299480468119E-2</v>
      </c>
      <c r="AW464" s="11">
        <f t="shared" si="392"/>
        <v>-2.9852366643847383E-2</v>
      </c>
      <c r="AX464" s="11">
        <f t="shared" si="393"/>
        <v>-4.353567925836821E-2</v>
      </c>
      <c r="AY464" s="11">
        <f t="shared" si="394"/>
        <v>-4.5936046839219369E-2</v>
      </c>
      <c r="AZ464" s="11">
        <f t="shared" si="395"/>
        <v>-7.0312861051561315E-2</v>
      </c>
      <c r="BB464" s="11">
        <f t="shared" si="396"/>
        <v>-3.7950644146899616E-2</v>
      </c>
      <c r="BC464" s="11">
        <f t="shared" si="397"/>
        <v>-4.7158250654692882E-2</v>
      </c>
    </row>
    <row r="465" spans="1:55" x14ac:dyDescent="0.35">
      <c r="B465" s="9">
        <f t="shared" si="378"/>
        <v>65.768654147506894</v>
      </c>
      <c r="C465">
        <f>C438</f>
        <v>19</v>
      </c>
      <c r="D465" t="s">
        <v>77</v>
      </c>
      <c r="E465" t="s">
        <v>88</v>
      </c>
      <c r="F465" s="5">
        <f>F440</f>
        <v>298.87730149848011</v>
      </c>
      <c r="G465" s="5">
        <f t="shared" ref="G465:J465" si="418">G440</f>
        <v>226.79069241259941</v>
      </c>
      <c r="H465" s="5">
        <f t="shared" si="418"/>
        <v>161.69387449316645</v>
      </c>
      <c r="I465" s="5">
        <f t="shared" si="418"/>
        <v>128.03665639782045</v>
      </c>
      <c r="J465" s="5" t="str">
        <f t="shared" si="418"/>
        <v>350Mt L4 S2-P2</v>
      </c>
      <c r="K465" s="9">
        <f t="shared" ref="K465:AN465" si="419">K440</f>
        <v>65.152280797983494</v>
      </c>
      <c r="L465" s="9">
        <f t="shared" si="419"/>
        <v>62.851250184110853</v>
      </c>
      <c r="M465" s="9">
        <f t="shared" si="419"/>
        <v>59.259069532029812</v>
      </c>
      <c r="N465" s="9">
        <f t="shared" si="419"/>
        <v>56.063097839035862</v>
      </c>
      <c r="O465" s="9">
        <f t="shared" si="419"/>
        <v>55.551603145320094</v>
      </c>
      <c r="P465" s="9">
        <f t="shared" si="419"/>
        <v>52.511772315767466</v>
      </c>
      <c r="Q465" s="9">
        <f t="shared" si="419"/>
        <v>49.714604300628068</v>
      </c>
      <c r="R465" s="9">
        <f t="shared" si="419"/>
        <v>46.793060270624835</v>
      </c>
      <c r="S465" s="9">
        <f t="shared" si="419"/>
        <v>41.273532985241047</v>
      </c>
      <c r="T465" s="9">
        <f t="shared" si="419"/>
        <v>36.497722540338003</v>
      </c>
      <c r="U465" s="9">
        <f t="shared" si="419"/>
        <v>34.514887196718547</v>
      </c>
      <c r="V465" s="9">
        <f t="shared" si="419"/>
        <v>33.63681216281573</v>
      </c>
      <c r="W465" s="9">
        <f t="shared" si="419"/>
        <v>32.130446067356992</v>
      </c>
      <c r="X465" s="9">
        <f t="shared" si="419"/>
        <v>31.749107147632209</v>
      </c>
      <c r="Y465" s="9">
        <f t="shared" si="419"/>
        <v>29.662621918642959</v>
      </c>
      <c r="Z465" s="9">
        <f t="shared" si="419"/>
        <v>28.151466635191063</v>
      </c>
      <c r="AA465" s="9">
        <f t="shared" si="419"/>
        <v>27.163571679174897</v>
      </c>
      <c r="AB465" s="9">
        <f t="shared" si="419"/>
        <v>25.816565863133775</v>
      </c>
      <c r="AC465" s="9">
        <f t="shared" si="419"/>
        <v>24.434356388522428</v>
      </c>
      <c r="AD465" s="9">
        <f t="shared" si="419"/>
        <v>22.470695831798281</v>
      </c>
      <c r="AE465" s="9">
        <f t="shared" si="419"/>
        <v>21.979707092860959</v>
      </c>
      <c r="AF465" s="9">
        <f t="shared" si="419"/>
        <v>20.617826186103681</v>
      </c>
      <c r="AG465" s="9">
        <f t="shared" si="419"/>
        <v>19.538137043944314</v>
      </c>
      <c r="AH465" s="9">
        <f t="shared" si="419"/>
        <v>19.034008427362433</v>
      </c>
      <c r="AI465" s="9">
        <f t="shared" si="419"/>
        <v>18.498852069946661</v>
      </c>
      <c r="AJ465" s="9">
        <f t="shared" si="419"/>
        <v>17.53116756088248</v>
      </c>
      <c r="AK465" s="9">
        <f t="shared" si="419"/>
        <v>16.341385088437018</v>
      </c>
      <c r="AL465" s="9">
        <f t="shared" si="419"/>
        <v>15.190070184760931</v>
      </c>
      <c r="AM465" s="9">
        <f t="shared" si="419"/>
        <v>14.349440536528137</v>
      </c>
      <c r="AN465" s="9">
        <f t="shared" si="419"/>
        <v>14.419063756042638</v>
      </c>
      <c r="AP465" s="5" t="str">
        <f t="shared" si="385"/>
        <v>350Mt L4 S2-P2</v>
      </c>
      <c r="AQ465" s="11">
        <f t="shared" si="386"/>
        <v>-5.4327645825790527E-2</v>
      </c>
      <c r="AR465" s="11">
        <f t="shared" si="387"/>
        <v>-2.5440472364814726E-2</v>
      </c>
      <c r="AS465" s="11">
        <f t="shared" si="388"/>
        <v>-4.4783259726495994E-2</v>
      </c>
      <c r="AT465" s="11">
        <f t="shared" si="389"/>
        <v>-1.1868460180271323E-2</v>
      </c>
      <c r="AU465" s="11">
        <f t="shared" si="390"/>
        <v>-6.5717918279943111E-2</v>
      </c>
      <c r="AV465" s="11">
        <f t="shared" si="391"/>
        <v>-5.0944764343375026E-2</v>
      </c>
      <c r="AW465" s="11">
        <f t="shared" si="392"/>
        <v>-3.5092131035945329E-2</v>
      </c>
      <c r="AX465" s="11">
        <f t="shared" si="393"/>
        <v>-4.9588685609919692E-2</v>
      </c>
      <c r="AY465" s="11">
        <f t="shared" si="394"/>
        <v>-5.3539633502732831E-2</v>
      </c>
      <c r="AZ465" s="11">
        <f t="shared" si="395"/>
        <v>-8.0364734208695499E-2</v>
      </c>
      <c r="BB465" s="11">
        <f t="shared" si="396"/>
        <v>-4.0427551275463137E-2</v>
      </c>
      <c r="BC465" s="11">
        <f t="shared" si="397"/>
        <v>-5.3905989740133678E-2</v>
      </c>
    </row>
    <row r="466" spans="1:55" x14ac:dyDescent="0.35">
      <c r="B466" s="9">
        <f t="shared" si="378"/>
        <v>65.768654147506894</v>
      </c>
      <c r="C466">
        <f>C440</f>
        <v>21</v>
      </c>
      <c r="D466" t="s">
        <v>127</v>
      </c>
      <c r="E466" t="s">
        <v>87</v>
      </c>
      <c r="F466" s="5">
        <f>F442</f>
        <v>298.93352787406008</v>
      </c>
      <c r="G466" s="5">
        <f t="shared" ref="G466:J466" si="420">G442</f>
        <v>229.57011384727943</v>
      </c>
      <c r="H466" s="5">
        <f t="shared" si="420"/>
        <v>163.27658002716646</v>
      </c>
      <c r="I466" s="5">
        <f t="shared" si="420"/>
        <v>131.93605709352045</v>
      </c>
      <c r="J466" s="5" t="str">
        <f t="shared" si="420"/>
        <v>350Mt-lowbio L1 S2-P2</v>
      </c>
      <c r="K466" s="9">
        <f t="shared" ref="K466:AN466" si="421">K442</f>
        <v>65.152280797983494</v>
      </c>
      <c r="L466" s="9">
        <f t="shared" si="421"/>
        <v>62.851250184110853</v>
      </c>
      <c r="M466" s="9">
        <f t="shared" si="421"/>
        <v>59.259069532029812</v>
      </c>
      <c r="N466" s="9">
        <f t="shared" si="421"/>
        <v>56.016239487035861</v>
      </c>
      <c r="O466" s="9">
        <f t="shared" si="421"/>
        <v>55.654687872900091</v>
      </c>
      <c r="P466" s="9">
        <f t="shared" si="421"/>
        <v>52.729869691627464</v>
      </c>
      <c r="Q466" s="9">
        <f t="shared" si="421"/>
        <v>50.22051516072807</v>
      </c>
      <c r="R466" s="9">
        <f t="shared" si="421"/>
        <v>47.457381248224834</v>
      </c>
      <c r="S466" s="9">
        <f t="shared" si="421"/>
        <v>41.964521229541042</v>
      </c>
      <c r="T466" s="9">
        <f t="shared" si="421"/>
        <v>37.197826517158006</v>
      </c>
      <c r="U466" s="9">
        <f t="shared" si="421"/>
        <v>35.040984102718554</v>
      </c>
      <c r="V466" s="9">
        <f t="shared" si="421"/>
        <v>33.992549963815733</v>
      </c>
      <c r="W466" s="9">
        <f t="shared" si="421"/>
        <v>32.058813057356993</v>
      </c>
      <c r="X466" s="9">
        <f t="shared" si="421"/>
        <v>32.101968364632214</v>
      </c>
      <c r="Y466" s="9">
        <f t="shared" si="421"/>
        <v>30.08226453864296</v>
      </c>
      <c r="Z466" s="9">
        <f t="shared" si="421"/>
        <v>28.62952359919106</v>
      </c>
      <c r="AA466" s="9">
        <f t="shared" si="421"/>
        <v>27.776982017174895</v>
      </c>
      <c r="AB466" s="9">
        <f t="shared" si="421"/>
        <v>26.608139514133775</v>
      </c>
      <c r="AC466" s="9">
        <f t="shared" si="421"/>
        <v>25.348494844522428</v>
      </c>
      <c r="AD466" s="9">
        <f t="shared" si="421"/>
        <v>23.572917118498275</v>
      </c>
      <c r="AE466" s="9">
        <f t="shared" si="421"/>
        <v>23.231672366960957</v>
      </c>
      <c r="AF466" s="9">
        <f t="shared" si="421"/>
        <v>22.079940146203683</v>
      </c>
      <c r="AG466" s="9">
        <f t="shared" si="421"/>
        <v>21.189477327144314</v>
      </c>
      <c r="AH466" s="9">
        <f t="shared" si="421"/>
        <v>20.765494079762433</v>
      </c>
      <c r="AI466" s="9">
        <f t="shared" si="421"/>
        <v>20.381333083846659</v>
      </c>
      <c r="AJ466" s="9">
        <f t="shared" si="421"/>
        <v>19.663178745356483</v>
      </c>
      <c r="AK466" s="9">
        <f t="shared" si="421"/>
        <v>18.440030923137019</v>
      </c>
      <c r="AL466" s="9">
        <f t="shared" si="421"/>
        <v>18.334269210260931</v>
      </c>
      <c r="AM466" s="9">
        <f t="shared" si="421"/>
        <v>17.677266528628135</v>
      </c>
      <c r="AN466" s="9">
        <f t="shared" si="421"/>
        <v>17.919037975972639</v>
      </c>
      <c r="AP466" s="5" t="str">
        <f t="shared" si="385"/>
        <v>350Mt-lowbio L1 S2-P2</v>
      </c>
      <c r="AQ466" s="11">
        <f t="shared" si="386"/>
        <v>-5.7983022568390608E-2</v>
      </c>
      <c r="AR466" s="11">
        <f t="shared" si="387"/>
        <v>-2.9920225294742253E-2</v>
      </c>
      <c r="AS466" s="11">
        <f t="shared" si="388"/>
        <v>-5.6887079919487049E-2</v>
      </c>
      <c r="AT466" s="11">
        <f t="shared" si="389"/>
        <v>1.3461292905014854E-3</v>
      </c>
      <c r="AU466" s="11">
        <f t="shared" si="390"/>
        <v>-6.2915264355391631E-2</v>
      </c>
      <c r="AV466" s="11">
        <f t="shared" si="391"/>
        <v>-4.8292273262398266E-2</v>
      </c>
      <c r="AW466" s="11">
        <f t="shared" si="392"/>
        <v>-2.9778406163917248E-2</v>
      </c>
      <c r="AX466" s="11">
        <f t="shared" si="393"/>
        <v>-4.2079535577997929E-2</v>
      </c>
      <c r="AY466" s="11">
        <f t="shared" si="394"/>
        <v>-4.7340576703690518E-2</v>
      </c>
      <c r="AZ466" s="11">
        <f t="shared" si="395"/>
        <v>-7.004667286617372E-2</v>
      </c>
      <c r="BB466" s="11">
        <f t="shared" si="396"/>
        <v>-4.1271892569502013E-2</v>
      </c>
      <c r="BC466" s="11">
        <f t="shared" si="397"/>
        <v>-4.7507492914835539E-2</v>
      </c>
    </row>
    <row r="467" spans="1:55" x14ac:dyDescent="0.35">
      <c r="B467" s="9">
        <f t="shared" si="378"/>
        <v>65.768654147506894</v>
      </c>
      <c r="C467">
        <f>C441</f>
        <v>22</v>
      </c>
      <c r="D467" t="s">
        <v>127</v>
      </c>
      <c r="E467" t="s">
        <v>88</v>
      </c>
      <c r="F467" s="5">
        <f>F443</f>
        <v>298.93736149848007</v>
      </c>
      <c r="G467" s="5">
        <f t="shared" ref="G467:J467" si="422">G443</f>
        <v>229.38691241259943</v>
      </c>
      <c r="H467" s="5">
        <f t="shared" si="422"/>
        <v>161.90129449316646</v>
      </c>
      <c r="I467" s="5">
        <f t="shared" si="422"/>
        <v>127.64310639782042</v>
      </c>
      <c r="J467" s="5" t="str">
        <f t="shared" si="422"/>
        <v>350Mt-lowbio L4 S2-P2</v>
      </c>
      <c r="K467" s="9">
        <f t="shared" ref="K467:AN467" si="423">K443</f>
        <v>65.152280797983494</v>
      </c>
      <c r="L467" s="9">
        <f t="shared" si="423"/>
        <v>62.851250184110853</v>
      </c>
      <c r="M467" s="9">
        <f t="shared" si="423"/>
        <v>59.259069532029812</v>
      </c>
      <c r="N467" s="9">
        <f t="shared" si="423"/>
        <v>56.017947839035855</v>
      </c>
      <c r="O467" s="9">
        <f t="shared" si="423"/>
        <v>55.656813145320093</v>
      </c>
      <c r="P467" s="9">
        <f t="shared" si="423"/>
        <v>52.727162315767465</v>
      </c>
      <c r="Q467" s="9">
        <f t="shared" si="423"/>
        <v>50.207354300628069</v>
      </c>
      <c r="R467" s="9">
        <f t="shared" si="423"/>
        <v>47.42732027062484</v>
      </c>
      <c r="S467" s="9">
        <f t="shared" si="423"/>
        <v>41.910952985241046</v>
      </c>
      <c r="T467" s="9">
        <f t="shared" si="423"/>
        <v>37.114122540338002</v>
      </c>
      <c r="U467" s="9">
        <f t="shared" si="423"/>
        <v>34.91205719671855</v>
      </c>
      <c r="V467" s="9">
        <f t="shared" si="423"/>
        <v>33.803052162815732</v>
      </c>
      <c r="W467" s="9">
        <f t="shared" si="423"/>
        <v>31.799536067356996</v>
      </c>
      <c r="X467" s="9">
        <f t="shared" si="423"/>
        <v>31.759237147632213</v>
      </c>
      <c r="Y467" s="9">
        <f t="shared" si="423"/>
        <v>29.627411918642959</v>
      </c>
      <c r="Z467" s="9">
        <f t="shared" si="423"/>
        <v>28.053566635191061</v>
      </c>
      <c r="AA467" s="9">
        <f t="shared" si="423"/>
        <v>27.070711679174895</v>
      </c>
      <c r="AB467" s="9">
        <f t="shared" si="423"/>
        <v>25.768195863133773</v>
      </c>
      <c r="AC467" s="9">
        <f t="shared" si="423"/>
        <v>24.350836388522428</v>
      </c>
      <c r="AD467" s="9">
        <f t="shared" si="423"/>
        <v>22.399795831798279</v>
      </c>
      <c r="AE467" s="9">
        <f t="shared" si="423"/>
        <v>21.88217709286096</v>
      </c>
      <c r="AF467" s="9">
        <f t="shared" si="423"/>
        <v>20.540316186103681</v>
      </c>
      <c r="AG467" s="9">
        <f t="shared" si="423"/>
        <v>19.469147043944311</v>
      </c>
      <c r="AH467" s="9">
        <f t="shared" si="423"/>
        <v>18.863028427362433</v>
      </c>
      <c r="AI467" s="9">
        <f t="shared" si="423"/>
        <v>18.28144206994666</v>
      </c>
      <c r="AJ467" s="9">
        <f t="shared" si="423"/>
        <v>17.366707560882482</v>
      </c>
      <c r="AK467" s="9">
        <f t="shared" si="423"/>
        <v>15.94587508843702</v>
      </c>
      <c r="AL467" s="9">
        <f t="shared" si="423"/>
        <v>15.650290184760934</v>
      </c>
      <c r="AM467" s="9">
        <f t="shared" si="423"/>
        <v>14.811890536528137</v>
      </c>
      <c r="AN467" s="9">
        <f t="shared" si="423"/>
        <v>14.869953756042635</v>
      </c>
      <c r="AP467" s="5" t="str">
        <f t="shared" si="385"/>
        <v>350Mt-lowbio L4 S2-P2</v>
      </c>
      <c r="AQ467" s="11">
        <f t="shared" si="386"/>
        <v>-5.9332275503108156E-2</v>
      </c>
      <c r="AR467" s="11">
        <f t="shared" si="387"/>
        <v>-3.1765674181097991E-2</v>
      </c>
      <c r="AS467" s="11">
        <f t="shared" si="388"/>
        <v>-5.9270271980429556E-2</v>
      </c>
      <c r="AT467" s="11">
        <f t="shared" si="389"/>
        <v>-1.2672801150124258E-3</v>
      </c>
      <c r="AU467" s="11">
        <f t="shared" si="390"/>
        <v>-6.7124572894478041E-2</v>
      </c>
      <c r="AV467" s="11">
        <f t="shared" si="391"/>
        <v>-5.3121254322641698E-2</v>
      </c>
      <c r="AW467" s="11">
        <f t="shared" si="392"/>
        <v>-3.5034937581991721E-2</v>
      </c>
      <c r="AX467" s="11">
        <f t="shared" si="393"/>
        <v>-4.8115314864186964E-2</v>
      </c>
      <c r="AY467" s="11">
        <f t="shared" si="394"/>
        <v>-5.5004218461376375E-2</v>
      </c>
      <c r="AZ467" s="11">
        <f t="shared" si="395"/>
        <v>-8.0122116776397689E-2</v>
      </c>
      <c r="BB467" s="11">
        <f t="shared" si="396"/>
        <v>-4.3752014934825237E-2</v>
      </c>
      <c r="BC467" s="11">
        <f t="shared" si="397"/>
        <v>-5.4279568401318888E-2</v>
      </c>
    </row>
    <row r="468" spans="1:55" x14ac:dyDescent="0.35">
      <c r="A468" s="11"/>
      <c r="H468" s="27">
        <f>AVERAGE(U468:Y468)</f>
        <v>-5.1657390655560943E-2</v>
      </c>
      <c r="I468" s="27">
        <f>AVERAGE(Z468:AD468)</f>
        <v>-5.1868134467198047E-2</v>
      </c>
      <c r="L468" s="11">
        <f t="shared" ref="L468:T468" si="424">L470/K470-1</f>
        <v>-3.5314620426071364E-2</v>
      </c>
      <c r="M468" s="11">
        <f t="shared" si="424"/>
        <v>-5.7188188422749642E-2</v>
      </c>
      <c r="N468" s="11">
        <f t="shared" si="424"/>
        <v>-6.4314749985772912E-2</v>
      </c>
      <c r="O468" s="11">
        <f t="shared" si="424"/>
        <v>-8.9489746088805555E-3</v>
      </c>
      <c r="P468" s="11">
        <f t="shared" si="424"/>
        <v>-4.7140685486133149E-2</v>
      </c>
      <c r="Q468" s="11">
        <f t="shared" si="424"/>
        <v>-4.9501484729187251E-2</v>
      </c>
      <c r="R468" s="11">
        <f t="shared" si="424"/>
        <v>-5.6249341166207723E-2</v>
      </c>
      <c r="S468" s="11">
        <f t="shared" si="424"/>
        <v>-0.11648234642092825</v>
      </c>
      <c r="T468" s="11">
        <f t="shared" si="424"/>
        <v>-0.10675753621169926</v>
      </c>
      <c r="U468" s="11">
        <f>U470/T470-1</f>
        <v>-6.4548476641671182E-2</v>
      </c>
      <c r="V468" s="11">
        <f t="shared" ref="V468:AD468" si="425">V470/U470-1</f>
        <v>-3.9308447460576601E-2</v>
      </c>
      <c r="W468" s="11">
        <f t="shared" si="425"/>
        <v>-5.8039101922828573E-2</v>
      </c>
      <c r="X468" s="11">
        <f t="shared" si="425"/>
        <v>-9.5587152312637258E-4</v>
      </c>
      <c r="Y468" s="11">
        <f t="shared" si="425"/>
        <v>-9.5435055729601981E-2</v>
      </c>
      <c r="Z468" s="11">
        <f t="shared" si="425"/>
        <v>-5.07976466915111E-2</v>
      </c>
      <c r="AA468" s="11">
        <f t="shared" si="425"/>
        <v>-3.2065633192945198E-2</v>
      </c>
      <c r="AB468" s="11">
        <f t="shared" si="425"/>
        <v>-4.3400336075318791E-2</v>
      </c>
      <c r="AC468" s="11">
        <f t="shared" si="425"/>
        <v>-5.1841531195999102E-2</v>
      </c>
      <c r="AD468" s="11">
        <f t="shared" si="425"/>
        <v>-8.1235525180216039E-2</v>
      </c>
      <c r="AQ468" s="11"/>
      <c r="AR468" s="11"/>
      <c r="AS468" s="11"/>
      <c r="AT468" s="11"/>
      <c r="AU468" s="11"/>
      <c r="AV468" s="11"/>
      <c r="AW468" s="11"/>
      <c r="AX468" s="11"/>
      <c r="AY468" s="11"/>
      <c r="AZ468" s="11"/>
    </row>
    <row r="469" spans="1:55" x14ac:dyDescent="0.35">
      <c r="C469" t="str">
        <f>C451</f>
        <v>15 Long Listed Scenarios (SSP119)</v>
      </c>
      <c r="F469" t="str">
        <f>F452</f>
        <v>CB1</v>
      </c>
      <c r="G469" t="str">
        <f t="shared" ref="G469:H469" si="426">G452</f>
        <v>CB2</v>
      </c>
      <c r="H469" t="str">
        <f t="shared" si="426"/>
        <v>CB3</v>
      </c>
      <c r="I469" t="str">
        <f>I485</f>
        <v>Provisional CB4</v>
      </c>
      <c r="J469" t="s">
        <v>102</v>
      </c>
      <c r="K469">
        <f>K452</f>
        <v>2021</v>
      </c>
      <c r="L469">
        <f t="shared" ref="L469:AN469" si="427">L452</f>
        <v>2022</v>
      </c>
      <c r="M469">
        <f t="shared" si="427"/>
        <v>2023</v>
      </c>
      <c r="N469">
        <f t="shared" si="427"/>
        <v>2024</v>
      </c>
      <c r="O469">
        <f t="shared" si="427"/>
        <v>2025</v>
      </c>
      <c r="P469">
        <f t="shared" si="427"/>
        <v>2026</v>
      </c>
      <c r="Q469">
        <f t="shared" si="427"/>
        <v>2027</v>
      </c>
      <c r="R469">
        <f t="shared" si="427"/>
        <v>2028</v>
      </c>
      <c r="S469">
        <f t="shared" si="427"/>
        <v>2029</v>
      </c>
      <c r="T469">
        <f t="shared" si="427"/>
        <v>2030</v>
      </c>
      <c r="U469">
        <f t="shared" si="427"/>
        <v>2031</v>
      </c>
      <c r="V469">
        <f t="shared" si="427"/>
        <v>2032</v>
      </c>
      <c r="W469">
        <f t="shared" si="427"/>
        <v>2033</v>
      </c>
      <c r="X469">
        <f t="shared" si="427"/>
        <v>2034</v>
      </c>
      <c r="Y469">
        <f t="shared" si="427"/>
        <v>2035</v>
      </c>
      <c r="Z469">
        <f t="shared" si="427"/>
        <v>2036</v>
      </c>
      <c r="AA469">
        <f t="shared" si="427"/>
        <v>2037</v>
      </c>
      <c r="AB469">
        <f t="shared" si="427"/>
        <v>2038</v>
      </c>
      <c r="AC469">
        <f t="shared" si="427"/>
        <v>2039</v>
      </c>
      <c r="AD469">
        <f t="shared" si="427"/>
        <v>2040</v>
      </c>
      <c r="AE469">
        <f t="shared" si="427"/>
        <v>2041</v>
      </c>
      <c r="AF469">
        <f t="shared" si="427"/>
        <v>2042</v>
      </c>
      <c r="AG469">
        <f t="shared" si="427"/>
        <v>2043</v>
      </c>
      <c r="AH469">
        <f t="shared" si="427"/>
        <v>2044</v>
      </c>
      <c r="AI469">
        <f t="shared" si="427"/>
        <v>2045</v>
      </c>
      <c r="AJ469">
        <f t="shared" si="427"/>
        <v>2046</v>
      </c>
      <c r="AK469">
        <f t="shared" si="427"/>
        <v>2047</v>
      </c>
      <c r="AL469">
        <f t="shared" si="427"/>
        <v>2048</v>
      </c>
      <c r="AM469">
        <f t="shared" si="427"/>
        <v>2049</v>
      </c>
      <c r="AN469">
        <f t="shared" si="427"/>
        <v>2050</v>
      </c>
    </row>
    <row r="470" spans="1:55" x14ac:dyDescent="0.35">
      <c r="B470" s="9">
        <f t="shared" ref="B470:B472" si="428">$B$420</f>
        <v>65.768654147506894</v>
      </c>
      <c r="D470" t="s">
        <v>1640</v>
      </c>
      <c r="F470" s="5">
        <f>AVERAGE(F453:F467)</f>
        <v>297.65618283589447</v>
      </c>
      <c r="G470" s="5">
        <f t="shared" ref="G470:H470" si="429">AVERAGE(G453:G467)</f>
        <v>227.65910368589553</v>
      </c>
      <c r="H470" s="9">
        <f t="shared" si="429"/>
        <v>159.06820304987937</v>
      </c>
      <c r="I470" s="5">
        <f>AVERAGE(I453:I467)</f>
        <v>123.23150081087719</v>
      </c>
      <c r="J470" t="str">
        <f>D470</f>
        <v>Average of 15 Shortlisted</v>
      </c>
      <c r="K470" s="9">
        <f>AVERAGE(K453:K467)</f>
        <v>65.152186266327988</v>
      </c>
      <c r="L470" s="9">
        <f t="shared" ref="L470:AN470" si="430">AVERAGE(L453:L467)</f>
        <v>62.851361538403914</v>
      </c>
      <c r="M470" s="9">
        <f t="shared" si="430"/>
        <v>59.257006032119314</v>
      </c>
      <c r="N470" s="9">
        <f t="shared" si="430"/>
        <v>55.445906504258126</v>
      </c>
      <c r="O470" s="9">
        <f t="shared" si="430"/>
        <v>54.949722494785156</v>
      </c>
      <c r="P470" s="9">
        <f t="shared" si="430"/>
        <v>52.359354909108191</v>
      </c>
      <c r="Q470" s="9">
        <f t="shared" si="430"/>
        <v>49.767489101644877</v>
      </c>
      <c r="R470" s="9">
        <f t="shared" si="430"/>
        <v>46.968100628180927</v>
      </c>
      <c r="S470" s="9">
        <f t="shared" si="430"/>
        <v>41.49714606007614</v>
      </c>
      <c r="T470" s="9">
        <f>AVERAGE(T453:T467)</f>
        <v>37.067012986885388</v>
      </c>
      <c r="U470" s="9">
        <f t="shared" si="430"/>
        <v>34.674393764924893</v>
      </c>
      <c r="V470" s="9">
        <f t="shared" si="430"/>
        <v>33.311397179388997</v>
      </c>
      <c r="W470" s="9">
        <f t="shared" si="430"/>
        <v>31.378033603302615</v>
      </c>
      <c r="X470" s="9">
        <f t="shared" si="430"/>
        <v>31.348040234529517</v>
      </c>
      <c r="Y470" s="9">
        <f t="shared" si="430"/>
        <v>28.356338267733388</v>
      </c>
      <c r="Z470" s="9">
        <f t="shared" si="430"/>
        <v>26.915903014944092</v>
      </c>
      <c r="AA470" s="9">
        <f t="shared" si="430"/>
        <v>26.052827541810007</v>
      </c>
      <c r="AB470" s="9">
        <f t="shared" si="430"/>
        <v>24.922126070783133</v>
      </c>
      <c r="AC470" s="9">
        <f t="shared" si="430"/>
        <v>23.630124894614006</v>
      </c>
      <c r="AD470" s="9">
        <f t="shared" si="430"/>
        <v>21.710519288725941</v>
      </c>
      <c r="AE470" s="9">
        <f t="shared" si="430"/>
        <v>21.314385350737595</v>
      </c>
      <c r="AF470" s="9">
        <f t="shared" si="430"/>
        <v>20.072176449999233</v>
      </c>
      <c r="AG470" s="9">
        <f t="shared" si="430"/>
        <v>19.039349257397316</v>
      </c>
      <c r="AH470" s="9">
        <f t="shared" si="430"/>
        <v>18.625702911986014</v>
      </c>
      <c r="AI470" s="9">
        <f t="shared" si="430"/>
        <v>17.957340456298393</v>
      </c>
      <c r="AJ470" s="9">
        <f t="shared" si="430"/>
        <v>17.248367813499904</v>
      </c>
      <c r="AK470" s="9">
        <f t="shared" si="430"/>
        <v>16.292385754351439</v>
      </c>
      <c r="AL470" s="9">
        <f t="shared" si="430"/>
        <v>16.09742943879673</v>
      </c>
      <c r="AM470" s="9">
        <f t="shared" si="430"/>
        <v>15.372708325835946</v>
      </c>
      <c r="AN470" s="9">
        <f t="shared" si="430"/>
        <v>15.535498062140849</v>
      </c>
    </row>
    <row r="471" spans="1:55" x14ac:dyDescent="0.35">
      <c r="B471" s="9">
        <f t="shared" si="428"/>
        <v>65.768654147506894</v>
      </c>
      <c r="D471" t="s">
        <v>238</v>
      </c>
      <c r="F471" s="5">
        <f>MIN(F453:F467)</f>
        <v>294.50492787406006</v>
      </c>
      <c r="G471" s="5">
        <f t="shared" ref="G471:I471" si="431">MIN(G453:G467)</f>
        <v>223.26366384727942</v>
      </c>
      <c r="H471" s="5">
        <f t="shared" si="431"/>
        <v>148.93976449316645</v>
      </c>
      <c r="I471" s="5">
        <f t="shared" si="431"/>
        <v>111.16189639782044</v>
      </c>
      <c r="J471" t="str">
        <f t="shared" ref="J471:J472" si="432">D471</f>
        <v>Min</v>
      </c>
      <c r="K471" s="9">
        <f t="shared" ref="K471:AN471" si="433">MIN(K453:K467)</f>
        <v>65.151808139705935</v>
      </c>
      <c r="L471" s="9">
        <f>MIN(L453:L467)</f>
        <v>62.851250184110853</v>
      </c>
      <c r="M471" s="9">
        <f t="shared" si="433"/>
        <v>59.248752032477356</v>
      </c>
      <c r="N471" s="9">
        <f t="shared" si="433"/>
        <v>53.976129487035863</v>
      </c>
      <c r="O471" s="9">
        <f t="shared" si="433"/>
        <v>53.266197872900086</v>
      </c>
      <c r="P471" s="9">
        <f t="shared" si="433"/>
        <v>51.183109691627472</v>
      </c>
      <c r="Q471" s="9">
        <f t="shared" si="433"/>
        <v>48.663615160728064</v>
      </c>
      <c r="R471" s="9">
        <f t="shared" si="433"/>
        <v>45.982311248224832</v>
      </c>
      <c r="S471" s="9">
        <f t="shared" si="433"/>
        <v>40.56236122954104</v>
      </c>
      <c r="T471" s="9">
        <f t="shared" si="433"/>
        <v>36.484882540337999</v>
      </c>
      <c r="U471" s="9">
        <f t="shared" si="433"/>
        <v>33.190507196718549</v>
      </c>
      <c r="V471" s="9">
        <f t="shared" si="433"/>
        <v>31.055042162815731</v>
      </c>
      <c r="W471" s="9">
        <f t="shared" si="433"/>
        <v>29.085096067356996</v>
      </c>
      <c r="X471" s="9">
        <f t="shared" si="433"/>
        <v>29.164967147632211</v>
      </c>
      <c r="Y471" s="9">
        <f t="shared" si="433"/>
        <v>25.799851918642958</v>
      </c>
      <c r="Z471" s="9">
        <f t="shared" si="433"/>
        <v>24.322896635191061</v>
      </c>
      <c r="AA471" s="9">
        <f t="shared" si="433"/>
        <v>23.638991679174897</v>
      </c>
      <c r="AB471" s="9">
        <f t="shared" si="433"/>
        <v>22.544995863133774</v>
      </c>
      <c r="AC471" s="9">
        <f t="shared" si="433"/>
        <v>21.307176388522429</v>
      </c>
      <c r="AD471" s="9">
        <f t="shared" si="433"/>
        <v>19.347835831798278</v>
      </c>
      <c r="AE471" s="9">
        <f t="shared" si="433"/>
        <v>18.92000709286096</v>
      </c>
      <c r="AF471" s="9">
        <f t="shared" si="433"/>
        <v>17.62168618610368</v>
      </c>
      <c r="AG471" s="9">
        <f t="shared" si="433"/>
        <v>16.567647043944316</v>
      </c>
      <c r="AH471" s="9">
        <f t="shared" si="433"/>
        <v>16.180968427362433</v>
      </c>
      <c r="AI471" s="9">
        <f t="shared" si="433"/>
        <v>15.621042069946661</v>
      </c>
      <c r="AJ471" s="9">
        <f t="shared" si="433"/>
        <v>15.02896756088248</v>
      </c>
      <c r="AK471" s="9">
        <f t="shared" si="433"/>
        <v>14.105095088437018</v>
      </c>
      <c r="AL471" s="9">
        <f t="shared" si="433"/>
        <v>14.126000184760933</v>
      </c>
      <c r="AM471" s="9">
        <f t="shared" si="433"/>
        <v>13.327990536528137</v>
      </c>
      <c r="AN471" s="9">
        <f t="shared" si="433"/>
        <v>13.403913756042636</v>
      </c>
    </row>
    <row r="472" spans="1:55" x14ac:dyDescent="0.35">
      <c r="B472" s="9">
        <f t="shared" si="428"/>
        <v>65.768654147506894</v>
      </c>
      <c r="D472" t="s">
        <v>239</v>
      </c>
      <c r="F472" s="5">
        <f>MAX(F453:F467)</f>
        <v>298.96541210105863</v>
      </c>
      <c r="G472" s="5">
        <f t="shared" ref="G472:I472" si="434">MAX(G453:G467)</f>
        <v>231.51613257638672</v>
      </c>
      <c r="H472" s="5">
        <f t="shared" si="434"/>
        <v>171.30386002716648</v>
      </c>
      <c r="I472" s="5">
        <f t="shared" si="434"/>
        <v>133.80343709352044</v>
      </c>
      <c r="J472" t="str">
        <f t="shared" si="432"/>
        <v>Max</v>
      </c>
      <c r="K472" s="9">
        <f t="shared" ref="K472:AN472" si="435">MAX(K453:K467)</f>
        <v>65.152280797983494</v>
      </c>
      <c r="L472" s="9">
        <f t="shared" si="435"/>
        <v>62.851806955576059</v>
      </c>
      <c r="M472" s="9">
        <f t="shared" si="435"/>
        <v>59.259069532029812</v>
      </c>
      <c r="N472" s="9">
        <f t="shared" si="435"/>
        <v>56.063097839035862</v>
      </c>
      <c r="O472" s="9">
        <f t="shared" si="435"/>
        <v>55.656813145320093</v>
      </c>
      <c r="P472" s="9">
        <f t="shared" si="435"/>
        <v>52.904087197417773</v>
      </c>
      <c r="Q472" s="9">
        <f t="shared" si="435"/>
        <v>50.506343252178837</v>
      </c>
      <c r="R472" s="9">
        <f t="shared" si="435"/>
        <v>47.854213436538657</v>
      </c>
      <c r="S472" s="9">
        <f t="shared" si="435"/>
        <v>42.486948537483194</v>
      </c>
      <c r="T472" s="9">
        <f t="shared" si="435"/>
        <v>37.811786517157998</v>
      </c>
      <c r="U472" s="9">
        <f t="shared" si="435"/>
        <v>36.956774102718555</v>
      </c>
      <c r="V472" s="9">
        <f t="shared" si="435"/>
        <v>36.125429963815733</v>
      </c>
      <c r="W472" s="9">
        <f t="shared" si="435"/>
        <v>33.930643057356995</v>
      </c>
      <c r="X472" s="9">
        <f t="shared" si="435"/>
        <v>33.594178364632214</v>
      </c>
      <c r="Y472" s="9">
        <f t="shared" si="435"/>
        <v>30.69683453864296</v>
      </c>
      <c r="Z472" s="9">
        <f t="shared" si="435"/>
        <v>29.059643599191062</v>
      </c>
      <c r="AA472" s="9">
        <f t="shared" si="435"/>
        <v>28.175282017174894</v>
      </c>
      <c r="AB472" s="9">
        <f t="shared" si="435"/>
        <v>27.055819514133773</v>
      </c>
      <c r="AC472" s="9">
        <f t="shared" si="435"/>
        <v>25.748454844522428</v>
      </c>
      <c r="AD472" s="9">
        <f t="shared" si="435"/>
        <v>23.764237118498279</v>
      </c>
      <c r="AE472" s="9">
        <f t="shared" si="435"/>
        <v>23.40426236696096</v>
      </c>
      <c r="AF472" s="9">
        <f t="shared" si="435"/>
        <v>22.209910146203683</v>
      </c>
      <c r="AG472" s="9">
        <f t="shared" si="435"/>
        <v>21.258467327144317</v>
      </c>
      <c r="AH472" s="9">
        <f t="shared" si="435"/>
        <v>20.936474079762434</v>
      </c>
      <c r="AI472" s="9">
        <f t="shared" si="435"/>
        <v>20.59874308384666</v>
      </c>
      <c r="AJ472" s="9">
        <f t="shared" si="435"/>
        <v>19.827638745356481</v>
      </c>
      <c r="AK472" s="9">
        <f t="shared" si="435"/>
        <v>18.835540923137017</v>
      </c>
      <c r="AL472" s="9">
        <f t="shared" si="435"/>
        <v>18.334269210260931</v>
      </c>
      <c r="AM472" s="9">
        <f t="shared" si="435"/>
        <v>17.677266528628135</v>
      </c>
      <c r="AN472" s="9">
        <f t="shared" si="435"/>
        <v>17.919037975972639</v>
      </c>
    </row>
    <row r="473" spans="1:55" x14ac:dyDescent="0.35">
      <c r="F473">
        <f>F470/5</f>
        <v>59.531236567178894</v>
      </c>
      <c r="G473">
        <f t="shared" ref="G473:I473" si="436">G470/5</f>
        <v>45.531820737179103</v>
      </c>
      <c r="H473">
        <f t="shared" si="436"/>
        <v>31.813640609975874</v>
      </c>
      <c r="I473">
        <f t="shared" si="436"/>
        <v>24.646300162175439</v>
      </c>
      <c r="J473" t="s">
        <v>241</v>
      </c>
      <c r="K473" s="9">
        <f>F473</f>
        <v>59.531236567178894</v>
      </c>
      <c r="L473" s="9">
        <f>K473</f>
        <v>59.531236567178894</v>
      </c>
      <c r="M473" s="9">
        <f t="shared" ref="M473:O473" si="437">L473</f>
        <v>59.531236567178894</v>
      </c>
      <c r="N473" s="9">
        <f t="shared" si="437"/>
        <v>59.531236567178894</v>
      </c>
      <c r="O473" s="9">
        <f t="shared" si="437"/>
        <v>59.531236567178894</v>
      </c>
      <c r="AE473" s="9"/>
      <c r="AF473" s="9"/>
      <c r="AG473" s="9"/>
      <c r="AH473" s="9"/>
      <c r="AI473" s="9"/>
      <c r="AJ473" s="9"/>
      <c r="AK473" s="9"/>
      <c r="AL473" s="9"/>
      <c r="AM473" s="9"/>
      <c r="AN473" s="9"/>
    </row>
    <row r="474" spans="1:55" x14ac:dyDescent="0.35">
      <c r="J474" t="s">
        <v>242</v>
      </c>
      <c r="P474" s="9">
        <f>G473</f>
        <v>45.531820737179103</v>
      </c>
      <c r="Q474" s="9">
        <f>P474</f>
        <v>45.531820737179103</v>
      </c>
      <c r="R474" s="9">
        <f>Q474</f>
        <v>45.531820737179103</v>
      </c>
      <c r="S474" s="9">
        <f>R474</f>
        <v>45.531820737179103</v>
      </c>
      <c r="T474" s="9">
        <f>S474</f>
        <v>45.531820737179103</v>
      </c>
    </row>
    <row r="475" spans="1:55" x14ac:dyDescent="0.35">
      <c r="J475" t="s">
        <v>243</v>
      </c>
      <c r="U475" s="9">
        <f>H473</f>
        <v>31.813640609975874</v>
      </c>
      <c r="V475" s="9">
        <f>U475</f>
        <v>31.813640609975874</v>
      </c>
      <c r="W475" s="9">
        <f t="shared" ref="W475:Y475" si="438">V475</f>
        <v>31.813640609975874</v>
      </c>
      <c r="X475" s="9">
        <f t="shared" si="438"/>
        <v>31.813640609975874</v>
      </c>
      <c r="Y475" s="9">
        <f t="shared" si="438"/>
        <v>31.813640609975874</v>
      </c>
    </row>
    <row r="476" spans="1:55" x14ac:dyDescent="0.35">
      <c r="J476" t="str">
        <f>I469</f>
        <v>Provisional CB4</v>
      </c>
      <c r="Z476" s="9">
        <f>I473</f>
        <v>24.646300162175439</v>
      </c>
      <c r="AA476" s="9">
        <f>Z476</f>
        <v>24.646300162175439</v>
      </c>
      <c r="AB476" s="9">
        <f t="shared" ref="AB476:AD476" si="439">AA476</f>
        <v>24.646300162175439</v>
      </c>
      <c r="AC476" s="9">
        <f t="shared" si="439"/>
        <v>24.646300162175439</v>
      </c>
      <c r="AD476" s="9">
        <f t="shared" si="439"/>
        <v>24.646300162175439</v>
      </c>
    </row>
    <row r="477" spans="1:55" x14ac:dyDescent="0.35">
      <c r="J477" t="s">
        <v>244</v>
      </c>
      <c r="M477" s="5">
        <v>295</v>
      </c>
      <c r="R477" s="5">
        <v>200</v>
      </c>
      <c r="W477" s="5">
        <f>H470</f>
        <v>159.06820304987937</v>
      </c>
      <c r="AB477" s="5">
        <f>I470</f>
        <v>123.23150081087719</v>
      </c>
    </row>
    <row r="478" spans="1:55" x14ac:dyDescent="0.35">
      <c r="F478">
        <f>F471/5</f>
        <v>58.900985574812012</v>
      </c>
      <c r="G478">
        <f t="shared" ref="G478:I478" si="440">G471/5</f>
        <v>44.652732769455881</v>
      </c>
      <c r="H478">
        <f t="shared" si="440"/>
        <v>29.787952898633289</v>
      </c>
      <c r="I478">
        <f t="shared" si="440"/>
        <v>22.232379279564089</v>
      </c>
      <c r="J478" t="s">
        <v>238</v>
      </c>
      <c r="M478" s="5"/>
      <c r="R478" s="5"/>
      <c r="U478" s="5">
        <f>H478</f>
        <v>29.787952898633289</v>
      </c>
      <c r="V478" s="5">
        <f>U478</f>
        <v>29.787952898633289</v>
      </c>
      <c r="W478" s="5">
        <f t="shared" ref="W478:Y479" si="441">V478</f>
        <v>29.787952898633289</v>
      </c>
      <c r="X478" s="5">
        <f t="shared" si="441"/>
        <v>29.787952898633289</v>
      </c>
      <c r="Y478" s="5">
        <f t="shared" si="441"/>
        <v>29.787952898633289</v>
      </c>
      <c r="Z478" s="5">
        <f>I478</f>
        <v>22.232379279564089</v>
      </c>
      <c r="AA478" s="5">
        <f t="shared" ref="AA478:AD479" si="442">Z478</f>
        <v>22.232379279564089</v>
      </c>
      <c r="AB478" s="5">
        <f t="shared" si="442"/>
        <v>22.232379279564089</v>
      </c>
      <c r="AC478" s="5">
        <f t="shared" si="442"/>
        <v>22.232379279564089</v>
      </c>
      <c r="AD478" s="5">
        <f t="shared" si="442"/>
        <v>22.232379279564089</v>
      </c>
    </row>
    <row r="479" spans="1:55" x14ac:dyDescent="0.35">
      <c r="F479">
        <f>F472/5</f>
        <v>59.793082420211725</v>
      </c>
      <c r="G479">
        <f t="shared" ref="G479:I479" si="443">G472/5</f>
        <v>46.303226515277345</v>
      </c>
      <c r="H479">
        <f t="shared" si="443"/>
        <v>34.260772005433296</v>
      </c>
      <c r="I479">
        <f t="shared" si="443"/>
        <v>26.760687418704087</v>
      </c>
      <c r="J479" t="s">
        <v>239</v>
      </c>
      <c r="M479" s="5"/>
      <c r="R479" s="5"/>
      <c r="U479" s="5">
        <f>H479</f>
        <v>34.260772005433296</v>
      </c>
      <c r="V479" s="5">
        <f>U479</f>
        <v>34.260772005433296</v>
      </c>
      <c r="W479" s="5">
        <f t="shared" si="441"/>
        <v>34.260772005433296</v>
      </c>
      <c r="X479" s="5">
        <f t="shared" si="441"/>
        <v>34.260772005433296</v>
      </c>
      <c r="Y479" s="5">
        <f t="shared" si="441"/>
        <v>34.260772005433296</v>
      </c>
      <c r="Z479" s="5">
        <f>I479</f>
        <v>26.760687418704087</v>
      </c>
      <c r="AA479" s="5">
        <f t="shared" si="442"/>
        <v>26.760687418704087</v>
      </c>
      <c r="AB479" s="5">
        <f t="shared" si="442"/>
        <v>26.760687418704087</v>
      </c>
      <c r="AC479" s="5">
        <f t="shared" si="442"/>
        <v>26.760687418704087</v>
      </c>
      <c r="AD479" s="5">
        <f t="shared" si="442"/>
        <v>26.760687418704087</v>
      </c>
    </row>
    <row r="480" spans="1:55" x14ac:dyDescent="0.35">
      <c r="B480" t="s">
        <v>1643</v>
      </c>
      <c r="C480" t="s">
        <v>1562</v>
      </c>
      <c r="H480" s="27">
        <f>(Y470/T470-1)/5</f>
        <v>-4.6999604323304432E-2</v>
      </c>
      <c r="I480" s="27">
        <f>(AD470/Y470-1)/5</f>
        <v>-4.6873604879863563E-2</v>
      </c>
      <c r="J480" t="s">
        <v>245</v>
      </c>
      <c r="K480" s="11">
        <f>K470/$B470-1</f>
        <v>-9.3732780329711662E-3</v>
      </c>
      <c r="L480" s="11">
        <f t="shared" ref="L480:AN480" si="444">L470/$B470-1</f>
        <v>-4.4356884703160127E-2</v>
      </c>
      <c r="M480" s="11">
        <f t="shared" si="444"/>
        <v>-9.9008383245659304E-2</v>
      </c>
      <c r="N480" s="11">
        <f t="shared" si="444"/>
        <v>-0.15695543381649191</v>
      </c>
      <c r="O480" s="26">
        <f t="shared" si="444"/>
        <v>-0.16449981823342286</v>
      </c>
      <c r="P480" s="11">
        <f t="shared" si="444"/>
        <v>-0.20388586952568821</v>
      </c>
      <c r="Q480" s="11">
        <f t="shared" si="444"/>
        <v>-0.2432947009980525</v>
      </c>
      <c r="R480" s="11">
        <f t="shared" si="444"/>
        <v>-0.28585887552389033</v>
      </c>
      <c r="S480" s="11">
        <f t="shared" si="444"/>
        <v>-0.3690437093785478</v>
      </c>
      <c r="T480" s="26">
        <f t="shared" si="444"/>
        <v>-0.43640304842256694</v>
      </c>
      <c r="U480" s="11">
        <f t="shared" si="444"/>
        <v>-0.47278237308677995</v>
      </c>
      <c r="V480" s="11">
        <f t="shared" si="444"/>
        <v>-0.49350647947458814</v>
      </c>
      <c r="W480" s="11">
        <f t="shared" si="444"/>
        <v>-0.52290290853561472</v>
      </c>
      <c r="X480" s="11">
        <f t="shared" si="444"/>
        <v>-0.52335895205911198</v>
      </c>
      <c r="Y480" s="26">
        <f t="shared" si="444"/>
        <v>-0.56884721703236651</v>
      </c>
      <c r="Z480" s="11">
        <f t="shared" si="444"/>
        <v>-0.59074876377161811</v>
      </c>
      <c r="AA480" s="11">
        <f t="shared" si="444"/>
        <v>-0.60387166379627677</v>
      </c>
      <c r="AB480" s="11">
        <f t="shared" si="444"/>
        <v>-0.62106376671647523</v>
      </c>
      <c r="AC480" s="11">
        <f t="shared" si="444"/>
        <v>-0.64070840127553752</v>
      </c>
      <c r="AD480" s="26">
        <f t="shared" si="444"/>
        <v>-0.66989564299075854</v>
      </c>
      <c r="AE480" s="11">
        <f t="shared" si="444"/>
        <v>-0.67591878491335122</v>
      </c>
      <c r="AF480" s="11">
        <f t="shared" si="444"/>
        <v>-0.6948063373019453</v>
      </c>
      <c r="AG480" s="11">
        <f t="shared" si="444"/>
        <v>-0.71051028025150731</v>
      </c>
      <c r="AH480" s="11">
        <f t="shared" si="444"/>
        <v>-0.71679969503082708</v>
      </c>
      <c r="AI480" s="26">
        <f t="shared" si="444"/>
        <v>-0.72696202029581736</v>
      </c>
      <c r="AJ480" s="11">
        <f t="shared" si="444"/>
        <v>-0.73774181580764875</v>
      </c>
      <c r="AK480" s="11">
        <f t="shared" si="444"/>
        <v>-0.75227734297541438</v>
      </c>
      <c r="AL480" s="11">
        <f t="shared" si="444"/>
        <v>-0.75524161703699788</v>
      </c>
      <c r="AM480" s="11">
        <f t="shared" si="444"/>
        <v>-0.76626086507171309</v>
      </c>
      <c r="AN480" s="26">
        <f t="shared" si="444"/>
        <v>-0.76378567778964113</v>
      </c>
    </row>
    <row r="481" spans="1:40" x14ac:dyDescent="0.35">
      <c r="A481" t="s">
        <v>1642</v>
      </c>
      <c r="B481" s="27">
        <v>5.8578454540560701E-3</v>
      </c>
      <c r="C481" s="27">
        <v>-2.6223009454673128E-2</v>
      </c>
      <c r="F481" s="5">
        <f>SUM(K481:O481)</f>
        <v>297.65618283589447</v>
      </c>
      <c r="G481" s="5">
        <f>SUM(P481:T481)</f>
        <v>227.65910368589556</v>
      </c>
      <c r="H481" s="9">
        <f>SUM(U481:Y481)</f>
        <v>160</v>
      </c>
      <c r="I481" s="9">
        <f>SUM(Z481:AD481)</f>
        <v>119.99999999999997</v>
      </c>
      <c r="J481" t="s">
        <v>1641</v>
      </c>
      <c r="K481" s="9">
        <f>K470</f>
        <v>65.152186266327988</v>
      </c>
      <c r="L481" s="9">
        <f t="shared" ref="L481:T481" si="445">L470</f>
        <v>62.851361538403914</v>
      </c>
      <c r="M481" s="9">
        <f t="shared" si="445"/>
        <v>59.257006032119314</v>
      </c>
      <c r="N481" s="9">
        <f t="shared" si="445"/>
        <v>55.445906504258126</v>
      </c>
      <c r="O481" s="9">
        <f t="shared" si="445"/>
        <v>54.949722494785156</v>
      </c>
      <c r="P481" s="9">
        <f t="shared" si="445"/>
        <v>52.359354909108191</v>
      </c>
      <c r="Q481" s="9">
        <f t="shared" si="445"/>
        <v>49.767489101644877</v>
      </c>
      <c r="R481" s="9">
        <f t="shared" si="445"/>
        <v>46.968100628180927</v>
      </c>
      <c r="S481" s="9">
        <f t="shared" si="445"/>
        <v>41.49714606007614</v>
      </c>
      <c r="T481" s="9">
        <f t="shared" si="445"/>
        <v>37.067012986885388</v>
      </c>
      <c r="U481" s="9">
        <f>U470*(1+$B$481)</f>
        <v>34.877511004812909</v>
      </c>
      <c r="V481" s="9">
        <f t="shared" ref="V481:Y481" si="446">V470*(1+$B$481)</f>
        <v>33.50653019592454</v>
      </c>
      <c r="W481" s="9">
        <f t="shared" si="446"/>
        <v>31.561841274802941</v>
      </c>
      <c r="X481" s="9">
        <f t="shared" si="446"/>
        <v>31.531672209510923</v>
      </c>
      <c r="Y481" s="9">
        <f t="shared" si="446"/>
        <v>28.522445314948708</v>
      </c>
      <c r="Z481" s="9">
        <f>Z470*(1+$C$481)</f>
        <v>26.210087035702148</v>
      </c>
      <c r="AA481" s="9">
        <f t="shared" ref="AA481:AD481" si="447">AA470*(1+$C$481)</f>
        <v>25.369643998860155</v>
      </c>
      <c r="AB481" s="9">
        <f t="shared" si="447"/>
        <v>24.26859292319843</v>
      </c>
      <c r="AC481" s="9">
        <f t="shared" si="447"/>
        <v>23.010471906087435</v>
      </c>
      <c r="AD481" s="9">
        <f t="shared" si="447"/>
        <v>21.141204136151817</v>
      </c>
    </row>
    <row r="482" spans="1:40" x14ac:dyDescent="0.35">
      <c r="H482" s="9">
        <f>SUM(U482:Y482)</f>
        <v>158.51646987944738</v>
      </c>
      <c r="T482" s="9">
        <f>T470</f>
        <v>37.067012986885388</v>
      </c>
      <c r="U482" s="9">
        <f>T482*(1+$H468)</f>
        <v>35.1522278165871</v>
      </c>
      <c r="V482" s="9">
        <f t="shared" ref="V482:Y482" si="448">U482*(1+$H468)</f>
        <v>33.336355451852384</v>
      </c>
      <c r="W482" s="9">
        <f t="shared" si="448"/>
        <v>31.614286315243405</v>
      </c>
      <c r="X482" s="9">
        <f t="shared" si="448"/>
        <v>29.98117477676012</v>
      </c>
      <c r="Y482" s="9">
        <f t="shared" si="448"/>
        <v>28.432425519004372</v>
      </c>
    </row>
    <row r="483" spans="1:40" x14ac:dyDescent="0.35">
      <c r="T483" s="9"/>
      <c r="U483" s="9"/>
      <c r="V483" s="9"/>
      <c r="W483" s="9"/>
      <c r="X483" s="9"/>
      <c r="Y483" s="9"/>
    </row>
    <row r="484" spans="1:40" x14ac:dyDescent="0.35">
      <c r="C484" t="s">
        <v>246</v>
      </c>
      <c r="Y484" s="9"/>
    </row>
    <row r="485" spans="1:40" x14ac:dyDescent="0.35">
      <c r="C485" t="s">
        <v>79</v>
      </c>
      <c r="D485" t="s">
        <v>209</v>
      </c>
      <c r="E485" t="s">
        <v>210</v>
      </c>
      <c r="F485" t="str">
        <f t="shared" ref="F485:AN485" si="449">F452</f>
        <v>CB1</v>
      </c>
      <c r="G485" t="str">
        <f t="shared" si="449"/>
        <v>CB2</v>
      </c>
      <c r="H485" t="str">
        <f t="shared" si="449"/>
        <v>CB3</v>
      </c>
      <c r="I485" t="s">
        <v>247</v>
      </c>
      <c r="J485" t="str">
        <f t="shared" si="449"/>
        <v>Year</v>
      </c>
      <c r="K485">
        <f t="shared" si="449"/>
        <v>2021</v>
      </c>
      <c r="L485">
        <f t="shared" si="449"/>
        <v>2022</v>
      </c>
      <c r="M485">
        <f t="shared" si="449"/>
        <v>2023</v>
      </c>
      <c r="N485">
        <f t="shared" si="449"/>
        <v>2024</v>
      </c>
      <c r="O485">
        <f t="shared" si="449"/>
        <v>2025</v>
      </c>
      <c r="P485">
        <f t="shared" si="449"/>
        <v>2026</v>
      </c>
      <c r="Q485">
        <f t="shared" si="449"/>
        <v>2027</v>
      </c>
      <c r="R485">
        <f t="shared" si="449"/>
        <v>2028</v>
      </c>
      <c r="S485">
        <f t="shared" si="449"/>
        <v>2029</v>
      </c>
      <c r="T485">
        <f t="shared" si="449"/>
        <v>2030</v>
      </c>
      <c r="U485">
        <f t="shared" si="449"/>
        <v>2031</v>
      </c>
      <c r="V485">
        <f t="shared" si="449"/>
        <v>2032</v>
      </c>
      <c r="W485">
        <f t="shared" si="449"/>
        <v>2033</v>
      </c>
      <c r="X485">
        <f t="shared" si="449"/>
        <v>2034</v>
      </c>
      <c r="Y485">
        <f t="shared" si="449"/>
        <v>2035</v>
      </c>
      <c r="Z485">
        <f t="shared" si="449"/>
        <v>2036</v>
      </c>
      <c r="AA485">
        <f t="shared" si="449"/>
        <v>2037</v>
      </c>
      <c r="AB485">
        <f t="shared" si="449"/>
        <v>2038</v>
      </c>
      <c r="AC485">
        <f t="shared" si="449"/>
        <v>2039</v>
      </c>
      <c r="AD485">
        <f t="shared" si="449"/>
        <v>2040</v>
      </c>
      <c r="AE485">
        <f t="shared" si="449"/>
        <v>2041</v>
      </c>
      <c r="AF485">
        <f t="shared" si="449"/>
        <v>2042</v>
      </c>
      <c r="AG485">
        <f t="shared" si="449"/>
        <v>2043</v>
      </c>
      <c r="AH485">
        <f t="shared" si="449"/>
        <v>2044</v>
      </c>
      <c r="AI485">
        <f t="shared" si="449"/>
        <v>2045</v>
      </c>
      <c r="AJ485">
        <f t="shared" si="449"/>
        <v>2046</v>
      </c>
      <c r="AK485">
        <f t="shared" si="449"/>
        <v>2047</v>
      </c>
      <c r="AL485">
        <f t="shared" si="449"/>
        <v>2048</v>
      </c>
      <c r="AM485">
        <f t="shared" si="449"/>
        <v>2049</v>
      </c>
      <c r="AN485">
        <f t="shared" si="449"/>
        <v>2050</v>
      </c>
    </row>
    <row r="486" spans="1:40" x14ac:dyDescent="0.35">
      <c r="A486" t="s">
        <v>248</v>
      </c>
      <c r="B486" s="9">
        <f t="shared" ref="B486:B489" si="450">$B$420</f>
        <v>65.768654147506894</v>
      </c>
      <c r="C486" t="s">
        <v>249</v>
      </c>
      <c r="D486" t="s">
        <v>121</v>
      </c>
      <c r="E486" t="str">
        <f>E421</f>
        <v>L1-S1_P2</v>
      </c>
      <c r="F486" s="5">
        <f t="shared" ref="F486:AN486" si="451">F421</f>
        <v>298.96157847663864</v>
      </c>
      <c r="G486" s="5">
        <f t="shared" si="451"/>
        <v>229.16940401106675</v>
      </c>
      <c r="H486" s="5">
        <f t="shared" si="451"/>
        <v>157.78807507606456</v>
      </c>
      <c r="I486" s="5">
        <f t="shared" si="451"/>
        <v>122.83929443407085</v>
      </c>
      <c r="J486" t="str">
        <f t="shared" si="451"/>
        <v>300Mt L1 S1-P2</v>
      </c>
      <c r="K486" s="9">
        <f t="shared" si="451"/>
        <v>65.151808139705935</v>
      </c>
      <c r="L486" s="9">
        <f t="shared" si="451"/>
        <v>62.851806955576059</v>
      </c>
      <c r="M486" s="9">
        <f t="shared" si="451"/>
        <v>59.248752032477356</v>
      </c>
      <c r="N486" s="9">
        <f t="shared" si="451"/>
        <v>56.054832850480587</v>
      </c>
      <c r="O486" s="9">
        <f t="shared" si="451"/>
        <v>55.654378498398728</v>
      </c>
      <c r="P486" s="9">
        <f t="shared" si="451"/>
        <v>52.742104573277764</v>
      </c>
      <c r="Q486" s="9">
        <f t="shared" si="451"/>
        <v>50.058024112278837</v>
      </c>
      <c r="R486" s="9">
        <f t="shared" si="451"/>
        <v>47.238444414138662</v>
      </c>
      <c r="S486" s="9">
        <f t="shared" si="451"/>
        <v>41.888706781783192</v>
      </c>
      <c r="T486" s="9">
        <f t="shared" si="451"/>
        <v>37.242124129588284</v>
      </c>
      <c r="U486" s="9">
        <f t="shared" si="451"/>
        <v>34.486466465083609</v>
      </c>
      <c r="V486" s="9">
        <f t="shared" si="451"/>
        <v>33.195462778015404</v>
      </c>
      <c r="W486" s="9">
        <f t="shared" si="451"/>
        <v>31.132350090418416</v>
      </c>
      <c r="X486" s="9">
        <f t="shared" si="451"/>
        <v>31.484328031785399</v>
      </c>
      <c r="Y486" s="9">
        <f t="shared" si="451"/>
        <v>27.489467710761758</v>
      </c>
      <c r="Z486" s="9">
        <f t="shared" si="451"/>
        <v>26.221764903289561</v>
      </c>
      <c r="AA486" s="9">
        <f t="shared" si="451"/>
        <v>25.751613987683793</v>
      </c>
      <c r="AB486" s="9">
        <f t="shared" si="451"/>
        <v>24.865553250380589</v>
      </c>
      <c r="AC486" s="9">
        <f t="shared" si="451"/>
        <v>23.857693796313651</v>
      </c>
      <c r="AD486" s="9">
        <f t="shared" si="451"/>
        <v>22.14266849640326</v>
      </c>
      <c r="AE486" s="9">
        <f t="shared" si="451"/>
        <v>21.947693108144136</v>
      </c>
      <c r="AF486" s="9">
        <f t="shared" si="451"/>
        <v>20.898900212148117</v>
      </c>
      <c r="AG486" s="9">
        <f t="shared" si="451"/>
        <v>20.080671161342661</v>
      </c>
      <c r="AH486" s="9">
        <f t="shared" si="451"/>
        <v>19.930288531413652</v>
      </c>
      <c r="AI486" s="9">
        <f t="shared" si="451"/>
        <v>19.615446321138659</v>
      </c>
      <c r="AJ486" s="9">
        <f t="shared" si="451"/>
        <v>19.269134306162272</v>
      </c>
      <c r="AK486" s="9">
        <f t="shared" si="451"/>
        <v>18.599175916642462</v>
      </c>
      <c r="AL486" s="9">
        <f t="shared" si="451"/>
        <v>18.867717429439928</v>
      </c>
      <c r="AM486" s="9">
        <f t="shared" si="451"/>
        <v>18.316740157633848</v>
      </c>
      <c r="AN486" s="9">
        <f t="shared" si="451"/>
        <v>18.666877733270375</v>
      </c>
    </row>
    <row r="487" spans="1:40" x14ac:dyDescent="0.35">
      <c r="B487" s="9">
        <f t="shared" si="450"/>
        <v>65.768654147506894</v>
      </c>
      <c r="C487" t="s">
        <v>250</v>
      </c>
      <c r="D487" t="s">
        <v>121</v>
      </c>
      <c r="E487" t="s">
        <v>88</v>
      </c>
      <c r="F487" s="5">
        <f t="shared" ref="F487:AN487" si="452">F455</f>
        <v>298.85848149848005</v>
      </c>
      <c r="G487" s="5">
        <f t="shared" si="452"/>
        <v>226.78341241259943</v>
      </c>
      <c r="H487" s="5">
        <f t="shared" si="452"/>
        <v>151.19396449316645</v>
      </c>
      <c r="I487" s="5">
        <f t="shared" si="452"/>
        <v>111.16189639782044</v>
      </c>
      <c r="J487" s="5" t="str">
        <f t="shared" si="452"/>
        <v>300Mt L4 S2-P2</v>
      </c>
      <c r="K487" s="9">
        <f t="shared" si="452"/>
        <v>65.152280797983494</v>
      </c>
      <c r="L487" s="9">
        <f t="shared" si="452"/>
        <v>62.851250184110853</v>
      </c>
      <c r="M487" s="9">
        <f t="shared" si="452"/>
        <v>59.259069532029812</v>
      </c>
      <c r="N487" s="9">
        <f t="shared" si="452"/>
        <v>56.053927839035865</v>
      </c>
      <c r="O487" s="9">
        <f t="shared" si="452"/>
        <v>55.541953145320086</v>
      </c>
      <c r="P487" s="9">
        <f t="shared" si="452"/>
        <v>52.54630231576747</v>
      </c>
      <c r="Q487" s="9">
        <f t="shared" si="452"/>
        <v>49.74419430062806</v>
      </c>
      <c r="R487" s="9">
        <f t="shared" si="452"/>
        <v>46.759600270624837</v>
      </c>
      <c r="S487" s="9">
        <f t="shared" si="452"/>
        <v>41.248432985241053</v>
      </c>
      <c r="T487" s="9">
        <f t="shared" si="452"/>
        <v>36.484882540337999</v>
      </c>
      <c r="U487" s="9">
        <f t="shared" si="452"/>
        <v>33.547227196718552</v>
      </c>
      <c r="V487" s="9">
        <f t="shared" si="452"/>
        <v>32.03010216281573</v>
      </c>
      <c r="W487" s="9">
        <f t="shared" si="452"/>
        <v>29.819946067356994</v>
      </c>
      <c r="X487" s="9">
        <f t="shared" si="452"/>
        <v>29.996837147632213</v>
      </c>
      <c r="Y487" s="9">
        <f t="shared" si="452"/>
        <v>25.799851918642958</v>
      </c>
      <c r="Z487" s="9">
        <f t="shared" si="452"/>
        <v>24.322896635191061</v>
      </c>
      <c r="AA487" s="9">
        <f t="shared" si="452"/>
        <v>23.638991679174897</v>
      </c>
      <c r="AB487" s="9">
        <f t="shared" si="452"/>
        <v>22.544995863133774</v>
      </c>
      <c r="AC487" s="9">
        <f t="shared" si="452"/>
        <v>21.307176388522429</v>
      </c>
      <c r="AD487" s="9">
        <f t="shared" si="452"/>
        <v>19.347835831798278</v>
      </c>
      <c r="AE487" s="9">
        <f t="shared" si="452"/>
        <v>18.92000709286096</v>
      </c>
      <c r="AF487" s="9">
        <f t="shared" si="452"/>
        <v>17.62168618610368</v>
      </c>
      <c r="AG487" s="9">
        <f t="shared" si="452"/>
        <v>16.567647043944316</v>
      </c>
      <c r="AH487" s="9">
        <f t="shared" si="452"/>
        <v>16.180968427362433</v>
      </c>
      <c r="AI487" s="9">
        <f t="shared" si="452"/>
        <v>15.621042069946661</v>
      </c>
      <c r="AJ487" s="9">
        <f t="shared" si="452"/>
        <v>15.02896756088248</v>
      </c>
      <c r="AK487" s="9">
        <f t="shared" si="452"/>
        <v>14.105095088437018</v>
      </c>
      <c r="AL487" s="9">
        <f t="shared" si="452"/>
        <v>14.126000184760933</v>
      </c>
      <c r="AM487" s="9">
        <f t="shared" si="452"/>
        <v>13.327990536528137</v>
      </c>
      <c r="AN487" s="9">
        <f t="shared" si="452"/>
        <v>13.403913756042636</v>
      </c>
    </row>
    <row r="488" spans="1:40" x14ac:dyDescent="0.35">
      <c r="B488" s="9">
        <f t="shared" si="450"/>
        <v>65.768654147506894</v>
      </c>
      <c r="C488" t="s">
        <v>251</v>
      </c>
      <c r="D488" t="s">
        <v>77</v>
      </c>
      <c r="E488" t="s">
        <v>88</v>
      </c>
      <c r="F488" s="5">
        <f t="shared" ref="F488:AN488" si="453">F465</f>
        <v>298.87730149848011</v>
      </c>
      <c r="G488" s="5">
        <f t="shared" si="453"/>
        <v>226.79069241259941</v>
      </c>
      <c r="H488" s="5">
        <f t="shared" si="453"/>
        <v>161.69387449316645</v>
      </c>
      <c r="I488" s="5">
        <f t="shared" si="453"/>
        <v>128.03665639782045</v>
      </c>
      <c r="J488" s="5" t="str">
        <f t="shared" si="453"/>
        <v>350Mt L4 S2-P2</v>
      </c>
      <c r="K488" s="9">
        <f t="shared" si="453"/>
        <v>65.152280797983494</v>
      </c>
      <c r="L488" s="9">
        <f t="shared" si="453"/>
        <v>62.851250184110853</v>
      </c>
      <c r="M488" s="9">
        <f t="shared" si="453"/>
        <v>59.259069532029812</v>
      </c>
      <c r="N488" s="9">
        <f t="shared" si="453"/>
        <v>56.063097839035862</v>
      </c>
      <c r="O488" s="9">
        <f t="shared" si="453"/>
        <v>55.551603145320094</v>
      </c>
      <c r="P488" s="9">
        <f t="shared" si="453"/>
        <v>52.511772315767466</v>
      </c>
      <c r="Q488" s="9">
        <f t="shared" si="453"/>
        <v>49.714604300628068</v>
      </c>
      <c r="R488" s="9">
        <f t="shared" si="453"/>
        <v>46.793060270624835</v>
      </c>
      <c r="S488" s="9">
        <f t="shared" si="453"/>
        <v>41.273532985241047</v>
      </c>
      <c r="T488" s="9">
        <f t="shared" si="453"/>
        <v>36.497722540338003</v>
      </c>
      <c r="U488" s="9">
        <f t="shared" si="453"/>
        <v>34.514887196718547</v>
      </c>
      <c r="V488" s="9">
        <f t="shared" si="453"/>
        <v>33.63681216281573</v>
      </c>
      <c r="W488" s="9">
        <f t="shared" si="453"/>
        <v>32.130446067356992</v>
      </c>
      <c r="X488" s="9">
        <f t="shared" si="453"/>
        <v>31.749107147632209</v>
      </c>
      <c r="Y488" s="9">
        <f t="shared" si="453"/>
        <v>29.662621918642959</v>
      </c>
      <c r="Z488" s="9">
        <f t="shared" si="453"/>
        <v>28.151466635191063</v>
      </c>
      <c r="AA488" s="9">
        <f t="shared" si="453"/>
        <v>27.163571679174897</v>
      </c>
      <c r="AB488" s="9">
        <f t="shared" si="453"/>
        <v>25.816565863133775</v>
      </c>
      <c r="AC488" s="9">
        <f t="shared" si="453"/>
        <v>24.434356388522428</v>
      </c>
      <c r="AD488" s="9">
        <f t="shared" si="453"/>
        <v>22.470695831798281</v>
      </c>
      <c r="AE488" s="9">
        <f t="shared" si="453"/>
        <v>21.979707092860959</v>
      </c>
      <c r="AF488" s="9">
        <f t="shared" si="453"/>
        <v>20.617826186103681</v>
      </c>
      <c r="AG488" s="9">
        <f t="shared" si="453"/>
        <v>19.538137043944314</v>
      </c>
      <c r="AH488" s="9">
        <f t="shared" si="453"/>
        <v>19.034008427362433</v>
      </c>
      <c r="AI488" s="9">
        <f t="shared" si="453"/>
        <v>18.498852069946661</v>
      </c>
      <c r="AJ488" s="9">
        <f t="shared" si="453"/>
        <v>17.53116756088248</v>
      </c>
      <c r="AK488" s="9">
        <f t="shared" si="453"/>
        <v>16.341385088437018</v>
      </c>
      <c r="AL488" s="9">
        <f t="shared" si="453"/>
        <v>15.190070184760931</v>
      </c>
      <c r="AM488" s="9">
        <f t="shared" si="453"/>
        <v>14.349440536528137</v>
      </c>
      <c r="AN488" s="9">
        <f t="shared" si="453"/>
        <v>14.419063756042638</v>
      </c>
    </row>
    <row r="489" spans="1:40" x14ac:dyDescent="0.35">
      <c r="B489" s="9">
        <f t="shared" si="450"/>
        <v>65.768654147506894</v>
      </c>
      <c r="C489" t="s">
        <v>252</v>
      </c>
      <c r="D489" t="str">
        <f>D486</f>
        <v>300Mt</v>
      </c>
      <c r="E489" t="s">
        <v>86</v>
      </c>
      <c r="F489" s="5">
        <f>F422</f>
        <v>298.96541210105863</v>
      </c>
      <c r="G489" s="5">
        <f t="shared" ref="G489:AN489" si="454">G422</f>
        <v>228.98620257638675</v>
      </c>
      <c r="H489" s="5">
        <f t="shared" si="454"/>
        <v>156.41278954206456</v>
      </c>
      <c r="I489" s="5">
        <f t="shared" si="454"/>
        <v>118.54634373837085</v>
      </c>
      <c r="J489" s="5" t="str">
        <f t="shared" si="454"/>
        <v>300Mt L4 S1-P2</v>
      </c>
      <c r="K489" s="5">
        <f t="shared" si="454"/>
        <v>65.151808139705935</v>
      </c>
      <c r="L489" s="5">
        <f t="shared" si="454"/>
        <v>62.851806955576059</v>
      </c>
      <c r="M489" s="5">
        <f t="shared" si="454"/>
        <v>59.248752032477356</v>
      </c>
      <c r="N489" s="5">
        <f t="shared" si="454"/>
        <v>56.056541202480581</v>
      </c>
      <c r="O489" s="5">
        <f t="shared" si="454"/>
        <v>55.65650377081873</v>
      </c>
      <c r="P489" s="5">
        <f t="shared" si="454"/>
        <v>52.739397197417766</v>
      </c>
      <c r="Q489" s="5">
        <f t="shared" si="454"/>
        <v>50.044863252178835</v>
      </c>
      <c r="R489" s="5">
        <f t="shared" si="454"/>
        <v>47.208383436538661</v>
      </c>
      <c r="S489" s="5">
        <f t="shared" si="454"/>
        <v>41.835138537483196</v>
      </c>
      <c r="T489" s="5">
        <f t="shared" si="454"/>
        <v>37.158420152768279</v>
      </c>
      <c r="U489" s="5">
        <f t="shared" si="454"/>
        <v>34.357539559083612</v>
      </c>
      <c r="V489" s="5">
        <f t="shared" si="454"/>
        <v>33.00596497701541</v>
      </c>
      <c r="W489" s="5">
        <f t="shared" si="454"/>
        <v>30.873073100418413</v>
      </c>
      <c r="X489" s="5">
        <f t="shared" si="454"/>
        <v>31.141596814785398</v>
      </c>
      <c r="Y489" s="5">
        <f t="shared" si="454"/>
        <v>27.034615090761758</v>
      </c>
      <c r="Z489" s="5">
        <f t="shared" si="454"/>
        <v>25.645807939289561</v>
      </c>
      <c r="AA489" s="5">
        <f t="shared" si="454"/>
        <v>25.045343649683794</v>
      </c>
      <c r="AB489" s="5">
        <f t="shared" si="454"/>
        <v>24.025609599380591</v>
      </c>
      <c r="AC489" s="5">
        <f t="shared" si="454"/>
        <v>22.860035340313651</v>
      </c>
      <c r="AD489" s="5">
        <f t="shared" si="454"/>
        <v>20.969547209703261</v>
      </c>
      <c r="AE489" s="5">
        <f t="shared" si="454"/>
        <v>20.598197834044136</v>
      </c>
      <c r="AF489" s="5">
        <f t="shared" si="454"/>
        <v>19.359276252048115</v>
      </c>
      <c r="AG489" s="5">
        <f t="shared" si="454"/>
        <v>18.360340878142658</v>
      </c>
      <c r="AH489" s="5">
        <f t="shared" si="454"/>
        <v>18.027822879013652</v>
      </c>
      <c r="AI489" s="5">
        <f t="shared" si="454"/>
        <v>17.51555530723866</v>
      </c>
      <c r="AJ489" s="5">
        <f t="shared" si="454"/>
        <v>16.972663121688274</v>
      </c>
      <c r="AK489" s="5">
        <f t="shared" si="454"/>
        <v>16.10502008194246</v>
      </c>
      <c r="AL489" s="5">
        <f t="shared" si="454"/>
        <v>16.18373840393993</v>
      </c>
      <c r="AM489" s="5">
        <f t="shared" si="454"/>
        <v>15.451364165533846</v>
      </c>
      <c r="AN489" s="5">
        <f t="shared" si="454"/>
        <v>15.617793513340374</v>
      </c>
    </row>
    <row r="490" spans="1:40" x14ac:dyDescent="0.35">
      <c r="C490" t="str">
        <f>C484</f>
        <v xml:space="preserve">3 Short Listed Scenarios </v>
      </c>
      <c r="F490" t="str">
        <f t="shared" ref="F490:AE490" si="455">F485</f>
        <v>CB1</v>
      </c>
      <c r="G490" t="str">
        <f t="shared" si="455"/>
        <v>CB2</v>
      </c>
      <c r="H490" t="str">
        <f t="shared" si="455"/>
        <v>CB3</v>
      </c>
      <c r="I490" t="str">
        <f t="shared" si="455"/>
        <v>Provisional CB4</v>
      </c>
      <c r="J490" t="str">
        <f t="shared" si="455"/>
        <v>Year</v>
      </c>
      <c r="K490">
        <f t="shared" si="455"/>
        <v>2021</v>
      </c>
      <c r="L490">
        <f t="shared" si="455"/>
        <v>2022</v>
      </c>
      <c r="M490">
        <f t="shared" si="455"/>
        <v>2023</v>
      </c>
      <c r="N490">
        <f t="shared" si="455"/>
        <v>2024</v>
      </c>
      <c r="O490">
        <f t="shared" si="455"/>
        <v>2025</v>
      </c>
      <c r="P490">
        <f t="shared" si="455"/>
        <v>2026</v>
      </c>
      <c r="Q490">
        <f t="shared" si="455"/>
        <v>2027</v>
      </c>
      <c r="R490">
        <f t="shared" si="455"/>
        <v>2028</v>
      </c>
      <c r="S490">
        <f t="shared" si="455"/>
        <v>2029</v>
      </c>
      <c r="T490">
        <f t="shared" si="455"/>
        <v>2030</v>
      </c>
      <c r="U490">
        <f t="shared" si="455"/>
        <v>2031</v>
      </c>
      <c r="V490">
        <f t="shared" si="455"/>
        <v>2032</v>
      </c>
      <c r="W490">
        <f t="shared" si="455"/>
        <v>2033</v>
      </c>
      <c r="X490">
        <f t="shared" si="455"/>
        <v>2034</v>
      </c>
      <c r="Y490">
        <f t="shared" si="455"/>
        <v>2035</v>
      </c>
      <c r="Z490">
        <f t="shared" si="455"/>
        <v>2036</v>
      </c>
      <c r="AA490">
        <f t="shared" si="455"/>
        <v>2037</v>
      </c>
      <c r="AB490">
        <f t="shared" si="455"/>
        <v>2038</v>
      </c>
      <c r="AC490">
        <f t="shared" si="455"/>
        <v>2039</v>
      </c>
      <c r="AD490">
        <f t="shared" si="455"/>
        <v>2040</v>
      </c>
      <c r="AE490">
        <f t="shared" si="455"/>
        <v>2041</v>
      </c>
      <c r="AF490">
        <f>AF485</f>
        <v>2042</v>
      </c>
      <c r="AG490">
        <f t="shared" ref="AG490:AN490" si="456">AG485</f>
        <v>2043</v>
      </c>
      <c r="AH490">
        <f t="shared" si="456"/>
        <v>2044</v>
      </c>
      <c r="AI490">
        <f t="shared" si="456"/>
        <v>2045</v>
      </c>
      <c r="AJ490">
        <f t="shared" si="456"/>
        <v>2046</v>
      </c>
      <c r="AK490">
        <f t="shared" si="456"/>
        <v>2047</v>
      </c>
      <c r="AL490">
        <f t="shared" si="456"/>
        <v>2048</v>
      </c>
      <c r="AM490">
        <f t="shared" si="456"/>
        <v>2049</v>
      </c>
      <c r="AN490">
        <f t="shared" si="456"/>
        <v>2050</v>
      </c>
    </row>
    <row r="491" spans="1:40" x14ac:dyDescent="0.35">
      <c r="B491" s="9">
        <f t="shared" ref="B491:B493" si="457">$B$420</f>
        <v>65.768654147506894</v>
      </c>
      <c r="D491" t="s">
        <v>237</v>
      </c>
      <c r="F491" s="5">
        <f>AVERAGE(F486:F488)</f>
        <v>298.89912049119965</v>
      </c>
      <c r="G491" s="5">
        <f t="shared" ref="G491:I491" si="458">AVERAGE(G486:G488)</f>
        <v>227.58116961208853</v>
      </c>
      <c r="H491" s="5">
        <f t="shared" si="458"/>
        <v>156.89197135413249</v>
      </c>
      <c r="I491" s="5">
        <f t="shared" si="458"/>
        <v>120.67928240990391</v>
      </c>
      <c r="J491" t="str">
        <f>D491</f>
        <v>Average</v>
      </c>
      <c r="K491" s="9">
        <f>AVERAGE(K486:K488)</f>
        <v>65.152123245224303</v>
      </c>
      <c r="L491" s="9">
        <f t="shared" ref="L491:AN491" si="459">AVERAGE(L486:L488)</f>
        <v>62.851435774599253</v>
      </c>
      <c r="M491" s="9">
        <f t="shared" si="459"/>
        <v>59.255630365512332</v>
      </c>
      <c r="N491" s="9">
        <f t="shared" si="459"/>
        <v>56.057286176184107</v>
      </c>
      <c r="O491" s="9">
        <f t="shared" si="459"/>
        <v>55.582644929679638</v>
      </c>
      <c r="P491" s="9">
        <f t="shared" si="459"/>
        <v>52.600059734937567</v>
      </c>
      <c r="Q491" s="9">
        <f t="shared" si="459"/>
        <v>49.838940904511652</v>
      </c>
      <c r="R491" s="9">
        <f t="shared" si="459"/>
        <v>46.930368318462776</v>
      </c>
      <c r="S491" s="9">
        <f t="shared" si="459"/>
        <v>41.470224250755102</v>
      </c>
      <c r="T491" s="9">
        <f t="shared" si="459"/>
        <v>36.741576403421426</v>
      </c>
      <c r="U491" s="9">
        <f t="shared" si="459"/>
        <v>34.182860286173572</v>
      </c>
      <c r="V491" s="9">
        <f t="shared" si="459"/>
        <v>32.954125701215624</v>
      </c>
      <c r="W491" s="9">
        <f t="shared" si="459"/>
        <v>31.027580741710796</v>
      </c>
      <c r="X491" s="9">
        <f t="shared" si="459"/>
        <v>31.07675744234994</v>
      </c>
      <c r="Y491" s="9">
        <f t="shared" si="459"/>
        <v>27.650647182682558</v>
      </c>
      <c r="Z491" s="9">
        <f t="shared" si="459"/>
        <v>26.232042724557232</v>
      </c>
      <c r="AA491" s="9">
        <f t="shared" si="459"/>
        <v>25.518059115344528</v>
      </c>
      <c r="AB491" s="9">
        <f t="shared" si="459"/>
        <v>24.409038325549378</v>
      </c>
      <c r="AC491" s="9">
        <f t="shared" si="459"/>
        <v>23.199742191119501</v>
      </c>
      <c r="AD491" s="9">
        <f t="shared" si="459"/>
        <v>21.320400053333273</v>
      </c>
      <c r="AE491" s="9">
        <f t="shared" si="459"/>
        <v>20.949135764622017</v>
      </c>
      <c r="AF491" s="9">
        <f t="shared" si="459"/>
        <v>19.712804194785161</v>
      </c>
      <c r="AG491" s="9">
        <f t="shared" si="459"/>
        <v>18.72881841641043</v>
      </c>
      <c r="AH491" s="9">
        <f t="shared" si="459"/>
        <v>18.38175512871284</v>
      </c>
      <c r="AI491" s="9">
        <f t="shared" si="459"/>
        <v>17.911780153677327</v>
      </c>
      <c r="AJ491" s="9">
        <f t="shared" si="459"/>
        <v>17.276423142642411</v>
      </c>
      <c r="AK491" s="9">
        <f t="shared" si="459"/>
        <v>16.348552031172165</v>
      </c>
      <c r="AL491" s="9">
        <f t="shared" si="459"/>
        <v>16.061262599653929</v>
      </c>
      <c r="AM491" s="9">
        <f t="shared" si="459"/>
        <v>15.331390410230041</v>
      </c>
      <c r="AN491" s="9">
        <f t="shared" si="459"/>
        <v>15.496618415118549</v>
      </c>
    </row>
    <row r="492" spans="1:40" x14ac:dyDescent="0.35">
      <c r="B492" s="9">
        <f t="shared" si="457"/>
        <v>65.768654147506894</v>
      </c>
      <c r="D492" t="s">
        <v>238</v>
      </c>
      <c r="F492" s="5">
        <f>MIN(F486:F488)</f>
        <v>298.85848149848005</v>
      </c>
      <c r="G492" s="5">
        <f t="shared" ref="G492:I492" si="460">MIN(G486:G488)</f>
        <v>226.78341241259943</v>
      </c>
      <c r="H492" s="5">
        <f t="shared" si="460"/>
        <v>151.19396449316645</v>
      </c>
      <c r="I492" s="5">
        <f t="shared" si="460"/>
        <v>111.16189639782044</v>
      </c>
      <c r="J492" t="str">
        <f t="shared" ref="J492:J493" si="461">D492</f>
        <v>Min</v>
      </c>
      <c r="K492" s="9">
        <f>MIN(K486:K488)</f>
        <v>65.151808139705935</v>
      </c>
      <c r="L492" s="9">
        <f t="shared" ref="L492:AN492" si="462">MIN(L486:L488)</f>
        <v>62.851250184110853</v>
      </c>
      <c r="M492" s="9">
        <f t="shared" si="462"/>
        <v>59.248752032477356</v>
      </c>
      <c r="N492" s="9">
        <f t="shared" si="462"/>
        <v>56.053927839035865</v>
      </c>
      <c r="O492" s="9">
        <f t="shared" si="462"/>
        <v>55.541953145320086</v>
      </c>
      <c r="P492" s="9">
        <f t="shared" si="462"/>
        <v>52.511772315767466</v>
      </c>
      <c r="Q492" s="9">
        <f t="shared" si="462"/>
        <v>49.714604300628068</v>
      </c>
      <c r="R492" s="9">
        <f t="shared" si="462"/>
        <v>46.759600270624837</v>
      </c>
      <c r="S492" s="9">
        <f t="shared" si="462"/>
        <v>41.248432985241053</v>
      </c>
      <c r="T492" s="9">
        <f t="shared" si="462"/>
        <v>36.484882540337999</v>
      </c>
      <c r="U492" s="9">
        <f t="shared" si="462"/>
        <v>33.547227196718552</v>
      </c>
      <c r="V492" s="9">
        <f t="shared" si="462"/>
        <v>32.03010216281573</v>
      </c>
      <c r="W492" s="9">
        <f t="shared" si="462"/>
        <v>29.819946067356994</v>
      </c>
      <c r="X492" s="9">
        <f t="shared" si="462"/>
        <v>29.996837147632213</v>
      </c>
      <c r="Y492" s="9">
        <f t="shared" si="462"/>
        <v>25.799851918642958</v>
      </c>
      <c r="Z492" s="9">
        <f t="shared" si="462"/>
        <v>24.322896635191061</v>
      </c>
      <c r="AA492" s="9">
        <f t="shared" si="462"/>
        <v>23.638991679174897</v>
      </c>
      <c r="AB492" s="9">
        <f t="shared" si="462"/>
        <v>22.544995863133774</v>
      </c>
      <c r="AC492" s="9">
        <f t="shared" si="462"/>
        <v>21.307176388522429</v>
      </c>
      <c r="AD492" s="9">
        <f t="shared" si="462"/>
        <v>19.347835831798278</v>
      </c>
      <c r="AE492" s="9">
        <f t="shared" si="462"/>
        <v>18.92000709286096</v>
      </c>
      <c r="AF492" s="9">
        <f t="shared" si="462"/>
        <v>17.62168618610368</v>
      </c>
      <c r="AG492" s="9">
        <f t="shared" si="462"/>
        <v>16.567647043944316</v>
      </c>
      <c r="AH492" s="9">
        <f t="shared" si="462"/>
        <v>16.180968427362433</v>
      </c>
      <c r="AI492" s="9">
        <f t="shared" si="462"/>
        <v>15.621042069946661</v>
      </c>
      <c r="AJ492" s="9">
        <f t="shared" si="462"/>
        <v>15.02896756088248</v>
      </c>
      <c r="AK492" s="9">
        <f t="shared" si="462"/>
        <v>14.105095088437018</v>
      </c>
      <c r="AL492" s="9">
        <f t="shared" si="462"/>
        <v>14.126000184760933</v>
      </c>
      <c r="AM492" s="9">
        <f t="shared" si="462"/>
        <v>13.327990536528137</v>
      </c>
      <c r="AN492" s="9">
        <f t="shared" si="462"/>
        <v>13.403913756042636</v>
      </c>
    </row>
    <row r="493" spans="1:40" x14ac:dyDescent="0.35">
      <c r="B493" s="9">
        <f t="shared" si="457"/>
        <v>65.768654147506894</v>
      </c>
      <c r="D493" t="s">
        <v>239</v>
      </c>
      <c r="F493" s="5">
        <f>MAX(F486:F488)</f>
        <v>298.96157847663864</v>
      </c>
      <c r="G493" s="5">
        <f t="shared" ref="G493:I493" si="463">MAX(G486:G488)</f>
        <v>229.16940401106675</v>
      </c>
      <c r="H493" s="5">
        <f t="shared" si="463"/>
        <v>161.69387449316645</v>
      </c>
      <c r="I493" s="5">
        <f t="shared" si="463"/>
        <v>128.03665639782045</v>
      </c>
      <c r="J493" t="str">
        <f t="shared" si="461"/>
        <v>Max</v>
      </c>
      <c r="K493" s="9">
        <f>MAX(K486:K488)</f>
        <v>65.152280797983494</v>
      </c>
      <c r="L493" s="9">
        <f t="shared" ref="L493:AN493" si="464">MAX(L486:L488)</f>
        <v>62.851806955576059</v>
      </c>
      <c r="M493" s="9">
        <f t="shared" si="464"/>
        <v>59.259069532029812</v>
      </c>
      <c r="N493" s="9">
        <f t="shared" si="464"/>
        <v>56.063097839035862</v>
      </c>
      <c r="O493" s="9">
        <f t="shared" si="464"/>
        <v>55.654378498398728</v>
      </c>
      <c r="P493" s="9">
        <f t="shared" si="464"/>
        <v>52.742104573277764</v>
      </c>
      <c r="Q493" s="9">
        <f t="shared" si="464"/>
        <v>50.058024112278837</v>
      </c>
      <c r="R493" s="9">
        <f t="shared" si="464"/>
        <v>47.238444414138662</v>
      </c>
      <c r="S493" s="9">
        <f t="shared" si="464"/>
        <v>41.888706781783192</v>
      </c>
      <c r="T493" s="9">
        <f t="shared" si="464"/>
        <v>37.242124129588284</v>
      </c>
      <c r="U493" s="9">
        <f t="shared" si="464"/>
        <v>34.514887196718547</v>
      </c>
      <c r="V493" s="9">
        <f t="shared" si="464"/>
        <v>33.63681216281573</v>
      </c>
      <c r="W493" s="9">
        <f t="shared" si="464"/>
        <v>32.130446067356992</v>
      </c>
      <c r="X493" s="9">
        <f t="shared" si="464"/>
        <v>31.749107147632209</v>
      </c>
      <c r="Y493" s="9">
        <f t="shared" si="464"/>
        <v>29.662621918642959</v>
      </c>
      <c r="Z493" s="9">
        <f t="shared" si="464"/>
        <v>28.151466635191063</v>
      </c>
      <c r="AA493" s="9">
        <f t="shared" si="464"/>
        <v>27.163571679174897</v>
      </c>
      <c r="AB493" s="9">
        <f t="shared" si="464"/>
        <v>25.816565863133775</v>
      </c>
      <c r="AC493" s="9">
        <f t="shared" si="464"/>
        <v>24.434356388522428</v>
      </c>
      <c r="AD493" s="9">
        <f t="shared" si="464"/>
        <v>22.470695831798281</v>
      </c>
      <c r="AE493" s="9">
        <f t="shared" si="464"/>
        <v>21.979707092860959</v>
      </c>
      <c r="AF493" s="9">
        <f t="shared" si="464"/>
        <v>20.898900212148117</v>
      </c>
      <c r="AG493" s="9">
        <f t="shared" si="464"/>
        <v>20.080671161342661</v>
      </c>
      <c r="AH493" s="9">
        <f t="shared" si="464"/>
        <v>19.930288531413652</v>
      </c>
      <c r="AI493" s="9">
        <f t="shared" si="464"/>
        <v>19.615446321138659</v>
      </c>
      <c r="AJ493" s="9">
        <f t="shared" si="464"/>
        <v>19.269134306162272</v>
      </c>
      <c r="AK493" s="9">
        <f t="shared" si="464"/>
        <v>18.599175916642462</v>
      </c>
      <c r="AL493" s="9">
        <f t="shared" si="464"/>
        <v>18.867717429439928</v>
      </c>
      <c r="AM493" s="9">
        <f t="shared" si="464"/>
        <v>18.316740157633848</v>
      </c>
      <c r="AN493" s="9">
        <f t="shared" si="464"/>
        <v>18.666877733270375</v>
      </c>
    </row>
    <row r="495" spans="1:40" x14ac:dyDescent="0.35">
      <c r="J495" t="str">
        <f>J485</f>
        <v>Year</v>
      </c>
      <c r="K495">
        <f>K485</f>
        <v>2021</v>
      </c>
      <c r="L495">
        <f t="shared" ref="L495:AD495" si="465">L485</f>
        <v>2022</v>
      </c>
      <c r="M495">
        <f t="shared" si="465"/>
        <v>2023</v>
      </c>
      <c r="N495">
        <f t="shared" si="465"/>
        <v>2024</v>
      </c>
      <c r="O495">
        <f t="shared" si="465"/>
        <v>2025</v>
      </c>
      <c r="P495">
        <f t="shared" si="465"/>
        <v>2026</v>
      </c>
      <c r="Q495">
        <f t="shared" si="465"/>
        <v>2027</v>
      </c>
      <c r="R495">
        <f t="shared" si="465"/>
        <v>2028</v>
      </c>
      <c r="S495">
        <f t="shared" si="465"/>
        <v>2029</v>
      </c>
      <c r="T495">
        <f t="shared" si="465"/>
        <v>2030</v>
      </c>
      <c r="U495">
        <f t="shared" si="465"/>
        <v>2031</v>
      </c>
      <c r="V495">
        <f t="shared" si="465"/>
        <v>2032</v>
      </c>
      <c r="W495">
        <f t="shared" si="465"/>
        <v>2033</v>
      </c>
      <c r="X495">
        <f t="shared" si="465"/>
        <v>2034</v>
      </c>
      <c r="Y495">
        <f t="shared" si="465"/>
        <v>2035</v>
      </c>
      <c r="Z495">
        <f t="shared" si="465"/>
        <v>2036</v>
      </c>
      <c r="AA495">
        <f t="shared" si="465"/>
        <v>2037</v>
      </c>
      <c r="AB495">
        <f t="shared" si="465"/>
        <v>2038</v>
      </c>
      <c r="AC495">
        <f t="shared" si="465"/>
        <v>2039</v>
      </c>
      <c r="AD495">
        <f t="shared" si="465"/>
        <v>2040</v>
      </c>
    </row>
    <row r="496" spans="1:40" x14ac:dyDescent="0.35">
      <c r="F496">
        <f>F491/5</f>
        <v>59.779824098239928</v>
      </c>
      <c r="G496">
        <f t="shared" ref="G496:I496" si="466">G491/5</f>
        <v>45.516233922417705</v>
      </c>
      <c r="H496">
        <f t="shared" si="466"/>
        <v>31.378394270826497</v>
      </c>
      <c r="I496">
        <f t="shared" si="466"/>
        <v>24.135856481980781</v>
      </c>
      <c r="J496" t="s">
        <v>96</v>
      </c>
      <c r="K496" s="9">
        <f>F496</f>
        <v>59.779824098239928</v>
      </c>
      <c r="L496" s="9">
        <f>K496</f>
        <v>59.779824098239928</v>
      </c>
      <c r="M496" s="9">
        <f t="shared" ref="M496:O496" si="467">L496</f>
        <v>59.779824098239928</v>
      </c>
      <c r="N496" s="9">
        <f t="shared" si="467"/>
        <v>59.779824098239928</v>
      </c>
      <c r="O496" s="9">
        <f t="shared" si="467"/>
        <v>59.779824098239928</v>
      </c>
      <c r="P496" s="9"/>
      <c r="Q496" s="9"/>
      <c r="R496" s="9"/>
      <c r="S496" s="9"/>
      <c r="T496" s="9"/>
      <c r="U496" s="9"/>
      <c r="V496" s="9"/>
      <c r="W496" s="9"/>
      <c r="X496" s="9"/>
      <c r="Y496" s="9"/>
      <c r="Z496" s="9"/>
      <c r="AA496" s="9"/>
      <c r="AB496" s="9"/>
      <c r="AC496" s="9"/>
      <c r="AD496" s="9"/>
    </row>
    <row r="497" spans="5:40" x14ac:dyDescent="0.35">
      <c r="F497">
        <f t="shared" ref="F497:I497" si="468">F492/5</f>
        <v>59.771696299696011</v>
      </c>
      <c r="G497">
        <f t="shared" si="468"/>
        <v>45.356682482519886</v>
      </c>
      <c r="H497">
        <f t="shared" si="468"/>
        <v>30.238792898633289</v>
      </c>
      <c r="I497">
        <f t="shared" si="468"/>
        <v>22.232379279564089</v>
      </c>
      <c r="J497" t="s">
        <v>97</v>
      </c>
      <c r="K497" s="9"/>
      <c r="L497" s="9"/>
      <c r="M497" s="9"/>
      <c r="N497" s="9"/>
      <c r="O497" s="9"/>
      <c r="P497" s="9">
        <f>G496</f>
        <v>45.516233922417705</v>
      </c>
      <c r="Q497" s="9">
        <f>P497</f>
        <v>45.516233922417705</v>
      </c>
      <c r="R497" s="9">
        <f>Q497</f>
        <v>45.516233922417705</v>
      </c>
      <c r="S497" s="9">
        <f>R497</f>
        <v>45.516233922417705</v>
      </c>
      <c r="T497" s="9">
        <f>S497</f>
        <v>45.516233922417705</v>
      </c>
      <c r="U497" s="9"/>
      <c r="V497" s="9"/>
      <c r="W497" s="9"/>
      <c r="X497" s="9"/>
      <c r="Y497" s="9"/>
      <c r="Z497" s="9"/>
      <c r="AA497" s="9"/>
      <c r="AB497" s="9"/>
      <c r="AC497" s="9"/>
      <c r="AD497" s="9"/>
    </row>
    <row r="498" spans="5:40" x14ac:dyDescent="0.35">
      <c r="F498">
        <f t="shared" ref="F498:I498" si="469">F493/5</f>
        <v>59.79231569532773</v>
      </c>
      <c r="G498">
        <f t="shared" si="469"/>
        <v>45.833880802213351</v>
      </c>
      <c r="H498">
        <f t="shared" si="469"/>
        <v>32.338774898633289</v>
      </c>
      <c r="I498">
        <f t="shared" si="469"/>
        <v>25.607331279564089</v>
      </c>
      <c r="J498" t="s">
        <v>98</v>
      </c>
      <c r="K498" s="9"/>
      <c r="L498" s="9"/>
      <c r="M498" s="9"/>
      <c r="N498" s="9"/>
      <c r="O498" s="9"/>
      <c r="P498" s="9"/>
      <c r="Q498" s="9"/>
      <c r="R498" s="9"/>
      <c r="S498" s="9"/>
      <c r="T498" s="9"/>
      <c r="U498" s="9">
        <f>U501</f>
        <v>30.238792898633289</v>
      </c>
      <c r="V498" s="9">
        <f t="shared" ref="V498:Y498" si="470">V501</f>
        <v>30.238792898633289</v>
      </c>
      <c r="W498" s="9">
        <f t="shared" si="470"/>
        <v>30.238792898633289</v>
      </c>
      <c r="X498" s="9">
        <f t="shared" si="470"/>
        <v>30.238792898633289</v>
      </c>
      <c r="Y498" s="9">
        <f t="shared" si="470"/>
        <v>30.238792898633289</v>
      </c>
      <c r="Z498" s="9"/>
      <c r="AA498" s="9"/>
      <c r="AB498" s="9"/>
      <c r="AC498" s="9"/>
      <c r="AD498" s="9"/>
    </row>
    <row r="499" spans="5:40" x14ac:dyDescent="0.35">
      <c r="J499" t="s">
        <v>99</v>
      </c>
      <c r="K499" s="9"/>
      <c r="L499" s="9"/>
      <c r="M499" s="9"/>
      <c r="N499" s="9"/>
      <c r="O499" s="9"/>
      <c r="P499" s="9"/>
      <c r="Q499" s="9"/>
      <c r="R499" s="9"/>
      <c r="S499" s="9"/>
      <c r="T499" s="9"/>
      <c r="U499" s="9"/>
      <c r="V499" s="9"/>
      <c r="W499" s="9"/>
      <c r="X499" s="9"/>
      <c r="Y499" s="9"/>
      <c r="Z499" s="9">
        <f>Z501</f>
        <v>22.232379279564089</v>
      </c>
      <c r="AA499" s="9">
        <f t="shared" ref="AA499:AD499" si="471">AA501</f>
        <v>22.232379279564089</v>
      </c>
      <c r="AB499" s="9">
        <f t="shared" si="471"/>
        <v>22.232379279564089</v>
      </c>
      <c r="AC499" s="9">
        <f t="shared" si="471"/>
        <v>22.232379279564089</v>
      </c>
      <c r="AD499" s="9">
        <f t="shared" si="471"/>
        <v>22.232379279564089</v>
      </c>
    </row>
    <row r="500" spans="5:40" x14ac:dyDescent="0.35">
      <c r="J500" t="s">
        <v>253</v>
      </c>
      <c r="M500" s="5">
        <v>295</v>
      </c>
      <c r="R500" s="5">
        <v>200</v>
      </c>
      <c r="W500" s="5">
        <f>H491</f>
        <v>156.89197135413249</v>
      </c>
      <c r="AB500" s="5">
        <f>I491</f>
        <v>120.67928240990391</v>
      </c>
    </row>
    <row r="501" spans="5:40" x14ac:dyDescent="0.35">
      <c r="F501">
        <f t="shared" ref="F501:H502" si="472">F492/5</f>
        <v>59.771696299696011</v>
      </c>
      <c r="G501">
        <f t="shared" si="472"/>
        <v>45.356682482519886</v>
      </c>
      <c r="H501">
        <f t="shared" si="472"/>
        <v>30.238792898633289</v>
      </c>
      <c r="I501">
        <f>I492/5</f>
        <v>22.232379279564089</v>
      </c>
      <c r="J501" t="s">
        <v>238</v>
      </c>
      <c r="U501">
        <f>H501</f>
        <v>30.238792898633289</v>
      </c>
      <c r="V501">
        <f>U501</f>
        <v>30.238792898633289</v>
      </c>
      <c r="W501">
        <f t="shared" ref="W501:AD502" si="473">V501</f>
        <v>30.238792898633289</v>
      </c>
      <c r="X501">
        <f t="shared" si="473"/>
        <v>30.238792898633289</v>
      </c>
      <c r="Y501">
        <f t="shared" si="473"/>
        <v>30.238792898633289</v>
      </c>
      <c r="Z501">
        <f>I501</f>
        <v>22.232379279564089</v>
      </c>
      <c r="AA501">
        <f t="shared" si="473"/>
        <v>22.232379279564089</v>
      </c>
      <c r="AB501">
        <f t="shared" si="473"/>
        <v>22.232379279564089</v>
      </c>
      <c r="AC501">
        <f t="shared" si="473"/>
        <v>22.232379279564089</v>
      </c>
      <c r="AD501">
        <f t="shared" si="473"/>
        <v>22.232379279564089</v>
      </c>
    </row>
    <row r="502" spans="5:40" x14ac:dyDescent="0.35">
      <c r="F502">
        <f t="shared" si="472"/>
        <v>59.79231569532773</v>
      </c>
      <c r="G502">
        <f t="shared" si="472"/>
        <v>45.833880802213351</v>
      </c>
      <c r="H502">
        <f t="shared" si="472"/>
        <v>32.338774898633289</v>
      </c>
      <c r="I502">
        <f>I493/5</f>
        <v>25.607331279564089</v>
      </c>
      <c r="J502" t="s">
        <v>254</v>
      </c>
      <c r="U502">
        <f>H502</f>
        <v>32.338774898633289</v>
      </c>
      <c r="V502">
        <f>U502</f>
        <v>32.338774898633289</v>
      </c>
      <c r="W502">
        <f t="shared" si="473"/>
        <v>32.338774898633289</v>
      </c>
      <c r="X502">
        <f t="shared" si="473"/>
        <v>32.338774898633289</v>
      </c>
      <c r="Y502">
        <f t="shared" si="473"/>
        <v>32.338774898633289</v>
      </c>
      <c r="Z502">
        <f>I502</f>
        <v>25.607331279564089</v>
      </c>
      <c r="AA502">
        <f t="shared" si="473"/>
        <v>25.607331279564089</v>
      </c>
      <c r="AB502">
        <f t="shared" si="473"/>
        <v>25.607331279564089</v>
      </c>
      <c r="AC502">
        <f t="shared" si="473"/>
        <v>25.607331279564089</v>
      </c>
      <c r="AD502">
        <f t="shared" si="473"/>
        <v>25.607331279564089</v>
      </c>
    </row>
    <row r="505" spans="5:40" x14ac:dyDescent="0.35">
      <c r="I505" s="11">
        <v>-6.4399473732193332E-2</v>
      </c>
    </row>
    <row r="506" spans="5:40" x14ac:dyDescent="0.35">
      <c r="J506" t="str">
        <f>J485</f>
        <v>Year</v>
      </c>
      <c r="K506">
        <f>K485</f>
        <v>2021</v>
      </c>
      <c r="L506">
        <f t="shared" ref="L506:AN506" si="474">L485</f>
        <v>2022</v>
      </c>
      <c r="M506">
        <f t="shared" si="474"/>
        <v>2023</v>
      </c>
      <c r="N506">
        <f t="shared" si="474"/>
        <v>2024</v>
      </c>
      <c r="O506">
        <f t="shared" si="474"/>
        <v>2025</v>
      </c>
      <c r="P506">
        <f t="shared" si="474"/>
        <v>2026</v>
      </c>
      <c r="Q506">
        <f t="shared" si="474"/>
        <v>2027</v>
      </c>
      <c r="R506">
        <f t="shared" si="474"/>
        <v>2028</v>
      </c>
      <c r="S506">
        <f t="shared" si="474"/>
        <v>2029</v>
      </c>
      <c r="T506">
        <f t="shared" si="474"/>
        <v>2030</v>
      </c>
      <c r="U506">
        <f t="shared" si="474"/>
        <v>2031</v>
      </c>
      <c r="V506">
        <f t="shared" si="474"/>
        <v>2032</v>
      </c>
      <c r="W506">
        <f t="shared" si="474"/>
        <v>2033</v>
      </c>
      <c r="X506">
        <f t="shared" si="474"/>
        <v>2034</v>
      </c>
      <c r="Y506">
        <f t="shared" si="474"/>
        <v>2035</v>
      </c>
      <c r="Z506">
        <f t="shared" si="474"/>
        <v>2036</v>
      </c>
      <c r="AA506">
        <f t="shared" si="474"/>
        <v>2037</v>
      </c>
      <c r="AB506">
        <f t="shared" si="474"/>
        <v>2038</v>
      </c>
      <c r="AC506">
        <f t="shared" si="474"/>
        <v>2039</v>
      </c>
      <c r="AD506">
        <f t="shared" si="474"/>
        <v>2040</v>
      </c>
      <c r="AE506">
        <f t="shared" si="474"/>
        <v>2041</v>
      </c>
      <c r="AF506">
        <f t="shared" si="474"/>
        <v>2042</v>
      </c>
      <c r="AG506">
        <f t="shared" si="474"/>
        <v>2043</v>
      </c>
      <c r="AH506">
        <f t="shared" si="474"/>
        <v>2044</v>
      </c>
      <c r="AI506">
        <f t="shared" si="474"/>
        <v>2045</v>
      </c>
      <c r="AJ506">
        <f t="shared" si="474"/>
        <v>2046</v>
      </c>
      <c r="AK506">
        <f t="shared" si="474"/>
        <v>2047</v>
      </c>
      <c r="AL506">
        <f t="shared" si="474"/>
        <v>2048</v>
      </c>
      <c r="AM506">
        <f t="shared" si="474"/>
        <v>2049</v>
      </c>
      <c r="AN506">
        <f t="shared" si="474"/>
        <v>2050</v>
      </c>
    </row>
    <row r="507" spans="5:40" x14ac:dyDescent="0.35">
      <c r="E507" s="5">
        <f>SUM(F507:G507)</f>
        <v>507.86513972267534</v>
      </c>
      <c r="F507" s="5">
        <f>SUM(K507:O507)</f>
        <v>294.54882773034205</v>
      </c>
      <c r="G507" s="5">
        <f>SUM(P507:T507)</f>
        <v>213.31631199233328</v>
      </c>
      <c r="H507" s="5">
        <f>SUM(U507:Y507)</f>
        <v>159.00076398486061</v>
      </c>
      <c r="I507" s="5">
        <f>SUM(Z507:AD507)</f>
        <v>121.96227899625552</v>
      </c>
      <c r="J507" t="s">
        <v>255</v>
      </c>
      <c r="K507" s="9">
        <f>K453</f>
        <v>65.151808139705935</v>
      </c>
      <c r="L507" s="9">
        <f t="shared" ref="L507:M507" si="475">L453</f>
        <v>62.851806955576059</v>
      </c>
      <c r="M507" s="9">
        <f t="shared" si="475"/>
        <v>59.248752032477356</v>
      </c>
      <c r="N507">
        <f>M507*(1+$I505)</f>
        <v>55.433163582296594</v>
      </c>
      <c r="O507">
        <f t="shared" ref="O507:T507" si="476">N507*(1+$I505)</f>
        <v>51.863297020286105</v>
      </c>
      <c r="P507">
        <f t="shared" si="476"/>
        <v>48.523327986163245</v>
      </c>
      <c r="Q507">
        <f t="shared" si="476"/>
        <v>45.398451200119723</v>
      </c>
      <c r="R507">
        <f t="shared" si="476"/>
        <v>42.474814834575355</v>
      </c>
      <c r="S507">
        <f t="shared" si="476"/>
        <v>39.739459112356343</v>
      </c>
      <c r="T507">
        <f t="shared" si="476"/>
        <v>37.180258859118581</v>
      </c>
      <c r="U507">
        <f>T507*(1+$H$468)</f>
        <v>35.259623702558208</v>
      </c>
      <c r="V507">
        <f t="shared" ref="V507:AD507" si="477">U507*(1+$H$468)</f>
        <v>33.438203546587083</v>
      </c>
      <c r="W507">
        <f t="shared" si="477"/>
        <v>31.710873203160869</v>
      </c>
      <c r="X507">
        <f t="shared" si="477"/>
        <v>30.072772238076229</v>
      </c>
      <c r="Y507">
        <f t="shared" si="477"/>
        <v>28.519291294478219</v>
      </c>
      <c r="Z507">
        <f t="shared" si="477"/>
        <v>27.046059122859617</v>
      </c>
      <c r="AA507">
        <f t="shared" si="477"/>
        <v>25.648930281056661</v>
      </c>
      <c r="AB507">
        <f t="shared" si="477"/>
        <v>24.323973469630868</v>
      </c>
      <c r="AC507">
        <f t="shared" si="477"/>
        <v>23.067460469814645</v>
      </c>
      <c r="AD507">
        <f t="shared" si="477"/>
        <v>21.875855652893719</v>
      </c>
    </row>
    <row r="508" spans="5:40" x14ac:dyDescent="0.35">
      <c r="O508" s="11">
        <f>O507/$B$486-1</f>
        <v>-0.21142833630187496</v>
      </c>
      <c r="P508" s="11"/>
      <c r="Q508" s="11"/>
      <c r="R508" s="11"/>
      <c r="S508" s="11"/>
      <c r="T508" s="11">
        <f>T507/$B$486-1</f>
        <v>-0.43468116626303233</v>
      </c>
      <c r="U508" s="11"/>
      <c r="V508" s="11"/>
      <c r="W508" s="11"/>
      <c r="X508" s="11"/>
      <c r="Y508" s="11">
        <f>Y507/$B$486-1</f>
        <v>-0.56636954694990815</v>
      </c>
      <c r="Z508" s="11"/>
      <c r="AA508" s="11"/>
      <c r="AB508" s="11"/>
      <c r="AC508" s="11"/>
      <c r="AD508" s="11">
        <f>AD507/$B$486-1</f>
        <v>-0.66738173471164197</v>
      </c>
    </row>
    <row r="509" spans="5:40" x14ac:dyDescent="0.35">
      <c r="K509">
        <f>K506</f>
        <v>2021</v>
      </c>
      <c r="L509">
        <f t="shared" ref="L509:AD509" si="478">L506</f>
        <v>2022</v>
      </c>
      <c r="M509">
        <f t="shared" si="478"/>
        <v>2023</v>
      </c>
      <c r="N509">
        <f t="shared" si="478"/>
        <v>2024</v>
      </c>
      <c r="O509">
        <f t="shared" si="478"/>
        <v>2025</v>
      </c>
      <c r="P509">
        <f t="shared" si="478"/>
        <v>2026</v>
      </c>
      <c r="Q509">
        <f t="shared" si="478"/>
        <v>2027</v>
      </c>
      <c r="R509">
        <f t="shared" si="478"/>
        <v>2028</v>
      </c>
      <c r="S509">
        <f t="shared" si="478"/>
        <v>2029</v>
      </c>
      <c r="T509">
        <f t="shared" si="478"/>
        <v>2030</v>
      </c>
      <c r="U509">
        <f t="shared" si="478"/>
        <v>2031</v>
      </c>
      <c r="V509">
        <f t="shared" si="478"/>
        <v>2032</v>
      </c>
      <c r="W509">
        <f t="shared" si="478"/>
        <v>2033</v>
      </c>
      <c r="X509">
        <f t="shared" si="478"/>
        <v>2034</v>
      </c>
      <c r="Y509">
        <f t="shared" si="478"/>
        <v>2035</v>
      </c>
      <c r="Z509">
        <f t="shared" si="478"/>
        <v>2036</v>
      </c>
      <c r="AA509">
        <f t="shared" si="478"/>
        <v>2037</v>
      </c>
      <c r="AB509">
        <f t="shared" si="478"/>
        <v>2038</v>
      </c>
      <c r="AC509">
        <f t="shared" si="478"/>
        <v>2039</v>
      </c>
      <c r="AD509">
        <f t="shared" si="478"/>
        <v>2040</v>
      </c>
    </row>
    <row r="510" spans="5:40" x14ac:dyDescent="0.35">
      <c r="F510" s="5">
        <f>SUM(K510:O510)</f>
        <v>252.95093247532924</v>
      </c>
      <c r="G510" s="5">
        <f>SUM(P510:T510)</f>
        <v>194.0271947489293</v>
      </c>
      <c r="H510" s="5">
        <f>SUM(U510:Y510)</f>
        <v>148.82946638597849</v>
      </c>
      <c r="I510" s="5">
        <f>SUM(Z510:AD510)</f>
        <v>114.16033764440814</v>
      </c>
      <c r="K510">
        <v>56.093785154016906</v>
      </c>
      <c r="L510">
        <v>53.196126580966748</v>
      </c>
      <c r="M510">
        <v>50.44815348881108</v>
      </c>
      <c r="N510">
        <v>47.842133516187864</v>
      </c>
      <c r="O510">
        <v>45.37073373534664</v>
      </c>
      <c r="P510">
        <v>43.027000018450401</v>
      </c>
      <c r="Q510">
        <v>40.804337469760483</v>
      </c>
      <c r="R510">
        <v>38.696491868643719</v>
      </c>
      <c r="S510">
        <v>36.697532071185449</v>
      </c>
      <c r="T510">
        <v>34.801833320889244</v>
      </c>
      <c r="U510">
        <v>33.00406142150235</v>
      </c>
      <c r="V510">
        <v>31.299157727431673</v>
      </c>
      <c r="W510">
        <v>29.682324909515717</v>
      </c>
      <c r="X510">
        <v>28.149013456099574</v>
      </c>
      <c r="Y510">
        <v>26.694908871429195</v>
      </c>
      <c r="Z510">
        <v>25.315919535343177</v>
      </c>
      <c r="AA510">
        <v>24.008165190101206</v>
      </c>
      <c r="AB510">
        <v>22.767966021952908</v>
      </c>
      <c r="AC510">
        <v>21.591832306724349</v>
      </c>
      <c r="AD510">
        <v>20.476454590286526</v>
      </c>
    </row>
    <row r="541" spans="1:48" x14ac:dyDescent="0.35">
      <c r="A541" t="s">
        <v>76</v>
      </c>
    </row>
    <row r="542" spans="1:48" x14ac:dyDescent="0.35">
      <c r="A542" t="s">
        <v>256</v>
      </c>
      <c r="O542" t="str">
        <f>O33</f>
        <v>Scenario name</v>
      </c>
      <c r="P542">
        <f t="shared" ref="P542:AV542" si="479">P33</f>
        <v>2018</v>
      </c>
      <c r="Q542">
        <f t="shared" si="479"/>
        <v>2019</v>
      </c>
      <c r="R542">
        <f t="shared" si="479"/>
        <v>2020</v>
      </c>
      <c r="S542">
        <f t="shared" si="479"/>
        <v>2021</v>
      </c>
      <c r="T542">
        <f t="shared" si="479"/>
        <v>2022</v>
      </c>
      <c r="U542">
        <f t="shared" si="479"/>
        <v>2023</v>
      </c>
      <c r="V542">
        <f t="shared" si="479"/>
        <v>2024</v>
      </c>
      <c r="W542">
        <f t="shared" si="479"/>
        <v>2025</v>
      </c>
      <c r="X542">
        <f t="shared" si="479"/>
        <v>2026</v>
      </c>
      <c r="Y542">
        <f t="shared" si="479"/>
        <v>2027</v>
      </c>
      <c r="Z542">
        <f t="shared" si="479"/>
        <v>2028</v>
      </c>
      <c r="AA542">
        <f t="shared" si="479"/>
        <v>2029</v>
      </c>
      <c r="AB542">
        <f t="shared" si="479"/>
        <v>2030</v>
      </c>
      <c r="AC542">
        <f t="shared" si="479"/>
        <v>2031</v>
      </c>
      <c r="AD542">
        <f t="shared" si="479"/>
        <v>2032</v>
      </c>
      <c r="AE542">
        <f t="shared" si="479"/>
        <v>2033</v>
      </c>
      <c r="AF542">
        <f t="shared" si="479"/>
        <v>2034</v>
      </c>
      <c r="AG542">
        <f t="shared" si="479"/>
        <v>2035</v>
      </c>
      <c r="AH542">
        <f t="shared" si="479"/>
        <v>2036</v>
      </c>
      <c r="AI542">
        <f t="shared" si="479"/>
        <v>2037</v>
      </c>
      <c r="AJ542">
        <f t="shared" si="479"/>
        <v>2038</v>
      </c>
      <c r="AK542">
        <f t="shared" si="479"/>
        <v>2039</v>
      </c>
      <c r="AL542">
        <f t="shared" si="479"/>
        <v>2040</v>
      </c>
      <c r="AM542">
        <f t="shared" si="479"/>
        <v>2041</v>
      </c>
      <c r="AN542">
        <f t="shared" si="479"/>
        <v>2042</v>
      </c>
      <c r="AO542">
        <f t="shared" si="479"/>
        <v>2043</v>
      </c>
      <c r="AP542">
        <f t="shared" si="479"/>
        <v>2044</v>
      </c>
      <c r="AQ542">
        <f t="shared" si="479"/>
        <v>2045</v>
      </c>
      <c r="AR542">
        <f t="shared" si="479"/>
        <v>2046</v>
      </c>
      <c r="AS542">
        <f t="shared" si="479"/>
        <v>2047</v>
      </c>
      <c r="AT542">
        <f t="shared" si="479"/>
        <v>2048</v>
      </c>
      <c r="AU542">
        <f t="shared" si="479"/>
        <v>2049</v>
      </c>
      <c r="AV542">
        <f t="shared" si="479"/>
        <v>2050</v>
      </c>
    </row>
    <row r="543" spans="1:48" x14ac:dyDescent="0.35">
      <c r="O543" t="str">
        <f>O69</f>
        <v>250Mt</v>
      </c>
      <c r="S543" s="9">
        <f t="shared" ref="S543:AV551" si="480">S69/1000</f>
        <v>36.915620000000004</v>
      </c>
      <c r="T543" s="9">
        <f t="shared" si="480"/>
        <v>36.242260000000002</v>
      </c>
      <c r="U543" s="9">
        <f t="shared" si="480"/>
        <v>31.655860000000001</v>
      </c>
      <c r="V543" s="9">
        <f t="shared" si="480"/>
        <v>29.805049999999998</v>
      </c>
      <c r="W543" s="9">
        <f t="shared" si="480"/>
        <v>28.769929999999999</v>
      </c>
      <c r="X543" s="9">
        <f t="shared" si="480"/>
        <v>27.145289999999999</v>
      </c>
      <c r="Y543" s="9">
        <f t="shared" si="480"/>
        <v>25.503979999999999</v>
      </c>
      <c r="Z543" s="9">
        <f t="shared" si="480"/>
        <v>23.103900000000003</v>
      </c>
      <c r="AA543" s="9">
        <f t="shared" si="480"/>
        <v>18.81231</v>
      </c>
      <c r="AB543" s="9">
        <f t="shared" si="480"/>
        <v>14.466530000000001</v>
      </c>
      <c r="AC543" s="9">
        <f t="shared" si="480"/>
        <v>9.6173899999999986</v>
      </c>
      <c r="AD543" s="9">
        <f t="shared" si="480"/>
        <v>6.8307200000000003</v>
      </c>
      <c r="AE543" s="9">
        <f t="shared" si="480"/>
        <v>5.5327200000000003</v>
      </c>
      <c r="AF543" s="9">
        <f t="shared" si="480"/>
        <v>4.5121700000000002</v>
      </c>
      <c r="AG543" s="9">
        <f t="shared" si="480"/>
        <v>1.2983099999999999</v>
      </c>
      <c r="AH543" s="9">
        <f t="shared" si="480"/>
        <v>0.58889000000000002</v>
      </c>
      <c r="AI543" s="9">
        <f t="shared" si="480"/>
        <v>-3.8900000000000002E-3</v>
      </c>
      <c r="AJ543" s="9">
        <f t="shared" si="480"/>
        <v>-0.17346</v>
      </c>
      <c r="AK543" s="9">
        <f t="shared" si="480"/>
        <v>-0.55832999999999999</v>
      </c>
      <c r="AL543" s="9">
        <f t="shared" si="480"/>
        <v>-0.76717999999999997</v>
      </c>
      <c r="AM543" s="9">
        <f t="shared" si="480"/>
        <v>-0.96809000000000001</v>
      </c>
      <c r="AN543" s="9">
        <f t="shared" si="480"/>
        <v>-1.1894899999999999</v>
      </c>
      <c r="AO543" s="9">
        <f t="shared" si="480"/>
        <v>-1.36205</v>
      </c>
      <c r="AP543" s="9">
        <f t="shared" si="480"/>
        <v>-1.3964400000000001</v>
      </c>
      <c r="AQ543" s="9">
        <f t="shared" si="480"/>
        <v>-1.5125999999999999</v>
      </c>
      <c r="AR543" s="9">
        <f t="shared" si="480"/>
        <v>-1.4674100000000001</v>
      </c>
      <c r="AS543" s="9">
        <f t="shared" si="480"/>
        <v>-1.4944500000000001</v>
      </c>
      <c r="AT543" s="9">
        <f t="shared" si="480"/>
        <v>-1.5336099999999999</v>
      </c>
      <c r="AU543" s="9">
        <f t="shared" si="480"/>
        <v>-1.5329000000000002</v>
      </c>
      <c r="AV543" s="9">
        <f t="shared" si="480"/>
        <v>-1.5331600000000001</v>
      </c>
    </row>
    <row r="544" spans="1:48" x14ac:dyDescent="0.35">
      <c r="O544" t="str">
        <f t="shared" ref="O544:O565" si="481">O70</f>
        <v>250Mt-led</v>
      </c>
      <c r="S544" s="9">
        <f t="shared" ref="S544:AE544" si="482">S70/1000</f>
        <v>36.915620000000004</v>
      </c>
      <c r="T544" s="9">
        <f t="shared" si="482"/>
        <v>36.242260000000002</v>
      </c>
      <c r="U544" s="9">
        <f t="shared" si="482"/>
        <v>31.655860000000001</v>
      </c>
      <c r="V544" s="9">
        <f t="shared" si="482"/>
        <v>26.823240000000002</v>
      </c>
      <c r="W544" s="9">
        <f t="shared" si="482"/>
        <v>25.0227</v>
      </c>
      <c r="X544" s="9">
        <f t="shared" si="482"/>
        <v>23.067830000000001</v>
      </c>
      <c r="Y544" s="9">
        <f t="shared" si="482"/>
        <v>21.34806</v>
      </c>
      <c r="Z544" s="9">
        <f t="shared" si="482"/>
        <v>18.987020000000001</v>
      </c>
      <c r="AA544" s="9">
        <f t="shared" si="482"/>
        <v>14.860709999999999</v>
      </c>
      <c r="AB544" s="9">
        <f t="shared" si="482"/>
        <v>10.968719999999999</v>
      </c>
      <c r="AC544" s="9">
        <f t="shared" si="482"/>
        <v>7.7076400000000005</v>
      </c>
      <c r="AD544" s="9">
        <f t="shared" si="482"/>
        <v>6.8393000000000006</v>
      </c>
      <c r="AE544" s="9">
        <f t="shared" si="482"/>
        <v>5.7735200000000004</v>
      </c>
      <c r="AF544" s="9">
        <f t="shared" si="480"/>
        <v>4.6993900000000002</v>
      </c>
      <c r="AG544" s="9">
        <f t="shared" si="480"/>
        <v>1.23698</v>
      </c>
      <c r="AH544" s="9">
        <f t="shared" si="480"/>
        <v>0.41667000000000004</v>
      </c>
      <c r="AI544" s="9">
        <f t="shared" si="480"/>
        <v>6.565E-2</v>
      </c>
      <c r="AJ544" s="9">
        <f t="shared" si="480"/>
        <v>-0.24446999999999999</v>
      </c>
      <c r="AK544" s="9">
        <f t="shared" si="480"/>
        <v>-0.55295000000000005</v>
      </c>
      <c r="AL544" s="9">
        <f t="shared" si="480"/>
        <v>-0.81249000000000005</v>
      </c>
      <c r="AM544" s="9">
        <f t="shared" si="480"/>
        <v>-1.14829</v>
      </c>
      <c r="AN544" s="9">
        <f t="shared" si="480"/>
        <v>-1.3787499999999999</v>
      </c>
      <c r="AO544" s="9">
        <f t="shared" si="480"/>
        <v>-1.57056</v>
      </c>
      <c r="AP544" s="9">
        <f t="shared" si="480"/>
        <v>-1.5935299999999999</v>
      </c>
      <c r="AQ544" s="9">
        <f t="shared" si="480"/>
        <v>-1.61435</v>
      </c>
      <c r="AR544" s="9">
        <f t="shared" si="480"/>
        <v>-1.6297999999999999</v>
      </c>
      <c r="AS544" s="9">
        <f t="shared" si="480"/>
        <v>-1.6392</v>
      </c>
      <c r="AT544" s="9">
        <f t="shared" si="480"/>
        <v>-1.64191</v>
      </c>
      <c r="AU544" s="9">
        <f t="shared" si="480"/>
        <v>-1.6432599999999999</v>
      </c>
      <c r="AV544" s="9">
        <f t="shared" si="480"/>
        <v>-1.64432</v>
      </c>
    </row>
    <row r="545" spans="15:48" x14ac:dyDescent="0.35">
      <c r="O545" t="str">
        <f t="shared" si="481"/>
        <v>250Mt-lowbio</v>
      </c>
      <c r="S545" s="9">
        <f t="shared" si="480"/>
        <v>36.915620000000004</v>
      </c>
      <c r="T545" s="9">
        <f t="shared" si="480"/>
        <v>36.242260000000002</v>
      </c>
      <c r="U545" s="9">
        <f t="shared" si="480"/>
        <v>31.655860000000001</v>
      </c>
      <c r="V545" s="9">
        <f t="shared" si="480"/>
        <v>29.71425</v>
      </c>
      <c r="W545" s="9">
        <f t="shared" si="480"/>
        <v>28.678330000000003</v>
      </c>
      <c r="X545" s="9">
        <f t="shared" si="480"/>
        <v>27.279499999999999</v>
      </c>
      <c r="Y545" s="9">
        <f t="shared" si="480"/>
        <v>25.899750000000001</v>
      </c>
      <c r="Z545" s="9">
        <f t="shared" si="480"/>
        <v>23.70909</v>
      </c>
      <c r="AA545" s="9">
        <f t="shared" si="480"/>
        <v>19.475560000000002</v>
      </c>
      <c r="AB545" s="9">
        <f t="shared" si="480"/>
        <v>15.13946</v>
      </c>
      <c r="AC545" s="9">
        <f t="shared" si="480"/>
        <v>9.9810200000000009</v>
      </c>
      <c r="AD545" s="9">
        <f t="shared" si="480"/>
        <v>6.9876400000000007</v>
      </c>
      <c r="AE545" s="9">
        <f t="shared" si="480"/>
        <v>5.6893400000000005</v>
      </c>
      <c r="AF545" s="9">
        <f t="shared" si="480"/>
        <v>4.63164</v>
      </c>
      <c r="AG545" s="9">
        <f t="shared" si="480"/>
        <v>2.4700500000000001</v>
      </c>
      <c r="AH545" s="9">
        <f t="shared" si="480"/>
        <v>1.45085</v>
      </c>
      <c r="AI545" s="9">
        <f t="shared" si="480"/>
        <v>0.74944000000000011</v>
      </c>
      <c r="AJ545" s="9">
        <f t="shared" si="480"/>
        <v>0.53794000000000008</v>
      </c>
      <c r="AK545" s="9">
        <f t="shared" si="480"/>
        <v>0.11084000000000001</v>
      </c>
      <c r="AL545" s="9">
        <f t="shared" si="480"/>
        <v>-0.21661000000000002</v>
      </c>
      <c r="AM545" s="9">
        <f t="shared" si="480"/>
        <v>-0.47914000000000001</v>
      </c>
      <c r="AN545" s="9">
        <f t="shared" si="480"/>
        <v>-0.73187000000000002</v>
      </c>
      <c r="AO545" s="9">
        <f t="shared" si="480"/>
        <v>-0.97763999999999995</v>
      </c>
      <c r="AP545" s="9">
        <f t="shared" si="480"/>
        <v>-1.0827899999999999</v>
      </c>
      <c r="AQ545" s="9">
        <f t="shared" si="480"/>
        <v>-1.2645899999999999</v>
      </c>
      <c r="AR545" s="9">
        <f t="shared" si="480"/>
        <v>-1.2302200000000001</v>
      </c>
      <c r="AS545" s="9">
        <f t="shared" si="480"/>
        <v>-1.2775999999999998</v>
      </c>
      <c r="AT545" s="9">
        <f t="shared" si="480"/>
        <v>-1.3491</v>
      </c>
      <c r="AU545" s="9">
        <f t="shared" si="480"/>
        <v>-1.37456</v>
      </c>
      <c r="AV545" s="9">
        <f t="shared" si="480"/>
        <v>-1.4000299999999999</v>
      </c>
    </row>
    <row r="546" spans="15:48" x14ac:dyDescent="0.35">
      <c r="O546" t="str">
        <f t="shared" si="481"/>
        <v>250Mt-wam</v>
      </c>
      <c r="S546" s="9">
        <f t="shared" si="480"/>
        <v>36.915620000000004</v>
      </c>
      <c r="T546" s="9">
        <f t="shared" si="480"/>
        <v>36.242260000000002</v>
      </c>
      <c r="U546" s="9">
        <f t="shared" si="480"/>
        <v>31.655860000000001</v>
      </c>
      <c r="V546" s="9">
        <f t="shared" si="480"/>
        <v>33.183980000000005</v>
      </c>
      <c r="W546" s="9">
        <f t="shared" si="480"/>
        <v>32.441110000000002</v>
      </c>
      <c r="X546" s="9">
        <f t="shared" si="480"/>
        <v>31.416730000000001</v>
      </c>
      <c r="Y546" s="9">
        <f t="shared" si="480"/>
        <v>29.441230000000001</v>
      </c>
      <c r="Z546" s="9">
        <f t="shared" si="480"/>
        <v>27.503790000000002</v>
      </c>
      <c r="AA546" s="9">
        <f t="shared" si="480"/>
        <v>25.700950000000002</v>
      </c>
      <c r="AB546" s="9">
        <f t="shared" si="480"/>
        <v>23.316869999999998</v>
      </c>
      <c r="AC546" s="9">
        <f t="shared" si="480"/>
        <v>10.31467</v>
      </c>
      <c r="AD546" s="9">
        <f t="shared" si="480"/>
        <v>7.5317400000000001</v>
      </c>
      <c r="AE546" s="9">
        <f t="shared" si="480"/>
        <v>5.8679300000000003</v>
      </c>
      <c r="AF546" s="9">
        <f t="shared" si="480"/>
        <v>4.6613899999999999</v>
      </c>
      <c r="AG546" s="9">
        <f t="shared" si="480"/>
        <v>1.30582</v>
      </c>
      <c r="AH546" s="9">
        <f t="shared" si="480"/>
        <v>0.45077</v>
      </c>
      <c r="AI546" s="9">
        <f t="shared" si="480"/>
        <v>-0.15318000000000001</v>
      </c>
      <c r="AJ546" s="9">
        <f t="shared" si="480"/>
        <v>-0.49154000000000003</v>
      </c>
      <c r="AK546" s="9">
        <f t="shared" si="480"/>
        <v>-0.56798999999999999</v>
      </c>
      <c r="AL546" s="9">
        <f t="shared" si="480"/>
        <v>-0.73851</v>
      </c>
      <c r="AM546" s="9">
        <f t="shared" si="480"/>
        <v>-0.98360999999999998</v>
      </c>
      <c r="AN546" s="9">
        <f t="shared" si="480"/>
        <v>-1.1605699999999999</v>
      </c>
      <c r="AO546" s="9">
        <f t="shared" si="480"/>
        <v>-1.3337999999999999</v>
      </c>
      <c r="AP546" s="9">
        <f t="shared" si="480"/>
        <v>-1.3668399999999998</v>
      </c>
      <c r="AQ546" s="9">
        <f t="shared" si="480"/>
        <v>-1.4820599999999999</v>
      </c>
      <c r="AR546" s="9">
        <f t="shared" si="480"/>
        <v>-1.43607</v>
      </c>
      <c r="AS546" s="9">
        <f t="shared" si="480"/>
        <v>-1.4640199999999999</v>
      </c>
      <c r="AT546" s="9">
        <f t="shared" si="480"/>
        <v>-1.5033099999999999</v>
      </c>
      <c r="AU546" s="9">
        <f t="shared" si="480"/>
        <v>-1.5023900000000001</v>
      </c>
      <c r="AV546" s="9">
        <f t="shared" si="480"/>
        <v>-1.5015699999999998</v>
      </c>
    </row>
    <row r="547" spans="15:48" x14ac:dyDescent="0.35">
      <c r="O547" t="str">
        <f t="shared" si="481"/>
        <v>250Mt-wem</v>
      </c>
      <c r="S547" s="9">
        <f t="shared" si="480"/>
        <v>36.915620000000004</v>
      </c>
      <c r="T547" s="9">
        <f t="shared" si="480"/>
        <v>36.242260000000002</v>
      </c>
      <c r="U547" s="9">
        <f t="shared" si="480"/>
        <v>31.655860000000001</v>
      </c>
      <c r="V547" s="9">
        <f t="shared" si="480"/>
        <v>33.230449999999998</v>
      </c>
      <c r="W547" s="9">
        <f t="shared" si="480"/>
        <v>32.539990000000003</v>
      </c>
      <c r="X547" s="9">
        <f t="shared" si="480"/>
        <v>32.241660000000003</v>
      </c>
      <c r="Y547" s="9">
        <f t="shared" si="480"/>
        <v>30.946009999999998</v>
      </c>
      <c r="Z547" s="9">
        <f t="shared" si="480"/>
        <v>29.909179999999999</v>
      </c>
      <c r="AA547" s="9">
        <f t="shared" si="480"/>
        <v>29.49822</v>
      </c>
      <c r="AB547" s="9">
        <f t="shared" si="480"/>
        <v>28.377839999999999</v>
      </c>
      <c r="AC547" s="9">
        <f t="shared" si="480"/>
        <v>10.389340000000001</v>
      </c>
      <c r="AD547" s="9">
        <f t="shared" si="480"/>
        <v>7.5321800000000003</v>
      </c>
      <c r="AE547" s="9">
        <f t="shared" si="480"/>
        <v>5.9966599999999994</v>
      </c>
      <c r="AF547" s="9">
        <f t="shared" si="480"/>
        <v>4.7955899999999998</v>
      </c>
      <c r="AG547" s="9">
        <f t="shared" si="480"/>
        <v>1.4414200000000001</v>
      </c>
      <c r="AH547" s="9">
        <f t="shared" si="480"/>
        <v>0.53337999999999997</v>
      </c>
      <c r="AI547" s="9">
        <f t="shared" si="480"/>
        <v>-6.9900000000000004E-2</v>
      </c>
      <c r="AJ547" s="9">
        <f t="shared" si="480"/>
        <v>-0.40595999999999999</v>
      </c>
      <c r="AK547" s="9">
        <f t="shared" si="480"/>
        <v>-0.48405999999999999</v>
      </c>
      <c r="AL547" s="9">
        <f t="shared" si="480"/>
        <v>-0.65498000000000001</v>
      </c>
      <c r="AM547" s="9">
        <f t="shared" si="480"/>
        <v>-0.87251000000000001</v>
      </c>
      <c r="AN547" s="9">
        <f t="shared" si="480"/>
        <v>-1.0803199999999999</v>
      </c>
      <c r="AO547" s="9">
        <f t="shared" si="480"/>
        <v>-1.2535499999999999</v>
      </c>
      <c r="AP547" s="9">
        <f t="shared" si="480"/>
        <v>-1.2865799999999998</v>
      </c>
      <c r="AQ547" s="9">
        <f t="shared" si="480"/>
        <v>-1.3991900000000002</v>
      </c>
      <c r="AR547" s="9">
        <f t="shared" si="480"/>
        <v>-1.3532500000000001</v>
      </c>
      <c r="AS547" s="9">
        <f t="shared" si="480"/>
        <v>-1.3811800000000001</v>
      </c>
      <c r="AT547" s="9">
        <f t="shared" si="480"/>
        <v>-1.42049</v>
      </c>
      <c r="AU547" s="9">
        <f t="shared" si="480"/>
        <v>-1.4195499999999999</v>
      </c>
      <c r="AV547" s="9">
        <f t="shared" si="480"/>
        <v>-1.4187400000000001</v>
      </c>
    </row>
    <row r="548" spans="15:48" x14ac:dyDescent="0.35">
      <c r="O548" t="str">
        <f t="shared" si="481"/>
        <v>300Mt</v>
      </c>
      <c r="S548" s="9">
        <f t="shared" si="480"/>
        <v>36.915620000000004</v>
      </c>
      <c r="T548" s="9">
        <f t="shared" si="480"/>
        <v>36.242260000000002</v>
      </c>
      <c r="U548" s="9">
        <f t="shared" si="480"/>
        <v>31.655860000000001</v>
      </c>
      <c r="V548" s="9">
        <f t="shared" si="480"/>
        <v>30.807599999999997</v>
      </c>
      <c r="W548" s="9">
        <f t="shared" si="480"/>
        <v>29.580279999999998</v>
      </c>
      <c r="X548" s="9">
        <f t="shared" si="480"/>
        <v>27.150369999999999</v>
      </c>
      <c r="Y548" s="9">
        <f t="shared" si="480"/>
        <v>25.425419999999999</v>
      </c>
      <c r="Z548" s="9">
        <f t="shared" si="480"/>
        <v>23.058439999999997</v>
      </c>
      <c r="AA548" s="9">
        <f t="shared" si="480"/>
        <v>18.813740000000003</v>
      </c>
      <c r="AB548" s="9">
        <f t="shared" si="480"/>
        <v>14.545360000000001</v>
      </c>
      <c r="AC548" s="9">
        <f t="shared" si="480"/>
        <v>10.797559999999999</v>
      </c>
      <c r="AD548" s="9">
        <f t="shared" si="480"/>
        <v>9.0383999999999993</v>
      </c>
      <c r="AE548" s="9">
        <f t="shared" si="480"/>
        <v>7.3440000000000003</v>
      </c>
      <c r="AF548" s="9">
        <f t="shared" si="480"/>
        <v>6.0814200000000005</v>
      </c>
      <c r="AG548" s="9">
        <f t="shared" si="480"/>
        <v>2.6217800000000002</v>
      </c>
      <c r="AH548" s="9">
        <f t="shared" si="480"/>
        <v>1.48377</v>
      </c>
      <c r="AI548" s="9">
        <f t="shared" si="480"/>
        <v>0.82247999999999999</v>
      </c>
      <c r="AJ548" s="9">
        <f t="shared" si="480"/>
        <v>0.30980000000000002</v>
      </c>
      <c r="AK548" s="9">
        <f t="shared" si="480"/>
        <v>-3.7609999999999998E-2</v>
      </c>
      <c r="AL548" s="9">
        <f t="shared" si="480"/>
        <v>-0.30035000000000001</v>
      </c>
      <c r="AM548" s="9">
        <f t="shared" si="480"/>
        <v>-0.59648000000000001</v>
      </c>
      <c r="AN548" s="9">
        <f t="shared" si="480"/>
        <v>-0.87234</v>
      </c>
      <c r="AO548" s="9">
        <f t="shared" si="480"/>
        <v>-1.1428900000000002</v>
      </c>
      <c r="AP548" s="9">
        <f t="shared" si="480"/>
        <v>-1.2188399999999999</v>
      </c>
      <c r="AQ548" s="9">
        <f t="shared" si="480"/>
        <v>-1.3206300000000002</v>
      </c>
      <c r="AR548" s="9">
        <f t="shared" si="480"/>
        <v>-1.3732800000000001</v>
      </c>
      <c r="AS548" s="9">
        <f t="shared" si="480"/>
        <v>-1.4111500000000001</v>
      </c>
      <c r="AT548" s="9">
        <f t="shared" si="480"/>
        <v>-1.41675</v>
      </c>
      <c r="AU548" s="9">
        <f t="shared" si="480"/>
        <v>-1.4761</v>
      </c>
      <c r="AV548" s="9">
        <f t="shared" si="480"/>
        <v>-1.49882</v>
      </c>
    </row>
    <row r="549" spans="15:48" x14ac:dyDescent="0.35">
      <c r="O549" t="str">
        <f t="shared" si="481"/>
        <v>300Mt-led</v>
      </c>
      <c r="S549" s="9">
        <f t="shared" si="480"/>
        <v>36.915620000000004</v>
      </c>
      <c r="T549" s="9">
        <f t="shared" si="480"/>
        <v>36.242260000000002</v>
      </c>
      <c r="U549" s="9">
        <f t="shared" si="480"/>
        <v>31.655860000000001</v>
      </c>
      <c r="V549" s="9">
        <f t="shared" si="480"/>
        <v>28.73151</v>
      </c>
      <c r="W549" s="9">
        <f t="shared" si="480"/>
        <v>27.306650000000001</v>
      </c>
      <c r="X549" s="9">
        <f t="shared" si="480"/>
        <v>25.784470000000002</v>
      </c>
      <c r="Y549" s="9">
        <f t="shared" si="480"/>
        <v>24.331679999999999</v>
      </c>
      <c r="Z549" s="9">
        <f t="shared" si="480"/>
        <v>22.251090000000001</v>
      </c>
      <c r="AA549" s="9">
        <f t="shared" si="480"/>
        <v>18.074099999999998</v>
      </c>
      <c r="AB549" s="9">
        <f t="shared" si="480"/>
        <v>14.84904</v>
      </c>
      <c r="AC549" s="9">
        <f t="shared" si="480"/>
        <v>12.087200000000001</v>
      </c>
      <c r="AD549" s="9">
        <f t="shared" si="480"/>
        <v>9.9895700000000005</v>
      </c>
      <c r="AE549" s="9">
        <f t="shared" si="480"/>
        <v>8.4776499999999988</v>
      </c>
      <c r="AF549" s="9">
        <f t="shared" si="480"/>
        <v>7.0724999999999998</v>
      </c>
      <c r="AG549" s="9">
        <f t="shared" si="480"/>
        <v>3.5484299999999998</v>
      </c>
      <c r="AH549" s="9">
        <f t="shared" si="480"/>
        <v>2.49878</v>
      </c>
      <c r="AI549" s="9">
        <f t="shared" si="480"/>
        <v>1.5970899999999999</v>
      </c>
      <c r="AJ549" s="9">
        <f t="shared" si="480"/>
        <v>1.0275300000000001</v>
      </c>
      <c r="AK549" s="9">
        <f t="shared" si="480"/>
        <v>0.34256999999999999</v>
      </c>
      <c r="AL549" s="9">
        <f t="shared" si="480"/>
        <v>2.6809999999999997E-2</v>
      </c>
      <c r="AM549" s="9">
        <f t="shared" si="480"/>
        <v>-0.32569999999999999</v>
      </c>
      <c r="AN549" s="9">
        <f t="shared" si="480"/>
        <v>-0.58817999999999993</v>
      </c>
      <c r="AO549" s="9">
        <f t="shared" si="480"/>
        <v>-1.1251300000000002</v>
      </c>
      <c r="AP549" s="9">
        <f t="shared" si="480"/>
        <v>-1.2993399999999999</v>
      </c>
      <c r="AQ549" s="9">
        <f t="shared" si="480"/>
        <v>-1.4434899999999999</v>
      </c>
      <c r="AR549" s="9">
        <f t="shared" si="480"/>
        <v>-1.4967999999999999</v>
      </c>
      <c r="AS549" s="9">
        <f t="shared" si="480"/>
        <v>-1.4781600000000001</v>
      </c>
      <c r="AT549" s="9">
        <f t="shared" si="480"/>
        <v>-1.55694</v>
      </c>
      <c r="AU549" s="9">
        <f t="shared" si="480"/>
        <v>-1.5986199999999999</v>
      </c>
      <c r="AV549" s="9">
        <f t="shared" si="480"/>
        <v>-1.6032200000000001</v>
      </c>
    </row>
    <row r="550" spans="15:48" x14ac:dyDescent="0.35">
      <c r="O550" t="str">
        <f t="shared" si="481"/>
        <v>300Mt-lowbio</v>
      </c>
      <c r="S550" s="9">
        <f t="shared" si="480"/>
        <v>36.915620000000004</v>
      </c>
      <c r="T550" s="9">
        <f t="shared" si="480"/>
        <v>36.242260000000002</v>
      </c>
      <c r="U550" s="9">
        <f t="shared" si="480"/>
        <v>31.655860000000001</v>
      </c>
      <c r="V550" s="9">
        <f t="shared" si="480"/>
        <v>30.15748</v>
      </c>
      <c r="W550" s="9">
        <f t="shared" si="480"/>
        <v>28.946990000000003</v>
      </c>
      <c r="X550" s="9">
        <f t="shared" si="480"/>
        <v>27.315060000000003</v>
      </c>
      <c r="Y550" s="9">
        <f t="shared" si="480"/>
        <v>25.886900000000001</v>
      </c>
      <c r="Z550" s="9">
        <f t="shared" si="480"/>
        <v>23.704270000000001</v>
      </c>
      <c r="AA550" s="9">
        <f t="shared" si="480"/>
        <v>19.46555</v>
      </c>
      <c r="AB550" s="9">
        <f t="shared" si="480"/>
        <v>15.151479999999999</v>
      </c>
      <c r="AC550" s="9">
        <f t="shared" si="480"/>
        <v>10.44084</v>
      </c>
      <c r="AD550" s="9">
        <f t="shared" si="480"/>
        <v>8.0633400000000002</v>
      </c>
      <c r="AE550" s="9">
        <f t="shared" si="480"/>
        <v>6.6091499999999996</v>
      </c>
      <c r="AF550" s="9">
        <f t="shared" si="480"/>
        <v>5.2495500000000002</v>
      </c>
      <c r="AG550" s="9">
        <f t="shared" si="480"/>
        <v>3.2660800000000001</v>
      </c>
      <c r="AH550" s="9">
        <f t="shared" si="480"/>
        <v>2.2077600000000004</v>
      </c>
      <c r="AI550" s="9">
        <f t="shared" si="480"/>
        <v>1.1906199999999998</v>
      </c>
      <c r="AJ550" s="9">
        <f t="shared" si="480"/>
        <v>0.68884000000000001</v>
      </c>
      <c r="AK550" s="9">
        <f t="shared" si="480"/>
        <v>0.32347000000000004</v>
      </c>
      <c r="AL550" s="9">
        <f t="shared" si="480"/>
        <v>7.3200000000000001E-3</v>
      </c>
      <c r="AM550" s="9">
        <f t="shared" si="480"/>
        <v>-0.30660999999999999</v>
      </c>
      <c r="AN550" s="9">
        <f t="shared" si="480"/>
        <v>-0.60045999999999999</v>
      </c>
      <c r="AO550" s="9">
        <f t="shared" si="480"/>
        <v>-0.88017000000000001</v>
      </c>
      <c r="AP550" s="9">
        <f t="shared" si="480"/>
        <v>-1.0252600000000001</v>
      </c>
      <c r="AQ550" s="9">
        <f t="shared" si="480"/>
        <v>-1.12893</v>
      </c>
      <c r="AR550" s="9">
        <f t="shared" si="480"/>
        <v>-1.1782900000000001</v>
      </c>
      <c r="AS550" s="9">
        <f t="shared" si="480"/>
        <v>-1.2250099999999999</v>
      </c>
      <c r="AT550" s="9">
        <f t="shared" si="480"/>
        <v>-1.2821900000000002</v>
      </c>
      <c r="AU550" s="9">
        <f t="shared" si="480"/>
        <v>-1.36852</v>
      </c>
      <c r="AV550" s="9">
        <f t="shared" si="480"/>
        <v>-1.3954300000000002</v>
      </c>
    </row>
    <row r="551" spans="15:48" x14ac:dyDescent="0.35">
      <c r="O551" t="str">
        <f t="shared" si="481"/>
        <v>300Mt-wam</v>
      </c>
      <c r="S551" s="9">
        <f t="shared" si="480"/>
        <v>36.915620000000004</v>
      </c>
      <c r="T551" s="9">
        <f t="shared" si="480"/>
        <v>36.242260000000002</v>
      </c>
      <c r="U551" s="9">
        <f t="shared" si="480"/>
        <v>31.655860000000001</v>
      </c>
      <c r="V551" s="9">
        <f t="shared" si="480"/>
        <v>35.632330000000003</v>
      </c>
      <c r="W551" s="9">
        <f t="shared" si="480"/>
        <v>32.441110000000002</v>
      </c>
      <c r="X551" s="9">
        <f t="shared" si="480"/>
        <v>31.416730000000001</v>
      </c>
      <c r="Y551" s="9">
        <f t="shared" si="480"/>
        <v>29.441230000000001</v>
      </c>
      <c r="Z551" s="9">
        <f t="shared" si="480"/>
        <v>27.503790000000002</v>
      </c>
      <c r="AA551" s="9">
        <f t="shared" si="480"/>
        <v>25.700950000000002</v>
      </c>
      <c r="AB551" s="9">
        <f t="shared" si="480"/>
        <v>23.316869999999998</v>
      </c>
      <c r="AC551" s="9">
        <f t="shared" si="480"/>
        <v>10.33347</v>
      </c>
      <c r="AD551" s="9">
        <f t="shared" si="480"/>
        <v>7.5584700000000007</v>
      </c>
      <c r="AE551" s="9">
        <f t="shared" ref="S551:AV559" si="483">AE77/1000</f>
        <v>5.8824799999999993</v>
      </c>
      <c r="AF551" s="9">
        <f t="shared" si="483"/>
        <v>4.6765499999999998</v>
      </c>
      <c r="AG551" s="9">
        <f t="shared" si="483"/>
        <v>1.32498</v>
      </c>
      <c r="AH551" s="9">
        <f t="shared" si="483"/>
        <v>0.45500000000000002</v>
      </c>
      <c r="AI551" s="9">
        <f t="shared" si="483"/>
        <v>-0.14904000000000001</v>
      </c>
      <c r="AJ551" s="9">
        <f t="shared" si="483"/>
        <v>-0.48916000000000004</v>
      </c>
      <c r="AK551" s="9">
        <f t="shared" si="483"/>
        <v>-0.56798999999999999</v>
      </c>
      <c r="AL551" s="9">
        <f t="shared" si="483"/>
        <v>-0.73851</v>
      </c>
      <c r="AM551" s="9">
        <f t="shared" si="483"/>
        <v>-0.98360999999999998</v>
      </c>
      <c r="AN551" s="9">
        <f t="shared" si="483"/>
        <v>-1.1605699999999999</v>
      </c>
      <c r="AO551" s="9">
        <f t="shared" si="483"/>
        <v>-1.3337999999999999</v>
      </c>
      <c r="AP551" s="9">
        <f t="shared" si="483"/>
        <v>-1.3668399999999998</v>
      </c>
      <c r="AQ551" s="9">
        <f t="shared" si="483"/>
        <v>-1.4820599999999999</v>
      </c>
      <c r="AR551" s="9">
        <f t="shared" si="483"/>
        <v>-1.43608</v>
      </c>
      <c r="AS551" s="9">
        <f t="shared" si="483"/>
        <v>-1.4640299999999999</v>
      </c>
      <c r="AT551" s="9">
        <f t="shared" si="483"/>
        <v>-1.50332</v>
      </c>
      <c r="AU551" s="9">
        <f t="shared" si="483"/>
        <v>-1.5024000000000002</v>
      </c>
      <c r="AV551" s="9">
        <f t="shared" si="483"/>
        <v>-1.5015699999999998</v>
      </c>
    </row>
    <row r="552" spans="15:48" x14ac:dyDescent="0.35">
      <c r="O552" t="str">
        <f t="shared" si="481"/>
        <v>300Mt-wem</v>
      </c>
      <c r="S552" s="9">
        <f t="shared" si="483"/>
        <v>36.915620000000004</v>
      </c>
      <c r="T552" s="9">
        <f t="shared" si="483"/>
        <v>36.242260000000002</v>
      </c>
      <c r="U552" s="9">
        <f t="shared" si="483"/>
        <v>31.655860000000001</v>
      </c>
      <c r="V552" s="9">
        <f t="shared" si="483"/>
        <v>33.871769999999998</v>
      </c>
      <c r="W552" s="9">
        <f t="shared" si="483"/>
        <v>32.539990000000003</v>
      </c>
      <c r="X552" s="9">
        <f t="shared" si="483"/>
        <v>32.241660000000003</v>
      </c>
      <c r="Y552" s="9">
        <f t="shared" si="483"/>
        <v>30.946009999999998</v>
      </c>
      <c r="Z552" s="9">
        <f t="shared" si="483"/>
        <v>29.909179999999999</v>
      </c>
      <c r="AA552" s="9">
        <f t="shared" si="483"/>
        <v>29.49822</v>
      </c>
      <c r="AB552" s="9">
        <f t="shared" si="483"/>
        <v>28.377839999999999</v>
      </c>
      <c r="AC552" s="9">
        <f t="shared" si="483"/>
        <v>10.41766</v>
      </c>
      <c r="AD552" s="9">
        <f t="shared" si="483"/>
        <v>7.5773100000000007</v>
      </c>
      <c r="AE552" s="9">
        <f t="shared" si="483"/>
        <v>6.0171999999999999</v>
      </c>
      <c r="AF552" s="9">
        <f t="shared" si="483"/>
        <v>4.8043699999999996</v>
      </c>
      <c r="AG552" s="9">
        <f t="shared" si="483"/>
        <v>1.4493399999999999</v>
      </c>
      <c r="AH552" s="9">
        <f t="shared" si="483"/>
        <v>0.53979999999999995</v>
      </c>
      <c r="AI552" s="9">
        <f t="shared" si="483"/>
        <v>-6.1270000000000005E-2</v>
      </c>
      <c r="AJ552" s="9">
        <f t="shared" si="483"/>
        <v>-0.39755000000000001</v>
      </c>
      <c r="AK552" s="9">
        <f t="shared" si="483"/>
        <v>-0.47486</v>
      </c>
      <c r="AL552" s="9">
        <f t="shared" si="483"/>
        <v>-0.64797000000000005</v>
      </c>
      <c r="AM552" s="9">
        <f t="shared" si="483"/>
        <v>-0.87984000000000007</v>
      </c>
      <c r="AN552" s="9">
        <f t="shared" si="483"/>
        <v>-1.0751300000000001</v>
      </c>
      <c r="AO552" s="9">
        <f t="shared" si="483"/>
        <v>-1.24932</v>
      </c>
      <c r="AP552" s="9">
        <f t="shared" si="483"/>
        <v>-1.2833399999999999</v>
      </c>
      <c r="AQ552" s="9">
        <f t="shared" si="483"/>
        <v>-1.3968</v>
      </c>
      <c r="AR552" s="9">
        <f t="shared" si="483"/>
        <v>-1.3514300000000001</v>
      </c>
      <c r="AS552" s="9">
        <f t="shared" si="483"/>
        <v>-1.3798299999999999</v>
      </c>
      <c r="AT552" s="9">
        <f t="shared" si="483"/>
        <v>-1.41944</v>
      </c>
      <c r="AU552" s="9">
        <f t="shared" si="483"/>
        <v>-1.4185399999999999</v>
      </c>
      <c r="AV552" s="9">
        <f t="shared" si="483"/>
        <v>-1.41771</v>
      </c>
    </row>
    <row r="553" spans="15:48" x14ac:dyDescent="0.35">
      <c r="O553" t="str">
        <f t="shared" si="481"/>
        <v>350Mt</v>
      </c>
      <c r="S553" s="9">
        <f t="shared" si="483"/>
        <v>36.915620000000004</v>
      </c>
      <c r="T553" s="9">
        <f t="shared" si="483"/>
        <v>36.242260000000002</v>
      </c>
      <c r="U553" s="9">
        <f t="shared" si="483"/>
        <v>31.655860000000001</v>
      </c>
      <c r="V553" s="9">
        <f t="shared" si="483"/>
        <v>30.816770000000002</v>
      </c>
      <c r="W553" s="9">
        <f t="shared" si="483"/>
        <v>29.589929999999999</v>
      </c>
      <c r="X553" s="9">
        <f t="shared" si="483"/>
        <v>27.115839999999999</v>
      </c>
      <c r="Y553" s="9">
        <f t="shared" si="483"/>
        <v>25.39583</v>
      </c>
      <c r="Z553" s="9">
        <f t="shared" si="483"/>
        <v>23.091900000000003</v>
      </c>
      <c r="AA553" s="9">
        <f t="shared" si="483"/>
        <v>18.838840000000001</v>
      </c>
      <c r="AB553" s="9">
        <f t="shared" si="483"/>
        <v>14.558200000000001</v>
      </c>
      <c r="AC553" s="9">
        <f t="shared" si="483"/>
        <v>11.765219999999999</v>
      </c>
      <c r="AD553" s="9">
        <f t="shared" si="483"/>
        <v>10.645110000000001</v>
      </c>
      <c r="AE553" s="9">
        <f t="shared" si="483"/>
        <v>9.6545000000000005</v>
      </c>
      <c r="AF553" s="9">
        <f t="shared" si="483"/>
        <v>7.8336899999999998</v>
      </c>
      <c r="AG553" s="9">
        <f t="shared" si="483"/>
        <v>6.4845500000000005</v>
      </c>
      <c r="AH553" s="9">
        <f t="shared" si="483"/>
        <v>5.3123399999999998</v>
      </c>
      <c r="AI553" s="9">
        <f t="shared" si="483"/>
        <v>4.3470600000000008</v>
      </c>
      <c r="AJ553" s="9">
        <f t="shared" si="483"/>
        <v>3.5813699999999997</v>
      </c>
      <c r="AK553" s="9">
        <f t="shared" si="483"/>
        <v>3.0895700000000001</v>
      </c>
      <c r="AL553" s="9">
        <f t="shared" si="483"/>
        <v>2.8225100000000003</v>
      </c>
      <c r="AM553" s="9">
        <f t="shared" si="483"/>
        <v>2.4632199999999997</v>
      </c>
      <c r="AN553" s="9">
        <f t="shared" si="483"/>
        <v>2.1238000000000001</v>
      </c>
      <c r="AO553" s="9">
        <f t="shared" si="483"/>
        <v>1.8275999999999999</v>
      </c>
      <c r="AP553" s="9">
        <f t="shared" si="483"/>
        <v>1.6342000000000001</v>
      </c>
      <c r="AQ553" s="9">
        <f t="shared" si="483"/>
        <v>1.55718</v>
      </c>
      <c r="AR553" s="9">
        <f t="shared" si="483"/>
        <v>1.1289200000000001</v>
      </c>
      <c r="AS553" s="9">
        <f t="shared" si="483"/>
        <v>0.82513999999999998</v>
      </c>
      <c r="AT553" s="9">
        <f t="shared" si="483"/>
        <v>-0.35267999999999999</v>
      </c>
      <c r="AU553" s="9">
        <f t="shared" si="483"/>
        <v>-0.45465</v>
      </c>
      <c r="AV553" s="9">
        <f t="shared" si="483"/>
        <v>-0.48366999999999999</v>
      </c>
    </row>
    <row r="554" spans="15:48" x14ac:dyDescent="0.35">
      <c r="O554" t="str">
        <f t="shared" si="481"/>
        <v>350Mt-led</v>
      </c>
      <c r="S554" s="9">
        <f t="shared" si="483"/>
        <v>36.915620000000004</v>
      </c>
      <c r="T554" s="9">
        <f t="shared" si="483"/>
        <v>36.242260000000002</v>
      </c>
      <c r="U554" s="9">
        <f t="shared" si="483"/>
        <v>31.655860000000001</v>
      </c>
      <c r="V554" s="9">
        <f t="shared" si="483"/>
        <v>29.322140000000001</v>
      </c>
      <c r="W554" s="9">
        <f t="shared" si="483"/>
        <v>28.067330000000002</v>
      </c>
      <c r="X554" s="9">
        <f t="shared" si="483"/>
        <v>26.440300000000001</v>
      </c>
      <c r="Y554" s="9">
        <f t="shared" si="483"/>
        <v>25.092389999999998</v>
      </c>
      <c r="Z554" s="9">
        <f t="shared" si="483"/>
        <v>22.97953</v>
      </c>
      <c r="AA554" s="9">
        <f t="shared" si="483"/>
        <v>18.700080000000003</v>
      </c>
      <c r="AB554" s="9">
        <f t="shared" si="483"/>
        <v>15.78856</v>
      </c>
      <c r="AC554" s="9">
        <f t="shared" si="483"/>
        <v>14.07818</v>
      </c>
      <c r="AD554" s="9">
        <f t="shared" si="483"/>
        <v>12.944229999999999</v>
      </c>
      <c r="AE554" s="9">
        <f t="shared" si="483"/>
        <v>11.19542</v>
      </c>
      <c r="AF554" s="9">
        <f t="shared" si="483"/>
        <v>9.3360300000000009</v>
      </c>
      <c r="AG554" s="9">
        <f t="shared" si="483"/>
        <v>7.0639099999999999</v>
      </c>
      <c r="AH554" s="9">
        <f t="shared" si="483"/>
        <v>5.6445600000000002</v>
      </c>
      <c r="AI554" s="9">
        <f t="shared" si="483"/>
        <v>4.6524999999999999</v>
      </c>
      <c r="AJ554" s="9">
        <f t="shared" si="483"/>
        <v>3.98068</v>
      </c>
      <c r="AK554" s="9">
        <f t="shared" si="483"/>
        <v>3.4060100000000002</v>
      </c>
      <c r="AL554" s="9">
        <f t="shared" si="483"/>
        <v>2.94293</v>
      </c>
      <c r="AM554" s="9">
        <f t="shared" si="483"/>
        <v>2.5382800000000003</v>
      </c>
      <c r="AN554" s="9">
        <f t="shared" si="483"/>
        <v>2.1762600000000001</v>
      </c>
      <c r="AO554" s="9">
        <f t="shared" si="483"/>
        <v>1.7757700000000001</v>
      </c>
      <c r="AP554" s="9">
        <f t="shared" si="483"/>
        <v>1.4675</v>
      </c>
      <c r="AQ554" s="9">
        <f t="shared" si="483"/>
        <v>-8.1640000000000004E-2</v>
      </c>
      <c r="AR554" s="9">
        <f t="shared" si="483"/>
        <v>-0.79274</v>
      </c>
      <c r="AS554" s="9">
        <f t="shared" si="483"/>
        <v>-0.89624000000000004</v>
      </c>
      <c r="AT554" s="9">
        <f t="shared" si="483"/>
        <v>-0.95162000000000002</v>
      </c>
      <c r="AU554" s="9">
        <f t="shared" si="483"/>
        <v>-0.97683000000000009</v>
      </c>
      <c r="AV554" s="9">
        <f t="shared" si="483"/>
        <v>-1.01946</v>
      </c>
    </row>
    <row r="555" spans="15:48" x14ac:dyDescent="0.35">
      <c r="O555" t="str">
        <f t="shared" si="481"/>
        <v>350Mt-lowbio</v>
      </c>
      <c r="S555" s="9">
        <f t="shared" si="483"/>
        <v>36.915620000000004</v>
      </c>
      <c r="T555" s="9">
        <f t="shared" si="483"/>
        <v>36.242260000000002</v>
      </c>
      <c r="U555" s="9">
        <f t="shared" si="483"/>
        <v>31.655860000000001</v>
      </c>
      <c r="V555" s="9">
        <f t="shared" si="483"/>
        <v>30.771619999999999</v>
      </c>
      <c r="W555" s="9">
        <f t="shared" si="483"/>
        <v>29.695139999999999</v>
      </c>
      <c r="X555" s="9">
        <f t="shared" si="483"/>
        <v>27.331229999999998</v>
      </c>
      <c r="Y555" s="9">
        <f t="shared" si="483"/>
        <v>25.888580000000001</v>
      </c>
      <c r="Z555" s="9">
        <f t="shared" si="483"/>
        <v>23.72616</v>
      </c>
      <c r="AA555" s="9">
        <f t="shared" si="483"/>
        <v>19.47626</v>
      </c>
      <c r="AB555" s="9">
        <f t="shared" si="483"/>
        <v>15.1746</v>
      </c>
      <c r="AC555" s="9">
        <f t="shared" si="483"/>
        <v>12.16239</v>
      </c>
      <c r="AD555" s="9">
        <f t="shared" si="483"/>
        <v>10.811350000000001</v>
      </c>
      <c r="AE555" s="9">
        <f t="shared" si="483"/>
        <v>9.3235899999999994</v>
      </c>
      <c r="AF555" s="9">
        <f t="shared" si="483"/>
        <v>7.84382</v>
      </c>
      <c r="AG555" s="9">
        <f t="shared" si="483"/>
        <v>6.4493400000000003</v>
      </c>
      <c r="AH555" s="9">
        <f t="shared" si="483"/>
        <v>5.2144399999999997</v>
      </c>
      <c r="AI555" s="9">
        <f t="shared" si="483"/>
        <v>4.2542</v>
      </c>
      <c r="AJ555" s="9">
        <f t="shared" si="483"/>
        <v>3.5329999999999999</v>
      </c>
      <c r="AK555" s="9">
        <f t="shared" si="483"/>
        <v>3.0060500000000001</v>
      </c>
      <c r="AL555" s="9">
        <f t="shared" si="483"/>
        <v>2.7516100000000003</v>
      </c>
      <c r="AM555" s="9">
        <f t="shared" si="483"/>
        <v>2.3656899999999998</v>
      </c>
      <c r="AN555" s="9">
        <f t="shared" si="483"/>
        <v>2.0462899999999999</v>
      </c>
      <c r="AO555" s="9">
        <f t="shared" si="483"/>
        <v>1.75861</v>
      </c>
      <c r="AP555" s="9">
        <f t="shared" si="483"/>
        <v>1.46322</v>
      </c>
      <c r="AQ555" s="9">
        <f t="shared" si="483"/>
        <v>1.3397699999999999</v>
      </c>
      <c r="AR555" s="9">
        <f t="shared" si="483"/>
        <v>0.96445999999999998</v>
      </c>
      <c r="AS555" s="9">
        <f t="shared" si="483"/>
        <v>0.42963000000000001</v>
      </c>
      <c r="AT555" s="9">
        <f t="shared" si="483"/>
        <v>0.10754000000000001</v>
      </c>
      <c r="AU555" s="9">
        <f t="shared" si="483"/>
        <v>7.7999999999999996E-3</v>
      </c>
      <c r="AV555" s="9">
        <f t="shared" si="483"/>
        <v>-3.2780000000000004E-2</v>
      </c>
    </row>
    <row r="556" spans="15:48" x14ac:dyDescent="0.35">
      <c r="O556" t="str">
        <f t="shared" si="481"/>
        <v>350Mt-wam</v>
      </c>
      <c r="S556" s="9">
        <f t="shared" si="483"/>
        <v>36.915620000000004</v>
      </c>
      <c r="T556" s="9">
        <f t="shared" si="483"/>
        <v>36.242260000000002</v>
      </c>
      <c r="U556" s="9">
        <f t="shared" si="483"/>
        <v>31.655860000000001</v>
      </c>
      <c r="V556" s="9">
        <f t="shared" si="483"/>
        <v>36.286290000000001</v>
      </c>
      <c r="W556" s="9">
        <f t="shared" si="483"/>
        <v>32.581020000000002</v>
      </c>
      <c r="X556" s="9">
        <f t="shared" si="483"/>
        <v>31.505680000000002</v>
      </c>
      <c r="Y556" s="9">
        <f t="shared" si="483"/>
        <v>29.441220000000001</v>
      </c>
      <c r="Z556" s="9">
        <f t="shared" si="483"/>
        <v>27.54063</v>
      </c>
      <c r="AA556" s="9">
        <f t="shared" si="483"/>
        <v>25.700950000000002</v>
      </c>
      <c r="AB556" s="9">
        <f t="shared" si="483"/>
        <v>23.316869999999998</v>
      </c>
      <c r="AC556" s="9">
        <f t="shared" si="483"/>
        <v>11.082360000000001</v>
      </c>
      <c r="AD556" s="9">
        <f t="shared" si="483"/>
        <v>8.66737</v>
      </c>
      <c r="AE556" s="9">
        <f t="shared" si="483"/>
        <v>6.9547600000000003</v>
      </c>
      <c r="AF556" s="9">
        <f t="shared" si="483"/>
        <v>5.6047900000000004</v>
      </c>
      <c r="AG556" s="9">
        <f t="shared" si="483"/>
        <v>2.5817600000000001</v>
      </c>
      <c r="AH556" s="9">
        <f t="shared" si="483"/>
        <v>1.2706999999999999</v>
      </c>
      <c r="AI556" s="9">
        <f t="shared" si="483"/>
        <v>0.63546999999999998</v>
      </c>
      <c r="AJ556" s="9">
        <f t="shared" si="483"/>
        <v>0.17838999999999999</v>
      </c>
      <c r="AK556" s="9">
        <f t="shared" si="483"/>
        <v>1.13805</v>
      </c>
      <c r="AL556" s="9">
        <f t="shared" si="483"/>
        <v>0.60551999999999995</v>
      </c>
      <c r="AM556" s="9">
        <f t="shared" si="483"/>
        <v>0.22716999999999998</v>
      </c>
      <c r="AN556" s="9">
        <f t="shared" si="483"/>
        <v>-8.6620000000000003E-2</v>
      </c>
      <c r="AO556" s="9">
        <f t="shared" si="483"/>
        <v>-0.30731000000000003</v>
      </c>
      <c r="AP556" s="9">
        <f t="shared" si="483"/>
        <v>-0.57189000000000001</v>
      </c>
      <c r="AQ556" s="9">
        <f t="shared" si="483"/>
        <v>-0.64764999999999995</v>
      </c>
      <c r="AR556" s="9">
        <f t="shared" si="483"/>
        <v>-0.70483000000000007</v>
      </c>
      <c r="AS556" s="9">
        <f t="shared" si="483"/>
        <v>-0.73987999999999998</v>
      </c>
      <c r="AT556" s="9">
        <f t="shared" si="483"/>
        <v>-0.77007999999999999</v>
      </c>
      <c r="AU556" s="9">
        <f t="shared" si="483"/>
        <v>-0.80554999999999999</v>
      </c>
      <c r="AV556" s="9">
        <f t="shared" si="483"/>
        <v>-0.78737000000000001</v>
      </c>
    </row>
    <row r="557" spans="15:48" x14ac:dyDescent="0.35">
      <c r="O557" t="str">
        <f t="shared" si="481"/>
        <v>350Mt-wem</v>
      </c>
      <c r="S557" s="9">
        <f t="shared" si="483"/>
        <v>36.915620000000004</v>
      </c>
      <c r="T557" s="9">
        <f t="shared" si="483"/>
        <v>36.242260000000002</v>
      </c>
      <c r="U557" s="9">
        <f t="shared" si="483"/>
        <v>31.655860000000001</v>
      </c>
      <c r="V557" s="9">
        <f t="shared" si="483"/>
        <v>36.264669999999995</v>
      </c>
      <c r="W557" s="9">
        <f t="shared" si="483"/>
        <v>32.613680000000002</v>
      </c>
      <c r="X557" s="9">
        <f t="shared" si="483"/>
        <v>32.241660000000003</v>
      </c>
      <c r="Y557" s="9">
        <f t="shared" si="483"/>
        <v>30.946009999999998</v>
      </c>
      <c r="Z557" s="9">
        <f t="shared" si="483"/>
        <v>29.909179999999999</v>
      </c>
      <c r="AA557" s="9">
        <f t="shared" si="483"/>
        <v>29.49822</v>
      </c>
      <c r="AB557" s="9">
        <f t="shared" si="483"/>
        <v>28.377839999999999</v>
      </c>
      <c r="AC557" s="9">
        <f t="shared" si="483"/>
        <v>10.428780000000001</v>
      </c>
      <c r="AD557" s="9">
        <f t="shared" si="483"/>
        <v>7.5912499999999996</v>
      </c>
      <c r="AE557" s="9">
        <f t="shared" si="483"/>
        <v>6.0381299999999998</v>
      </c>
      <c r="AF557" s="9">
        <f t="shared" si="483"/>
        <v>4.8252299999999995</v>
      </c>
      <c r="AG557" s="9">
        <f t="shared" si="483"/>
        <v>1.4661600000000001</v>
      </c>
      <c r="AH557" s="9">
        <f t="shared" si="483"/>
        <v>0.54209000000000007</v>
      </c>
      <c r="AI557" s="9">
        <f t="shared" si="483"/>
        <v>-5.8279999999999998E-2</v>
      </c>
      <c r="AJ557" s="9">
        <f t="shared" si="483"/>
        <v>-0.39466000000000001</v>
      </c>
      <c r="AK557" s="9">
        <f t="shared" si="483"/>
        <v>0.13481000000000001</v>
      </c>
      <c r="AL557" s="9">
        <f t="shared" si="483"/>
        <v>3.7329999999999995E-2</v>
      </c>
      <c r="AM557" s="9">
        <f t="shared" si="483"/>
        <v>-0.22812000000000002</v>
      </c>
      <c r="AN557" s="9">
        <f t="shared" si="483"/>
        <v>-0.64216999999999991</v>
      </c>
      <c r="AO557" s="9">
        <f t="shared" si="483"/>
        <v>-0.95478999999999992</v>
      </c>
      <c r="AP557" s="9">
        <f t="shared" si="483"/>
        <v>-1.1227100000000001</v>
      </c>
      <c r="AQ557" s="9">
        <f t="shared" si="483"/>
        <v>-1.1646300000000001</v>
      </c>
      <c r="AR557" s="9">
        <f t="shared" si="483"/>
        <v>-1.1803299999999999</v>
      </c>
      <c r="AS557" s="9">
        <f t="shared" si="483"/>
        <v>-1.25728</v>
      </c>
      <c r="AT557" s="9">
        <f t="shared" si="483"/>
        <v>-1.30423</v>
      </c>
      <c r="AU557" s="9">
        <f t="shared" si="483"/>
        <v>-1.3526800000000001</v>
      </c>
      <c r="AV557" s="9">
        <f t="shared" si="483"/>
        <v>-1.35748</v>
      </c>
    </row>
    <row r="558" spans="15:48" x14ac:dyDescent="0.35">
      <c r="O558" t="str">
        <f t="shared" si="481"/>
        <v>400Mt</v>
      </c>
      <c r="S558" s="9">
        <f t="shared" si="483"/>
        <v>36.915620000000004</v>
      </c>
      <c r="T558" s="9">
        <f t="shared" si="483"/>
        <v>36.242260000000002</v>
      </c>
      <c r="U558" s="9">
        <f t="shared" si="483"/>
        <v>31.655860000000001</v>
      </c>
      <c r="V558" s="9">
        <f t="shared" si="483"/>
        <v>30.82339</v>
      </c>
      <c r="W558" s="9">
        <f t="shared" si="483"/>
        <v>29.600950000000001</v>
      </c>
      <c r="X558" s="9">
        <f t="shared" si="483"/>
        <v>27.019860000000001</v>
      </c>
      <c r="Y558" s="9">
        <f t="shared" si="483"/>
        <v>25.401119999999999</v>
      </c>
      <c r="Z558" s="9">
        <f t="shared" si="483"/>
        <v>23.095509999999997</v>
      </c>
      <c r="AA558" s="9">
        <f t="shared" si="483"/>
        <v>18.85136</v>
      </c>
      <c r="AB558" s="9">
        <f t="shared" si="483"/>
        <v>14.82565</v>
      </c>
      <c r="AC558" s="9">
        <f t="shared" si="483"/>
        <v>15.438450000000001</v>
      </c>
      <c r="AD558" s="9">
        <f t="shared" si="483"/>
        <v>14.1968</v>
      </c>
      <c r="AE558" s="9">
        <f t="shared" si="483"/>
        <v>12.81621</v>
      </c>
      <c r="AF558" s="9">
        <f t="shared" si="483"/>
        <v>11.299950000000001</v>
      </c>
      <c r="AG558" s="9">
        <f t="shared" si="483"/>
        <v>9.7769999999999992</v>
      </c>
      <c r="AH558" s="9">
        <f t="shared" si="483"/>
        <v>8.2110599999999998</v>
      </c>
      <c r="AI558" s="9">
        <f t="shared" si="483"/>
        <v>7.0706999999999995</v>
      </c>
      <c r="AJ558" s="9">
        <f t="shared" si="483"/>
        <v>6.4735100000000001</v>
      </c>
      <c r="AK558" s="9">
        <f t="shared" si="483"/>
        <v>6.0115200000000009</v>
      </c>
      <c r="AL558" s="9">
        <f t="shared" si="483"/>
        <v>5.4513999999999996</v>
      </c>
      <c r="AM558" s="9">
        <f t="shared" si="483"/>
        <v>5.01647</v>
      </c>
      <c r="AN558" s="9">
        <f t="shared" si="483"/>
        <v>4.4836099999999997</v>
      </c>
      <c r="AO558" s="9">
        <f t="shared" si="483"/>
        <v>4.1702399999999997</v>
      </c>
      <c r="AP558" s="9">
        <f t="shared" si="483"/>
        <v>2.5786700000000002</v>
      </c>
      <c r="AQ558" s="9">
        <f t="shared" si="483"/>
        <v>2.4515799999999999</v>
      </c>
      <c r="AR558" s="9">
        <f t="shared" si="483"/>
        <v>2.3263000000000003</v>
      </c>
      <c r="AS558" s="9">
        <f t="shared" si="483"/>
        <v>2.1399599999999999</v>
      </c>
      <c r="AT558" s="9">
        <f t="shared" si="483"/>
        <v>2.0828800000000003</v>
      </c>
      <c r="AU558" s="9">
        <f t="shared" si="483"/>
        <v>1.9599500000000001</v>
      </c>
      <c r="AV558" s="9">
        <f t="shared" si="483"/>
        <v>1.8474999999999999</v>
      </c>
    </row>
    <row r="559" spans="15:48" x14ac:dyDescent="0.35">
      <c r="O559" t="str">
        <f t="shared" si="481"/>
        <v>400Mt-led</v>
      </c>
      <c r="S559" s="9">
        <f t="shared" si="483"/>
        <v>36.915620000000004</v>
      </c>
      <c r="T559" s="9">
        <f t="shared" si="483"/>
        <v>36.242260000000002</v>
      </c>
      <c r="U559" s="9">
        <f t="shared" si="483"/>
        <v>31.655860000000001</v>
      </c>
      <c r="V559" s="9">
        <f t="shared" si="483"/>
        <v>30.77862</v>
      </c>
      <c r="W559" s="9">
        <f t="shared" si="483"/>
        <v>29.495549999999998</v>
      </c>
      <c r="X559" s="9">
        <f t="shared" si="483"/>
        <v>27.087919999999997</v>
      </c>
      <c r="Y559" s="9">
        <f t="shared" si="483"/>
        <v>25.334779999999999</v>
      </c>
      <c r="Z559" s="9">
        <f t="shared" si="483"/>
        <v>22.951790000000003</v>
      </c>
      <c r="AA559" s="9">
        <f t="shared" si="483"/>
        <v>18.698310000000003</v>
      </c>
      <c r="AB559" s="9">
        <f t="shared" si="483"/>
        <v>14.92808</v>
      </c>
      <c r="AC559" s="9">
        <f t="shared" si="483"/>
        <v>15.810040000000001</v>
      </c>
      <c r="AD559" s="9">
        <f t="shared" ref="S559:AV565" si="484">AD85/1000</f>
        <v>14.569370000000001</v>
      </c>
      <c r="AE559" s="9">
        <f t="shared" si="484"/>
        <v>12.9526</v>
      </c>
      <c r="AF559" s="9">
        <f t="shared" si="484"/>
        <v>11.326840000000001</v>
      </c>
      <c r="AG559" s="9">
        <f t="shared" si="484"/>
        <v>9.6799699999999991</v>
      </c>
      <c r="AH559" s="9">
        <f t="shared" si="484"/>
        <v>8.0858000000000008</v>
      </c>
      <c r="AI559" s="9">
        <f t="shared" si="484"/>
        <v>7.3874199999999997</v>
      </c>
      <c r="AJ559" s="9">
        <f t="shared" si="484"/>
        <v>6.1667299999999994</v>
      </c>
      <c r="AK559" s="9">
        <f t="shared" si="484"/>
        <v>5.6919499999999994</v>
      </c>
      <c r="AL559" s="9">
        <f t="shared" si="484"/>
        <v>5.1245399999999997</v>
      </c>
      <c r="AM559" s="9">
        <f t="shared" si="484"/>
        <v>4.6785100000000002</v>
      </c>
      <c r="AN559" s="9">
        <f t="shared" si="484"/>
        <v>4.2366200000000003</v>
      </c>
      <c r="AO559" s="9">
        <f t="shared" si="484"/>
        <v>3.7651300000000001</v>
      </c>
      <c r="AP559" s="9">
        <f t="shared" si="484"/>
        <v>3.5912700000000002</v>
      </c>
      <c r="AQ559" s="9">
        <f t="shared" si="484"/>
        <v>3.5174600000000003</v>
      </c>
      <c r="AR559" s="9">
        <f t="shared" si="484"/>
        <v>2.0184799999999998</v>
      </c>
      <c r="AS559" s="9">
        <f t="shared" si="484"/>
        <v>1.9442999999999999</v>
      </c>
      <c r="AT559" s="9">
        <f t="shared" si="484"/>
        <v>1.8723800000000002</v>
      </c>
      <c r="AU559" s="9">
        <f t="shared" si="484"/>
        <v>1.7443</v>
      </c>
      <c r="AV559" s="9">
        <f t="shared" si="484"/>
        <v>1.6299399999999999</v>
      </c>
    </row>
    <row r="560" spans="15:48" x14ac:dyDescent="0.35">
      <c r="O560" t="str">
        <f t="shared" si="481"/>
        <v>400Mt-lowbio</v>
      </c>
      <c r="S560" s="9">
        <f t="shared" si="484"/>
        <v>36.915620000000004</v>
      </c>
      <c r="T560" s="9">
        <f t="shared" si="484"/>
        <v>36.242260000000002</v>
      </c>
      <c r="U560" s="9">
        <f t="shared" si="484"/>
        <v>31.655860000000001</v>
      </c>
      <c r="V560" s="9">
        <f t="shared" si="484"/>
        <v>30.775950000000002</v>
      </c>
      <c r="W560" s="9">
        <f t="shared" si="484"/>
        <v>29.695650000000001</v>
      </c>
      <c r="X560" s="9">
        <f t="shared" si="484"/>
        <v>27.431999999999999</v>
      </c>
      <c r="Y560" s="9">
        <f t="shared" si="484"/>
        <v>25.893840000000001</v>
      </c>
      <c r="Z560" s="9">
        <f t="shared" si="484"/>
        <v>23.78885</v>
      </c>
      <c r="AA560" s="9">
        <f t="shared" si="484"/>
        <v>19.615639999999999</v>
      </c>
      <c r="AB560" s="9">
        <f t="shared" si="484"/>
        <v>15.29401</v>
      </c>
      <c r="AC560" s="9">
        <f t="shared" si="484"/>
        <v>16.17503</v>
      </c>
      <c r="AD560" s="9">
        <f t="shared" si="484"/>
        <v>14.76817</v>
      </c>
      <c r="AE560" s="9">
        <f t="shared" si="484"/>
        <v>13.079799999999999</v>
      </c>
      <c r="AF560" s="9">
        <f t="shared" si="484"/>
        <v>11.33006</v>
      </c>
      <c r="AG560" s="9">
        <f t="shared" si="484"/>
        <v>9.5655400000000004</v>
      </c>
      <c r="AH560" s="9">
        <f t="shared" si="484"/>
        <v>7.9463800000000004</v>
      </c>
      <c r="AI560" s="9">
        <f t="shared" si="484"/>
        <v>6.9370600000000007</v>
      </c>
      <c r="AJ560" s="9">
        <f t="shared" si="484"/>
        <v>6.11869</v>
      </c>
      <c r="AK560" s="9">
        <f t="shared" si="484"/>
        <v>5.6882900000000003</v>
      </c>
      <c r="AL560" s="9">
        <f t="shared" si="484"/>
        <v>5.1442100000000002</v>
      </c>
      <c r="AM560" s="9">
        <f t="shared" si="484"/>
        <v>4.7199799999999996</v>
      </c>
      <c r="AN560" s="9">
        <f t="shared" si="484"/>
        <v>4.37026</v>
      </c>
      <c r="AO560" s="9">
        <f t="shared" si="484"/>
        <v>3.92814</v>
      </c>
      <c r="AP560" s="9">
        <f t="shared" si="484"/>
        <v>3.7950699999999999</v>
      </c>
      <c r="AQ560" s="9">
        <f t="shared" si="484"/>
        <v>2.5965199999999999</v>
      </c>
      <c r="AR560" s="9">
        <f t="shared" si="484"/>
        <v>2.2115800000000001</v>
      </c>
      <c r="AS560" s="9">
        <f t="shared" si="484"/>
        <v>2.02813</v>
      </c>
      <c r="AT560" s="9">
        <f t="shared" si="484"/>
        <v>1.9451500000000002</v>
      </c>
      <c r="AU560" s="9">
        <f t="shared" si="484"/>
        <v>1.8110299999999999</v>
      </c>
      <c r="AV560" s="9">
        <f t="shared" si="484"/>
        <v>1.6409400000000001</v>
      </c>
    </row>
    <row r="561" spans="15:48" x14ac:dyDescent="0.35">
      <c r="O561" t="str">
        <f t="shared" si="481"/>
        <v>400Mt-wam</v>
      </c>
      <c r="S561" s="9">
        <f t="shared" si="484"/>
        <v>36.915620000000004</v>
      </c>
      <c r="T561" s="9">
        <f t="shared" si="484"/>
        <v>36.242260000000002</v>
      </c>
      <c r="U561" s="9">
        <f t="shared" si="484"/>
        <v>31.655860000000001</v>
      </c>
      <c r="V561" s="9">
        <f t="shared" si="484"/>
        <v>36.286290000000001</v>
      </c>
      <c r="W561" s="9">
        <f t="shared" si="484"/>
        <v>33.217739999999999</v>
      </c>
      <c r="X561" s="9">
        <f t="shared" si="484"/>
        <v>32.20787</v>
      </c>
      <c r="Y561" s="9">
        <f t="shared" si="484"/>
        <v>30.830269999999999</v>
      </c>
      <c r="Z561" s="9">
        <f t="shared" si="484"/>
        <v>29.27131</v>
      </c>
      <c r="AA561" s="9">
        <f t="shared" si="484"/>
        <v>26.766200000000001</v>
      </c>
      <c r="AB561" s="9">
        <f t="shared" si="484"/>
        <v>23.856080000000002</v>
      </c>
      <c r="AC561" s="9">
        <f t="shared" si="484"/>
        <v>18.180529999999997</v>
      </c>
      <c r="AD561" s="9">
        <f t="shared" si="484"/>
        <v>13.804320000000001</v>
      </c>
      <c r="AE561" s="9">
        <f t="shared" si="484"/>
        <v>11.528499999999999</v>
      </c>
      <c r="AF561" s="9">
        <f t="shared" si="484"/>
        <v>9.6865300000000012</v>
      </c>
      <c r="AG561" s="9">
        <f t="shared" si="484"/>
        <v>8.0882500000000004</v>
      </c>
      <c r="AH561" s="9">
        <f t="shared" si="484"/>
        <v>6.7629299999999999</v>
      </c>
      <c r="AI561" s="9">
        <f t="shared" si="484"/>
        <v>3.4271500000000001</v>
      </c>
      <c r="AJ561" s="9">
        <f t="shared" si="484"/>
        <v>2.57429</v>
      </c>
      <c r="AK561" s="9">
        <f t="shared" si="484"/>
        <v>2.4099200000000001</v>
      </c>
      <c r="AL561" s="9">
        <f t="shared" si="484"/>
        <v>1.70655</v>
      </c>
      <c r="AM561" s="9">
        <f t="shared" si="484"/>
        <v>1.1795</v>
      </c>
      <c r="AN561" s="9">
        <f t="shared" si="484"/>
        <v>0.80386000000000002</v>
      </c>
      <c r="AO561" s="9">
        <f t="shared" si="484"/>
        <v>0.33473999999999998</v>
      </c>
      <c r="AP561" s="9">
        <f t="shared" si="484"/>
        <v>6.0909999999999999E-2</v>
      </c>
      <c r="AQ561" s="9">
        <f t="shared" si="484"/>
        <v>-0.15012999999999999</v>
      </c>
      <c r="AR561" s="9">
        <f t="shared" si="484"/>
        <v>-0.35413</v>
      </c>
      <c r="AS561" s="9">
        <f t="shared" si="484"/>
        <v>-0.50499000000000005</v>
      </c>
      <c r="AT561" s="9">
        <f t="shared" si="484"/>
        <v>-0.62311000000000005</v>
      </c>
      <c r="AU561" s="9">
        <f t="shared" si="484"/>
        <v>-0.71996000000000004</v>
      </c>
      <c r="AV561" s="9">
        <f t="shared" si="484"/>
        <v>-0.72850000000000004</v>
      </c>
    </row>
    <row r="562" spans="15:48" x14ac:dyDescent="0.35">
      <c r="O562" t="str">
        <f t="shared" si="481"/>
        <v>400Mt-wem</v>
      </c>
      <c r="S562" s="9">
        <f t="shared" si="484"/>
        <v>36.91563</v>
      </c>
      <c r="T562" s="9">
        <f t="shared" si="484"/>
        <v>36.242260000000002</v>
      </c>
      <c r="U562" s="9">
        <f t="shared" si="484"/>
        <v>31.655860000000001</v>
      </c>
      <c r="V562" s="9">
        <f t="shared" si="484"/>
        <v>36.264589999999998</v>
      </c>
      <c r="W562" s="9">
        <f t="shared" si="484"/>
        <v>33.302250000000001</v>
      </c>
      <c r="X562" s="9">
        <f t="shared" si="484"/>
        <v>32.593330000000002</v>
      </c>
      <c r="Y562" s="9">
        <f t="shared" si="484"/>
        <v>31.09836</v>
      </c>
      <c r="Z562" s="9">
        <f t="shared" si="484"/>
        <v>29.909179999999999</v>
      </c>
      <c r="AA562" s="9">
        <f t="shared" si="484"/>
        <v>29.49822</v>
      </c>
      <c r="AB562" s="9">
        <f t="shared" si="484"/>
        <v>28.377839999999999</v>
      </c>
      <c r="AC562" s="9">
        <f t="shared" si="484"/>
        <v>17.09075</v>
      </c>
      <c r="AD562" s="9">
        <f t="shared" si="484"/>
        <v>13.707270000000001</v>
      </c>
      <c r="AE562" s="9">
        <f t="shared" si="484"/>
        <v>11.004389999999999</v>
      </c>
      <c r="AF562" s="9">
        <f t="shared" si="484"/>
        <v>8.7865699999999993</v>
      </c>
      <c r="AG562" s="9">
        <f t="shared" si="484"/>
        <v>7.0775800000000002</v>
      </c>
      <c r="AH562" s="9">
        <f t="shared" si="484"/>
        <v>5.6392600000000002</v>
      </c>
      <c r="AI562" s="9">
        <f t="shared" si="484"/>
        <v>2.3802800000000004</v>
      </c>
      <c r="AJ562" s="9">
        <f t="shared" si="484"/>
        <v>1.6910699999999999</v>
      </c>
      <c r="AK562" s="9">
        <f t="shared" si="484"/>
        <v>1.85</v>
      </c>
      <c r="AL562" s="9">
        <f t="shared" si="484"/>
        <v>1.3841400000000001</v>
      </c>
      <c r="AM562" s="9">
        <f t="shared" si="484"/>
        <v>0.99842999999999993</v>
      </c>
      <c r="AN562" s="9">
        <f t="shared" si="484"/>
        <v>0.62673000000000001</v>
      </c>
      <c r="AO562" s="9">
        <f t="shared" si="484"/>
        <v>0.25179000000000001</v>
      </c>
      <c r="AP562" s="9">
        <f t="shared" si="484"/>
        <v>1.797E-2</v>
      </c>
      <c r="AQ562" s="9">
        <f t="shared" si="484"/>
        <v>-0.15943000000000002</v>
      </c>
      <c r="AR562" s="9">
        <f t="shared" si="484"/>
        <v>-0.32557999999999998</v>
      </c>
      <c r="AS562" s="9">
        <f t="shared" si="484"/>
        <v>-0.44857999999999998</v>
      </c>
      <c r="AT562" s="9">
        <f t="shared" si="484"/>
        <v>-0.57337000000000005</v>
      </c>
      <c r="AU562" s="9">
        <f t="shared" si="484"/>
        <v>-1.0167200000000001</v>
      </c>
      <c r="AV562" s="9">
        <f t="shared" si="484"/>
        <v>-1.12869</v>
      </c>
    </row>
    <row r="563" spans="15:48" x14ac:dyDescent="0.35">
      <c r="O563" t="str">
        <f t="shared" si="481"/>
        <v>450Mt</v>
      </c>
      <c r="S563" s="9">
        <f t="shared" si="484"/>
        <v>36.915620000000004</v>
      </c>
      <c r="T563" s="9">
        <f t="shared" si="484"/>
        <v>36.242260000000002</v>
      </c>
      <c r="U563" s="9">
        <f t="shared" si="484"/>
        <v>31.655860000000001</v>
      </c>
      <c r="V563" s="9">
        <f t="shared" si="484"/>
        <v>30.825970000000002</v>
      </c>
      <c r="W563" s="9">
        <f t="shared" si="484"/>
        <v>29.588519999999999</v>
      </c>
      <c r="X563" s="9">
        <f t="shared" si="484"/>
        <v>27.010840000000002</v>
      </c>
      <c r="Y563" s="9">
        <f t="shared" si="484"/>
        <v>25.393900000000002</v>
      </c>
      <c r="Z563" s="9">
        <f t="shared" si="484"/>
        <v>23.103930000000002</v>
      </c>
      <c r="AA563" s="9">
        <f t="shared" si="484"/>
        <v>18.886050000000001</v>
      </c>
      <c r="AB563" s="9">
        <f t="shared" si="484"/>
        <v>14.88062</v>
      </c>
      <c r="AC563" s="9">
        <f t="shared" si="484"/>
        <v>16.834900000000001</v>
      </c>
      <c r="AD563" s="9">
        <f t="shared" si="484"/>
        <v>15.848450000000001</v>
      </c>
      <c r="AE563" s="9">
        <f t="shared" si="484"/>
        <v>15.145709999999999</v>
      </c>
      <c r="AF563" s="9">
        <f t="shared" si="484"/>
        <v>13.92928</v>
      </c>
      <c r="AG563" s="9">
        <f t="shared" si="484"/>
        <v>12.561290000000001</v>
      </c>
      <c r="AH563" s="9">
        <f t="shared" si="484"/>
        <v>11.15</v>
      </c>
      <c r="AI563" s="9">
        <f t="shared" si="484"/>
        <v>10.189020000000001</v>
      </c>
      <c r="AJ563" s="9">
        <f t="shared" si="484"/>
        <v>9.0255299999999998</v>
      </c>
      <c r="AK563" s="9">
        <f t="shared" si="484"/>
        <v>8.2472600000000007</v>
      </c>
      <c r="AL563" s="9">
        <f t="shared" si="484"/>
        <v>7.7114399999999996</v>
      </c>
      <c r="AM563" s="9">
        <f t="shared" si="484"/>
        <v>7.2877000000000001</v>
      </c>
      <c r="AN563" s="9">
        <f t="shared" si="484"/>
        <v>6.8991099999999994</v>
      </c>
      <c r="AO563" s="9">
        <f t="shared" si="484"/>
        <v>6.2204300000000003</v>
      </c>
      <c r="AP563" s="9">
        <f t="shared" si="484"/>
        <v>5.8519300000000003</v>
      </c>
      <c r="AQ563" s="9">
        <f t="shared" si="484"/>
        <v>5.50671</v>
      </c>
      <c r="AR563" s="9">
        <f t="shared" si="484"/>
        <v>5.1742400000000002</v>
      </c>
      <c r="AS563" s="9">
        <f t="shared" si="484"/>
        <v>4.7995200000000002</v>
      </c>
      <c r="AT563" s="9">
        <f t="shared" si="484"/>
        <v>4.7583900000000003</v>
      </c>
      <c r="AU563" s="9">
        <f t="shared" si="484"/>
        <v>4.4741299999999997</v>
      </c>
      <c r="AV563" s="9">
        <f t="shared" si="484"/>
        <v>4.1793100000000001</v>
      </c>
    </row>
    <row r="564" spans="15:48" x14ac:dyDescent="0.35">
      <c r="O564" t="str">
        <f t="shared" si="481"/>
        <v>450Mt-wam</v>
      </c>
      <c r="S564" s="9">
        <f t="shared" si="484"/>
        <v>36.915620000000004</v>
      </c>
      <c r="T564" s="9">
        <f t="shared" si="484"/>
        <v>36.242260000000002</v>
      </c>
      <c r="U564" s="9">
        <f t="shared" si="484"/>
        <v>31.655860000000001</v>
      </c>
      <c r="V564" s="9">
        <f t="shared" si="484"/>
        <v>36.286290000000001</v>
      </c>
      <c r="W564" s="9">
        <f t="shared" si="484"/>
        <v>33.390769999999996</v>
      </c>
      <c r="X564" s="9">
        <f t="shared" si="484"/>
        <v>32.887239999999998</v>
      </c>
      <c r="Y564" s="9">
        <f t="shared" si="484"/>
        <v>32.4054</v>
      </c>
      <c r="Z564" s="9">
        <f t="shared" si="484"/>
        <v>31.763990000000003</v>
      </c>
      <c r="AA564" s="9">
        <f t="shared" si="484"/>
        <v>29.12603</v>
      </c>
      <c r="AB564" s="9">
        <f t="shared" si="484"/>
        <v>26.47719</v>
      </c>
      <c r="AC564" s="9">
        <f t="shared" si="484"/>
        <v>23.01247</v>
      </c>
      <c r="AD564" s="9">
        <f t="shared" si="484"/>
        <v>17.20898</v>
      </c>
      <c r="AE564" s="9">
        <f t="shared" si="484"/>
        <v>14.91972</v>
      </c>
      <c r="AF564" s="9">
        <f t="shared" si="484"/>
        <v>13.0449</v>
      </c>
      <c r="AG564" s="9">
        <f t="shared" si="484"/>
        <v>10.664309999999999</v>
      </c>
      <c r="AH564" s="9">
        <f t="shared" si="484"/>
        <v>9.0790799999999994</v>
      </c>
      <c r="AI564" s="9">
        <f t="shared" si="484"/>
        <v>7.6297499999999996</v>
      </c>
      <c r="AJ564" s="9">
        <f t="shared" si="484"/>
        <v>6.5881699999999999</v>
      </c>
      <c r="AK564" s="9">
        <f t="shared" si="484"/>
        <v>5.7019599999999997</v>
      </c>
      <c r="AL564" s="9">
        <f t="shared" si="484"/>
        <v>4.8808599999999993</v>
      </c>
      <c r="AM564" s="9">
        <f t="shared" si="484"/>
        <v>4.2061000000000002</v>
      </c>
      <c r="AN564" s="9">
        <f t="shared" si="484"/>
        <v>2.2200799999999998</v>
      </c>
      <c r="AO564" s="9">
        <f t="shared" si="484"/>
        <v>0.73044000000000009</v>
      </c>
      <c r="AP564" s="9">
        <f t="shared" si="484"/>
        <v>0.3599</v>
      </c>
      <c r="AQ564" s="9">
        <f t="shared" si="484"/>
        <v>6.7119999999999999E-2</v>
      </c>
      <c r="AR564" s="9">
        <f t="shared" si="484"/>
        <v>-0.15612000000000001</v>
      </c>
      <c r="AS564" s="9">
        <f t="shared" si="484"/>
        <v>-0.34147000000000005</v>
      </c>
      <c r="AT564" s="9">
        <f t="shared" si="484"/>
        <v>-0.50956000000000001</v>
      </c>
      <c r="AU564" s="9">
        <f t="shared" si="484"/>
        <v>-0.68694000000000011</v>
      </c>
      <c r="AV564" s="9">
        <f t="shared" si="484"/>
        <v>-1.0570299999999999</v>
      </c>
    </row>
    <row r="565" spans="15:48" x14ac:dyDescent="0.35">
      <c r="O565" t="str">
        <f t="shared" si="481"/>
        <v>450Mt-wem</v>
      </c>
      <c r="S565" s="9">
        <f t="shared" si="484"/>
        <v>36.91563</v>
      </c>
      <c r="T565" s="9">
        <f t="shared" si="484"/>
        <v>36.242260000000002</v>
      </c>
      <c r="U565" s="9">
        <f t="shared" si="484"/>
        <v>31.655860000000001</v>
      </c>
      <c r="V565" s="9">
        <f t="shared" si="484"/>
        <v>36.264589999999998</v>
      </c>
      <c r="W565" s="9">
        <f t="shared" si="484"/>
        <v>33.41442</v>
      </c>
      <c r="X565" s="9">
        <f t="shared" si="484"/>
        <v>33.087989999999998</v>
      </c>
      <c r="Y565" s="9">
        <f t="shared" si="484"/>
        <v>32.740160000000003</v>
      </c>
      <c r="Z565" s="9">
        <f t="shared" si="484"/>
        <v>32.047740000000005</v>
      </c>
      <c r="AA565" s="9">
        <f t="shared" si="484"/>
        <v>29.732710000000001</v>
      </c>
      <c r="AB565" s="9">
        <f t="shared" si="484"/>
        <v>28.707369999999997</v>
      </c>
      <c r="AC565" s="9">
        <f t="shared" si="484"/>
        <v>23.054419999999997</v>
      </c>
      <c r="AD565" s="9">
        <f t="shared" si="484"/>
        <v>17.286630000000002</v>
      </c>
      <c r="AE565" s="9">
        <f t="shared" si="484"/>
        <v>14.899280000000001</v>
      </c>
      <c r="AF565" s="9">
        <f t="shared" si="484"/>
        <v>12.89767</v>
      </c>
      <c r="AG565" s="9">
        <f t="shared" si="484"/>
        <v>10.45777</v>
      </c>
      <c r="AH565" s="9">
        <f t="shared" si="484"/>
        <v>8.9770199999999996</v>
      </c>
      <c r="AI565" s="9">
        <f t="shared" si="484"/>
        <v>7.5878000000000005</v>
      </c>
      <c r="AJ565" s="9">
        <f t="shared" si="484"/>
        <v>6.45512</v>
      </c>
      <c r="AK565" s="9">
        <f t="shared" si="484"/>
        <v>5.6013299999999999</v>
      </c>
      <c r="AL565" s="9">
        <f t="shared" si="484"/>
        <v>4.6688499999999999</v>
      </c>
      <c r="AM565" s="9">
        <f t="shared" si="484"/>
        <v>2.0515400000000001</v>
      </c>
      <c r="AN565" s="9">
        <f t="shared" si="484"/>
        <v>1.5260799999999999</v>
      </c>
      <c r="AO565" s="9">
        <f t="shared" si="484"/>
        <v>0.83669000000000004</v>
      </c>
      <c r="AP565" s="9">
        <f t="shared" si="484"/>
        <v>0.34967000000000004</v>
      </c>
      <c r="AQ565" s="9">
        <f t="shared" si="484"/>
        <v>7.8420000000000004E-2</v>
      </c>
      <c r="AR565" s="9">
        <f t="shared" si="484"/>
        <v>-0.13833000000000001</v>
      </c>
      <c r="AS565" s="9">
        <f t="shared" si="484"/>
        <v>-0.32517000000000001</v>
      </c>
      <c r="AT565" s="9">
        <f t="shared" si="484"/>
        <v>-0.47741</v>
      </c>
      <c r="AU565" s="9">
        <f t="shared" si="484"/>
        <v>-0.75744</v>
      </c>
      <c r="AV565" s="9">
        <f t="shared" si="484"/>
        <v>-1.12653</v>
      </c>
    </row>
    <row r="610" spans="1:1" x14ac:dyDescent="0.35">
      <c r="A610" t="s">
        <v>257</v>
      </c>
    </row>
  </sheetData>
  <sheetProtection algorithmName="SHA-512" hashValue="b/vG8LV682OIp3e8+Guk+GWL5671grliZsK+Xqf66AWoLF7L5Bx8MHrUr+5BmX9yAx3h4BYSuyR0aAoo1KOo0A==" saltValue="6S+Fzjk7tvw1xhmukiisHA==" spinCount="100000" sheet="1" objects="1" scenarios="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2209D-C033-4C99-A245-23D80DC3B59F}">
  <sheetPr codeName="Sheet6">
    <tabColor theme="5" tint="0.59999389629810485"/>
  </sheetPr>
  <dimension ref="B1:I1203"/>
  <sheetViews>
    <sheetView topLeftCell="B1" workbookViewId="0">
      <selection activeCell="G1" sqref="G1"/>
    </sheetView>
  </sheetViews>
  <sheetFormatPr defaultRowHeight="14.5" x14ac:dyDescent="0.35"/>
  <cols>
    <col min="1" max="1" width="12.54296875" customWidth="1"/>
    <col min="2" max="2" width="27.7265625" customWidth="1"/>
    <col min="3" max="3" width="16" customWidth="1"/>
    <col min="4" max="4" width="12.54296875" customWidth="1"/>
    <col min="5" max="5" width="15.54296875" bestFit="1" customWidth="1"/>
    <col min="6" max="6" width="12.6328125" bestFit="1" customWidth="1"/>
    <col min="7" max="7" width="11" customWidth="1"/>
    <col min="8" max="683" width="15.54296875" bestFit="1" customWidth="1"/>
    <col min="684" max="684" width="10.7265625" bestFit="1" customWidth="1"/>
  </cols>
  <sheetData>
    <row r="1" spans="2:8" ht="112" customHeight="1" x14ac:dyDescent="0.35">
      <c r="B1" s="94" t="s">
        <v>1672</v>
      </c>
    </row>
    <row r="4" spans="2:8" ht="53" customHeight="1" x14ac:dyDescent="0.35">
      <c r="B4" s="94" t="s">
        <v>1673</v>
      </c>
      <c r="C4" s="95">
        <v>3</v>
      </c>
      <c r="D4" s="95">
        <v>2101</v>
      </c>
    </row>
    <row r="7" spans="2:8" ht="97" customHeight="1" x14ac:dyDescent="0.35">
      <c r="B7" t="s">
        <v>206</v>
      </c>
      <c r="C7" s="54" t="s">
        <v>1675</v>
      </c>
      <c r="D7" t="s">
        <v>1674</v>
      </c>
      <c r="F7" t="str">
        <f ca="1">Viewer!F1</f>
        <v>300Mt L2 S2-P2</v>
      </c>
      <c r="G7" s="54" t="str">
        <f>C7</f>
        <v>SSP1 1.9 Contribution x10-3 degs Celsius</v>
      </c>
      <c r="H7" s="54" t="str">
        <f>D7</f>
        <v>Year of Climate Neutrality</v>
      </c>
    </row>
    <row r="8" spans="2:8" x14ac:dyDescent="0.35">
      <c r="B8" t="s">
        <v>258</v>
      </c>
      <c r="C8">
        <v>3</v>
      </c>
      <c r="D8">
        <v>2101</v>
      </c>
      <c r="G8" s="3"/>
    </row>
    <row r="9" spans="2:8" x14ac:dyDescent="0.35">
      <c r="B9" t="s">
        <v>259</v>
      </c>
      <c r="C9">
        <v>3</v>
      </c>
      <c r="D9">
        <v>2101</v>
      </c>
      <c r="F9" t="str">
        <f ca="1">VLOOKUP(F7,B8:D1203,1,FALSE)</f>
        <v>300Mt L2 S2-P2</v>
      </c>
      <c r="G9">
        <f ca="1">VLOOKUP(F7,B8:D1203,2,FALSE)</f>
        <v>2.31</v>
      </c>
      <c r="H9">
        <f ca="1">VLOOKUP(F7,B8:D1203,3,FALSE)</f>
        <v>2039</v>
      </c>
    </row>
    <row r="10" spans="2:8" x14ac:dyDescent="0.35">
      <c r="B10" t="s">
        <v>260</v>
      </c>
      <c r="C10">
        <v>3</v>
      </c>
      <c r="D10">
        <v>2101</v>
      </c>
    </row>
    <row r="11" spans="2:8" x14ac:dyDescent="0.35">
      <c r="B11" t="s">
        <v>261</v>
      </c>
      <c r="C11">
        <v>3</v>
      </c>
      <c r="D11">
        <v>2101</v>
      </c>
    </row>
    <row r="12" spans="2:8" x14ac:dyDescent="0.35">
      <c r="B12" t="s">
        <v>262</v>
      </c>
      <c r="C12">
        <v>3</v>
      </c>
      <c r="D12">
        <v>2101</v>
      </c>
    </row>
    <row r="13" spans="2:8" x14ac:dyDescent="0.35">
      <c r="B13" t="s">
        <v>263</v>
      </c>
      <c r="C13">
        <v>2.29</v>
      </c>
      <c r="D13">
        <v>2041</v>
      </c>
    </row>
    <row r="14" spans="2:8" x14ac:dyDescent="0.35">
      <c r="B14" t="s">
        <v>264</v>
      </c>
      <c r="C14">
        <v>2.31</v>
      </c>
      <c r="D14">
        <v>2041</v>
      </c>
    </row>
    <row r="15" spans="2:8" x14ac:dyDescent="0.35">
      <c r="B15" t="s">
        <v>265</v>
      </c>
      <c r="C15">
        <v>2.31</v>
      </c>
      <c r="D15">
        <v>2042</v>
      </c>
    </row>
    <row r="16" spans="2:8" x14ac:dyDescent="0.35">
      <c r="B16" t="s">
        <v>266</v>
      </c>
      <c r="C16">
        <v>2.33</v>
      </c>
      <c r="D16">
        <v>2041</v>
      </c>
    </row>
    <row r="17" spans="2:9" x14ac:dyDescent="0.35">
      <c r="B17" t="s">
        <v>267</v>
      </c>
      <c r="C17">
        <v>2.33</v>
      </c>
      <c r="D17">
        <v>2041</v>
      </c>
    </row>
    <row r="18" spans="2:9" x14ac:dyDescent="0.35">
      <c r="B18" t="s">
        <v>268</v>
      </c>
      <c r="C18">
        <v>2.29</v>
      </c>
      <c r="D18">
        <v>2038</v>
      </c>
      <c r="F18" t="s">
        <v>102</v>
      </c>
      <c r="G18" t="s">
        <v>1677</v>
      </c>
      <c r="H18" t="s">
        <v>1678</v>
      </c>
      <c r="I18" t="s">
        <v>1679</v>
      </c>
    </row>
    <row r="19" spans="2:9" x14ac:dyDescent="0.35">
      <c r="B19" t="s">
        <v>269</v>
      </c>
      <c r="C19">
        <v>2.2999999999999998</v>
      </c>
      <c r="D19">
        <v>2038</v>
      </c>
      <c r="F19">
        <v>2037</v>
      </c>
      <c r="G19">
        <v>19</v>
      </c>
      <c r="H19" s="11">
        <f>G19/$G$64</f>
        <v>1.588628762541806E-2</v>
      </c>
      <c r="I19" s="11">
        <f>H19</f>
        <v>1.588628762541806E-2</v>
      </c>
    </row>
    <row r="20" spans="2:9" x14ac:dyDescent="0.35">
      <c r="B20" t="s">
        <v>270</v>
      </c>
      <c r="C20">
        <v>2.2999999999999998</v>
      </c>
      <c r="D20">
        <v>2039</v>
      </c>
      <c r="F20">
        <v>2038</v>
      </c>
      <c r="G20">
        <v>77</v>
      </c>
      <c r="H20" s="11">
        <f t="shared" ref="H20:H64" si="0">G20/$G$64</f>
        <v>6.4381270903010032E-2</v>
      </c>
      <c r="I20" s="11">
        <f>H20+I19</f>
        <v>8.0267558528428096E-2</v>
      </c>
    </row>
    <row r="21" spans="2:9" x14ac:dyDescent="0.35">
      <c r="B21" t="s">
        <v>271</v>
      </c>
      <c r="C21">
        <v>2.3199999999999998</v>
      </c>
      <c r="D21">
        <v>2039</v>
      </c>
      <c r="F21">
        <v>2039</v>
      </c>
      <c r="G21">
        <v>63</v>
      </c>
      <c r="H21" s="11">
        <f t="shared" si="0"/>
        <v>5.2675585284280936E-2</v>
      </c>
      <c r="I21" s="11">
        <f t="shared" ref="I21:I63" si="1">H21+I20</f>
        <v>0.13294314381270902</v>
      </c>
    </row>
    <row r="22" spans="2:9" x14ac:dyDescent="0.35">
      <c r="B22" t="s">
        <v>272</v>
      </c>
      <c r="C22">
        <v>2.33</v>
      </c>
      <c r="D22">
        <v>2039</v>
      </c>
      <c r="F22">
        <v>2040</v>
      </c>
      <c r="G22">
        <v>51</v>
      </c>
      <c r="H22" s="11">
        <f t="shared" si="0"/>
        <v>4.2642140468227424E-2</v>
      </c>
      <c r="I22" s="11">
        <f t="shared" si="1"/>
        <v>0.17558528428093645</v>
      </c>
    </row>
    <row r="23" spans="2:9" x14ac:dyDescent="0.35">
      <c r="B23" t="s">
        <v>273</v>
      </c>
      <c r="C23">
        <v>2.2799999999999998</v>
      </c>
      <c r="D23">
        <v>2037</v>
      </c>
      <c r="F23">
        <v>2041</v>
      </c>
      <c r="G23">
        <v>58</v>
      </c>
      <c r="H23" s="11">
        <f t="shared" si="0"/>
        <v>4.8494983277591976E-2</v>
      </c>
      <c r="I23" s="11">
        <f t="shared" si="1"/>
        <v>0.22408026755852842</v>
      </c>
    </row>
    <row r="24" spans="2:9" x14ac:dyDescent="0.35">
      <c r="B24" t="s">
        <v>274</v>
      </c>
      <c r="C24">
        <v>2.2999999999999998</v>
      </c>
      <c r="D24">
        <v>2038</v>
      </c>
      <c r="F24">
        <v>2042</v>
      </c>
      <c r="G24">
        <v>54</v>
      </c>
      <c r="H24" s="11">
        <f t="shared" si="0"/>
        <v>4.51505016722408E-2</v>
      </c>
      <c r="I24" s="11">
        <f t="shared" si="1"/>
        <v>0.26923076923076922</v>
      </c>
    </row>
    <row r="25" spans="2:9" x14ac:dyDescent="0.35">
      <c r="B25" t="s">
        <v>275</v>
      </c>
      <c r="C25">
        <v>2.2999999999999998</v>
      </c>
      <c r="D25">
        <v>2038</v>
      </c>
      <c r="F25">
        <v>2043</v>
      </c>
      <c r="G25">
        <v>19</v>
      </c>
      <c r="H25" s="11">
        <f t="shared" si="0"/>
        <v>1.588628762541806E-2</v>
      </c>
      <c r="I25" s="11">
        <f t="shared" si="1"/>
        <v>0.28511705685618727</v>
      </c>
    </row>
    <row r="26" spans="2:9" x14ac:dyDescent="0.35">
      <c r="B26" t="s">
        <v>276</v>
      </c>
      <c r="C26">
        <v>2.3199999999999998</v>
      </c>
      <c r="D26">
        <v>2038</v>
      </c>
      <c r="F26">
        <v>2044</v>
      </c>
      <c r="G26">
        <v>16</v>
      </c>
      <c r="H26" s="11">
        <f t="shared" si="0"/>
        <v>1.3377926421404682E-2</v>
      </c>
      <c r="I26" s="11">
        <f t="shared" si="1"/>
        <v>0.29849498327759194</v>
      </c>
    </row>
    <row r="27" spans="2:9" x14ac:dyDescent="0.35">
      <c r="B27" t="s">
        <v>277</v>
      </c>
      <c r="C27">
        <v>2.3199999999999998</v>
      </c>
      <c r="D27">
        <v>2038</v>
      </c>
      <c r="F27">
        <v>2045</v>
      </c>
      <c r="G27">
        <v>6</v>
      </c>
      <c r="H27" s="11">
        <f t="shared" si="0"/>
        <v>5.016722408026756E-3</v>
      </c>
      <c r="I27" s="11">
        <f t="shared" si="1"/>
        <v>0.30351170568561869</v>
      </c>
    </row>
    <row r="28" spans="2:9" x14ac:dyDescent="0.35">
      <c r="B28" t="s">
        <v>278</v>
      </c>
      <c r="C28">
        <v>3</v>
      </c>
      <c r="D28">
        <v>2101</v>
      </c>
      <c r="F28">
        <v>2046</v>
      </c>
      <c r="G28">
        <v>12</v>
      </c>
      <c r="H28" s="11">
        <f t="shared" si="0"/>
        <v>1.0033444816053512E-2</v>
      </c>
      <c r="I28" s="11">
        <f t="shared" si="1"/>
        <v>0.3135451505016722</v>
      </c>
    </row>
    <row r="29" spans="2:9" x14ac:dyDescent="0.35">
      <c r="B29" t="s">
        <v>279</v>
      </c>
      <c r="C29">
        <v>3</v>
      </c>
      <c r="D29">
        <v>2101</v>
      </c>
      <c r="F29">
        <v>2047</v>
      </c>
      <c r="G29">
        <v>8</v>
      </c>
      <c r="H29" s="11">
        <f t="shared" si="0"/>
        <v>6.688963210702341E-3</v>
      </c>
      <c r="I29" s="11">
        <f t="shared" si="1"/>
        <v>0.32023411371237454</v>
      </c>
    </row>
    <row r="30" spans="2:9" x14ac:dyDescent="0.35">
      <c r="B30" t="s">
        <v>280</v>
      </c>
      <c r="C30">
        <v>3</v>
      </c>
      <c r="D30">
        <v>2101</v>
      </c>
      <c r="F30">
        <v>2048</v>
      </c>
      <c r="G30">
        <v>37</v>
      </c>
      <c r="H30" s="11">
        <f t="shared" si="0"/>
        <v>3.0936454849498328E-2</v>
      </c>
      <c r="I30" s="11">
        <f t="shared" si="1"/>
        <v>0.35117056856187284</v>
      </c>
    </row>
    <row r="31" spans="2:9" x14ac:dyDescent="0.35">
      <c r="B31" t="s">
        <v>281</v>
      </c>
      <c r="C31">
        <v>3</v>
      </c>
      <c r="D31">
        <v>2101</v>
      </c>
      <c r="F31">
        <v>2049</v>
      </c>
      <c r="G31">
        <v>56</v>
      </c>
      <c r="H31" s="11">
        <f t="shared" si="0"/>
        <v>4.6822742474916385E-2</v>
      </c>
      <c r="I31" s="11">
        <f t="shared" si="1"/>
        <v>0.39799331103678925</v>
      </c>
    </row>
    <row r="32" spans="2:9" x14ac:dyDescent="0.35">
      <c r="B32" t="s">
        <v>282</v>
      </c>
      <c r="C32">
        <v>3</v>
      </c>
      <c r="D32">
        <v>2101</v>
      </c>
      <c r="F32">
        <v>2050</v>
      </c>
      <c r="G32">
        <v>45</v>
      </c>
      <c r="H32" s="11">
        <f t="shared" si="0"/>
        <v>3.7625418060200672E-2</v>
      </c>
      <c r="I32" s="11">
        <f t="shared" si="1"/>
        <v>0.43561872909698995</v>
      </c>
    </row>
    <row r="33" spans="2:9" x14ac:dyDescent="0.35">
      <c r="B33" t="s">
        <v>283</v>
      </c>
      <c r="C33">
        <v>3</v>
      </c>
      <c r="D33">
        <v>2101</v>
      </c>
      <c r="F33">
        <v>2051</v>
      </c>
      <c r="G33">
        <v>17</v>
      </c>
      <c r="H33" s="11">
        <f t="shared" si="0"/>
        <v>1.4214046822742474E-2</v>
      </c>
      <c r="I33" s="11">
        <f t="shared" si="1"/>
        <v>0.44983277591973242</v>
      </c>
    </row>
    <row r="34" spans="2:9" x14ac:dyDescent="0.35">
      <c r="B34" t="s">
        <v>284</v>
      </c>
      <c r="C34">
        <v>3</v>
      </c>
      <c r="D34">
        <v>2101</v>
      </c>
      <c r="F34">
        <v>2052</v>
      </c>
      <c r="G34">
        <v>14</v>
      </c>
      <c r="H34" s="11">
        <f t="shared" si="0"/>
        <v>1.1705685618729096E-2</v>
      </c>
      <c r="I34" s="11">
        <f t="shared" si="1"/>
        <v>0.46153846153846151</v>
      </c>
    </row>
    <row r="35" spans="2:9" x14ac:dyDescent="0.35">
      <c r="B35" t="s">
        <v>285</v>
      </c>
      <c r="C35">
        <v>3</v>
      </c>
      <c r="D35">
        <v>2101</v>
      </c>
      <c r="F35">
        <v>2067</v>
      </c>
      <c r="G35">
        <v>2</v>
      </c>
      <c r="H35" s="11">
        <f t="shared" si="0"/>
        <v>1.6722408026755853E-3</v>
      </c>
      <c r="I35" s="11">
        <f t="shared" si="1"/>
        <v>0.46321070234113709</v>
      </c>
    </row>
    <row r="36" spans="2:9" x14ac:dyDescent="0.35">
      <c r="B36" t="s">
        <v>286</v>
      </c>
      <c r="C36">
        <v>3</v>
      </c>
      <c r="D36">
        <v>2101</v>
      </c>
      <c r="F36">
        <v>2069</v>
      </c>
      <c r="G36">
        <v>2</v>
      </c>
      <c r="H36" s="11">
        <f t="shared" si="0"/>
        <v>1.6722408026755853E-3</v>
      </c>
      <c r="I36" s="11">
        <f t="shared" si="1"/>
        <v>0.46488294314381268</v>
      </c>
    </row>
    <row r="37" spans="2:9" x14ac:dyDescent="0.35">
      <c r="B37" t="s">
        <v>287</v>
      </c>
      <c r="C37">
        <v>3</v>
      </c>
      <c r="D37">
        <v>2101</v>
      </c>
      <c r="F37">
        <v>2070</v>
      </c>
      <c r="G37">
        <v>2</v>
      </c>
      <c r="H37" s="11">
        <f t="shared" si="0"/>
        <v>1.6722408026755853E-3</v>
      </c>
      <c r="I37" s="11">
        <f t="shared" si="1"/>
        <v>0.46655518394648826</v>
      </c>
    </row>
    <row r="38" spans="2:9" x14ac:dyDescent="0.35">
      <c r="B38" t="s">
        <v>288</v>
      </c>
      <c r="C38">
        <v>2.31</v>
      </c>
      <c r="D38">
        <v>2049</v>
      </c>
      <c r="F38">
        <v>2071</v>
      </c>
      <c r="G38">
        <v>1</v>
      </c>
      <c r="H38" s="11">
        <f t="shared" si="0"/>
        <v>8.3612040133779263E-4</v>
      </c>
      <c r="I38" s="11">
        <f t="shared" si="1"/>
        <v>0.46739130434782605</v>
      </c>
    </row>
    <row r="39" spans="2:9" x14ac:dyDescent="0.35">
      <c r="B39" t="s">
        <v>289</v>
      </c>
      <c r="C39">
        <v>2.33</v>
      </c>
      <c r="D39">
        <v>2049</v>
      </c>
      <c r="F39">
        <v>2072</v>
      </c>
      <c r="G39">
        <v>3</v>
      </c>
      <c r="H39" s="11">
        <f t="shared" si="0"/>
        <v>2.508361204013378E-3</v>
      </c>
      <c r="I39" s="11">
        <f t="shared" si="1"/>
        <v>0.46989966555183943</v>
      </c>
    </row>
    <row r="40" spans="2:9" x14ac:dyDescent="0.35">
      <c r="B40" t="s">
        <v>290</v>
      </c>
      <c r="C40">
        <v>2.33</v>
      </c>
      <c r="D40">
        <v>2050</v>
      </c>
      <c r="F40">
        <v>2073</v>
      </c>
      <c r="G40">
        <v>1</v>
      </c>
      <c r="H40" s="11">
        <f t="shared" si="0"/>
        <v>8.3612040133779263E-4</v>
      </c>
      <c r="I40" s="11">
        <f t="shared" si="1"/>
        <v>0.47073578595317722</v>
      </c>
    </row>
    <row r="41" spans="2:9" x14ac:dyDescent="0.35">
      <c r="B41" t="s">
        <v>291</v>
      </c>
      <c r="C41">
        <v>2.35</v>
      </c>
      <c r="D41">
        <v>2049</v>
      </c>
      <c r="F41">
        <v>2076</v>
      </c>
      <c r="G41">
        <v>1</v>
      </c>
      <c r="H41" s="11">
        <f t="shared" si="0"/>
        <v>8.3612040133779263E-4</v>
      </c>
      <c r="I41" s="11">
        <f t="shared" si="1"/>
        <v>0.47157190635451501</v>
      </c>
    </row>
    <row r="42" spans="2:9" x14ac:dyDescent="0.35">
      <c r="B42" t="s">
        <v>292</v>
      </c>
      <c r="C42">
        <v>2.35</v>
      </c>
      <c r="D42">
        <v>2050</v>
      </c>
      <c r="F42">
        <v>2077</v>
      </c>
      <c r="G42">
        <v>2</v>
      </c>
      <c r="H42" s="11">
        <f t="shared" si="0"/>
        <v>1.6722408026755853E-3</v>
      </c>
      <c r="I42" s="11">
        <f t="shared" si="1"/>
        <v>0.4732441471571906</v>
      </c>
    </row>
    <row r="43" spans="2:9" x14ac:dyDescent="0.35">
      <c r="B43" t="s">
        <v>293</v>
      </c>
      <c r="C43">
        <v>3</v>
      </c>
      <c r="D43">
        <v>2101</v>
      </c>
      <c r="F43">
        <v>2078</v>
      </c>
      <c r="G43">
        <v>3</v>
      </c>
      <c r="H43" s="11">
        <f t="shared" si="0"/>
        <v>2.508361204013378E-3</v>
      </c>
      <c r="I43" s="11">
        <f t="shared" si="1"/>
        <v>0.47575250836120397</v>
      </c>
    </row>
    <row r="44" spans="2:9" x14ac:dyDescent="0.35">
      <c r="B44" t="s">
        <v>294</v>
      </c>
      <c r="C44">
        <v>3</v>
      </c>
      <c r="D44">
        <v>2101</v>
      </c>
      <c r="F44">
        <v>2079</v>
      </c>
      <c r="G44">
        <v>5</v>
      </c>
      <c r="H44" s="11">
        <f t="shared" si="0"/>
        <v>4.180602006688963E-3</v>
      </c>
      <c r="I44" s="11">
        <f t="shared" si="1"/>
        <v>0.47993311036789293</v>
      </c>
    </row>
    <row r="45" spans="2:9" x14ac:dyDescent="0.35">
      <c r="B45" t="s">
        <v>295</v>
      </c>
      <c r="C45">
        <v>3</v>
      </c>
      <c r="D45">
        <v>2101</v>
      </c>
      <c r="F45">
        <v>2080</v>
      </c>
      <c r="G45">
        <v>6</v>
      </c>
      <c r="H45" s="11">
        <f t="shared" si="0"/>
        <v>5.016722408026756E-3</v>
      </c>
      <c r="I45" s="11">
        <f t="shared" si="1"/>
        <v>0.48494983277591969</v>
      </c>
    </row>
    <row r="46" spans="2:9" x14ac:dyDescent="0.35">
      <c r="B46" t="s">
        <v>296</v>
      </c>
      <c r="C46">
        <v>3</v>
      </c>
      <c r="D46">
        <v>2101</v>
      </c>
      <c r="F46">
        <v>2081</v>
      </c>
      <c r="G46">
        <v>2</v>
      </c>
      <c r="H46" s="11">
        <f t="shared" si="0"/>
        <v>1.6722408026755853E-3</v>
      </c>
      <c r="I46" s="11">
        <f t="shared" si="1"/>
        <v>0.48662207357859527</v>
      </c>
    </row>
    <row r="47" spans="2:9" x14ac:dyDescent="0.35">
      <c r="B47" t="s">
        <v>297</v>
      </c>
      <c r="C47">
        <v>3</v>
      </c>
      <c r="D47">
        <v>2101</v>
      </c>
      <c r="F47">
        <v>2082</v>
      </c>
      <c r="G47">
        <v>4</v>
      </c>
      <c r="H47" s="11">
        <f t="shared" si="0"/>
        <v>3.3444816053511705E-3</v>
      </c>
      <c r="I47" s="11">
        <f t="shared" si="1"/>
        <v>0.48996655518394644</v>
      </c>
    </row>
    <row r="48" spans="2:9" x14ac:dyDescent="0.35">
      <c r="B48" t="s">
        <v>298</v>
      </c>
      <c r="C48">
        <v>3</v>
      </c>
      <c r="D48">
        <v>2101</v>
      </c>
      <c r="F48">
        <v>2083</v>
      </c>
      <c r="G48">
        <v>3</v>
      </c>
      <c r="H48" s="11">
        <f t="shared" si="0"/>
        <v>2.508361204013378E-3</v>
      </c>
      <c r="I48" s="11">
        <f t="shared" si="1"/>
        <v>0.49247491638795982</v>
      </c>
    </row>
    <row r="49" spans="2:9" x14ac:dyDescent="0.35">
      <c r="B49" t="s">
        <v>299</v>
      </c>
      <c r="C49">
        <v>3</v>
      </c>
      <c r="D49">
        <v>2101</v>
      </c>
      <c r="F49">
        <v>2084</v>
      </c>
      <c r="G49">
        <v>3</v>
      </c>
      <c r="H49" s="11">
        <f t="shared" si="0"/>
        <v>2.508361204013378E-3</v>
      </c>
      <c r="I49" s="11">
        <f t="shared" si="1"/>
        <v>0.49498327759197319</v>
      </c>
    </row>
    <row r="50" spans="2:9" x14ac:dyDescent="0.35">
      <c r="B50" t="s">
        <v>300</v>
      </c>
      <c r="C50">
        <v>3</v>
      </c>
      <c r="D50">
        <v>2101</v>
      </c>
      <c r="F50">
        <v>2085</v>
      </c>
      <c r="G50">
        <v>7</v>
      </c>
      <c r="H50" s="11">
        <f t="shared" si="0"/>
        <v>5.8528428093645481E-3</v>
      </c>
      <c r="I50" s="11">
        <f t="shared" si="1"/>
        <v>0.50083612040133774</v>
      </c>
    </row>
    <row r="51" spans="2:9" x14ac:dyDescent="0.35">
      <c r="B51" t="s">
        <v>301</v>
      </c>
      <c r="C51">
        <v>3</v>
      </c>
      <c r="D51">
        <v>2101</v>
      </c>
      <c r="F51">
        <v>2086</v>
      </c>
      <c r="G51">
        <v>15</v>
      </c>
      <c r="H51" s="11">
        <f t="shared" si="0"/>
        <v>1.254180602006689E-2</v>
      </c>
      <c r="I51" s="11">
        <f t="shared" si="1"/>
        <v>0.51337792642140467</v>
      </c>
    </row>
    <row r="52" spans="2:9" x14ac:dyDescent="0.35">
      <c r="B52" t="s">
        <v>302</v>
      </c>
      <c r="C52">
        <v>3</v>
      </c>
      <c r="D52">
        <v>2101</v>
      </c>
      <c r="F52">
        <v>2087</v>
      </c>
      <c r="G52">
        <v>6</v>
      </c>
      <c r="H52" s="11">
        <f t="shared" si="0"/>
        <v>5.016722408026756E-3</v>
      </c>
      <c r="I52" s="11">
        <f t="shared" si="1"/>
        <v>0.51839464882943143</v>
      </c>
    </row>
    <row r="53" spans="2:9" x14ac:dyDescent="0.35">
      <c r="B53" t="s">
        <v>303</v>
      </c>
      <c r="C53">
        <v>2.29</v>
      </c>
      <c r="D53">
        <v>2038</v>
      </c>
      <c r="F53">
        <v>2088</v>
      </c>
      <c r="G53">
        <v>5</v>
      </c>
      <c r="H53" s="11">
        <f t="shared" si="0"/>
        <v>4.180602006688963E-3</v>
      </c>
      <c r="I53" s="11">
        <f t="shared" si="1"/>
        <v>0.52257525083612044</v>
      </c>
    </row>
    <row r="54" spans="2:9" x14ac:dyDescent="0.35">
      <c r="B54" t="s">
        <v>304</v>
      </c>
      <c r="C54">
        <v>2.2999999999999998</v>
      </c>
      <c r="D54">
        <v>2039</v>
      </c>
      <c r="F54">
        <v>2089</v>
      </c>
      <c r="G54">
        <v>7</v>
      </c>
      <c r="H54" s="11">
        <f t="shared" si="0"/>
        <v>5.8528428093645481E-3</v>
      </c>
      <c r="I54" s="11">
        <f t="shared" si="1"/>
        <v>0.52842809364548504</v>
      </c>
    </row>
    <row r="55" spans="2:9" x14ac:dyDescent="0.35">
      <c r="B55" t="s">
        <v>305</v>
      </c>
      <c r="C55">
        <v>2.31</v>
      </c>
      <c r="D55">
        <v>2039</v>
      </c>
      <c r="F55">
        <v>2090</v>
      </c>
      <c r="G55">
        <v>12</v>
      </c>
      <c r="H55" s="11">
        <f t="shared" si="0"/>
        <v>1.0033444816053512E-2</v>
      </c>
      <c r="I55" s="11">
        <f t="shared" si="1"/>
        <v>0.53846153846153855</v>
      </c>
    </row>
    <row r="56" spans="2:9" x14ac:dyDescent="0.35">
      <c r="B56" t="s">
        <v>306</v>
      </c>
      <c r="C56">
        <v>2.3199999999999998</v>
      </c>
      <c r="D56">
        <v>2039</v>
      </c>
      <c r="F56">
        <v>2091</v>
      </c>
      <c r="G56">
        <v>7</v>
      </c>
      <c r="H56" s="11">
        <f t="shared" si="0"/>
        <v>5.8528428093645481E-3</v>
      </c>
      <c r="I56" s="11">
        <f t="shared" si="1"/>
        <v>0.54431438127090315</v>
      </c>
    </row>
    <row r="57" spans="2:9" x14ac:dyDescent="0.35">
      <c r="B57" t="s">
        <v>307</v>
      </c>
      <c r="C57">
        <v>2.33</v>
      </c>
      <c r="D57">
        <v>2039</v>
      </c>
      <c r="F57">
        <v>2092</v>
      </c>
      <c r="G57">
        <v>15</v>
      </c>
      <c r="H57" s="11">
        <f t="shared" si="0"/>
        <v>1.254180602006689E-2</v>
      </c>
      <c r="I57" s="11">
        <f t="shared" si="1"/>
        <v>0.55685618729097008</v>
      </c>
    </row>
    <row r="58" spans="2:9" x14ac:dyDescent="0.35">
      <c r="B58" t="s">
        <v>308</v>
      </c>
      <c r="C58">
        <v>2.64</v>
      </c>
      <c r="D58">
        <v>2095</v>
      </c>
      <c r="F58">
        <v>2093</v>
      </c>
      <c r="G58">
        <v>22</v>
      </c>
      <c r="H58" s="11">
        <f t="shared" si="0"/>
        <v>1.839464882943144E-2</v>
      </c>
      <c r="I58" s="11">
        <f t="shared" si="1"/>
        <v>0.57525083612040151</v>
      </c>
    </row>
    <row r="59" spans="2:9" x14ac:dyDescent="0.35">
      <c r="B59" t="s">
        <v>309</v>
      </c>
      <c r="C59">
        <v>2.66</v>
      </c>
      <c r="D59">
        <v>2095</v>
      </c>
      <c r="F59">
        <v>2094</v>
      </c>
      <c r="G59">
        <v>16</v>
      </c>
      <c r="H59" s="11">
        <f t="shared" si="0"/>
        <v>1.3377926421404682E-2</v>
      </c>
      <c r="I59" s="11">
        <f t="shared" si="1"/>
        <v>0.58862876254180618</v>
      </c>
    </row>
    <row r="60" spans="2:9" x14ac:dyDescent="0.35">
      <c r="B60" t="s">
        <v>310</v>
      </c>
      <c r="C60">
        <v>2.67</v>
      </c>
      <c r="D60">
        <v>2096</v>
      </c>
      <c r="F60">
        <v>2095</v>
      </c>
      <c r="G60">
        <v>12</v>
      </c>
      <c r="H60" s="11">
        <f t="shared" si="0"/>
        <v>1.0033444816053512E-2</v>
      </c>
      <c r="I60" s="11">
        <f t="shared" si="1"/>
        <v>0.59866220735785969</v>
      </c>
    </row>
    <row r="61" spans="2:9" x14ac:dyDescent="0.35">
      <c r="B61" t="s">
        <v>311</v>
      </c>
      <c r="C61">
        <v>2.68</v>
      </c>
      <c r="D61">
        <v>2096</v>
      </c>
      <c r="F61">
        <v>2096</v>
      </c>
      <c r="G61">
        <v>13</v>
      </c>
      <c r="H61" s="11">
        <f t="shared" si="0"/>
        <v>1.0869565217391304E-2</v>
      </c>
      <c r="I61" s="11">
        <f t="shared" si="1"/>
        <v>0.60953177257525104</v>
      </c>
    </row>
    <row r="62" spans="2:9" x14ac:dyDescent="0.35">
      <c r="B62" t="s">
        <v>312</v>
      </c>
      <c r="C62">
        <v>2.69</v>
      </c>
      <c r="D62">
        <v>2097</v>
      </c>
      <c r="F62">
        <v>2097</v>
      </c>
      <c r="G62">
        <v>9</v>
      </c>
      <c r="H62" s="11">
        <f t="shared" si="0"/>
        <v>7.525083612040134E-3</v>
      </c>
      <c r="I62" s="11">
        <f t="shared" si="1"/>
        <v>0.61705685618729122</v>
      </c>
    </row>
    <row r="63" spans="2:9" x14ac:dyDescent="0.35">
      <c r="B63" t="s">
        <v>313</v>
      </c>
      <c r="C63">
        <v>3</v>
      </c>
      <c r="D63">
        <v>2101</v>
      </c>
      <c r="F63">
        <v>2101</v>
      </c>
      <c r="G63">
        <v>458</v>
      </c>
      <c r="H63" s="11">
        <f t="shared" si="0"/>
        <v>0.38294314381270905</v>
      </c>
      <c r="I63" s="11">
        <f t="shared" si="1"/>
        <v>1.0000000000000002</v>
      </c>
    </row>
    <row r="64" spans="2:9" x14ac:dyDescent="0.35">
      <c r="B64" t="s">
        <v>314</v>
      </c>
      <c r="C64">
        <v>3</v>
      </c>
      <c r="D64">
        <v>2101</v>
      </c>
      <c r="F64" t="s">
        <v>1676</v>
      </c>
      <c r="G64">
        <v>1196</v>
      </c>
      <c r="H64" s="11"/>
    </row>
    <row r="65" spans="2:4" x14ac:dyDescent="0.35">
      <c r="B65" t="s">
        <v>315</v>
      </c>
      <c r="C65">
        <v>3</v>
      </c>
      <c r="D65">
        <v>2101</v>
      </c>
    </row>
    <row r="66" spans="2:4" x14ac:dyDescent="0.35">
      <c r="B66" t="s">
        <v>316</v>
      </c>
      <c r="C66">
        <v>3</v>
      </c>
      <c r="D66">
        <v>2101</v>
      </c>
    </row>
    <row r="67" spans="2:4" x14ac:dyDescent="0.35">
      <c r="B67" t="s">
        <v>317</v>
      </c>
      <c r="C67">
        <v>3</v>
      </c>
      <c r="D67">
        <v>2101</v>
      </c>
    </row>
    <row r="68" spans="2:4" x14ac:dyDescent="0.35">
      <c r="B68" t="s">
        <v>318</v>
      </c>
      <c r="C68">
        <v>3</v>
      </c>
      <c r="D68">
        <v>2101</v>
      </c>
    </row>
    <row r="69" spans="2:4" x14ac:dyDescent="0.35">
      <c r="B69" t="s">
        <v>319</v>
      </c>
      <c r="C69">
        <v>3</v>
      </c>
      <c r="D69">
        <v>2101</v>
      </c>
    </row>
    <row r="70" spans="2:4" x14ac:dyDescent="0.35">
      <c r="B70" t="s">
        <v>320</v>
      </c>
      <c r="C70">
        <v>3</v>
      </c>
      <c r="D70">
        <v>2101</v>
      </c>
    </row>
    <row r="71" spans="2:4" x14ac:dyDescent="0.35">
      <c r="B71" t="s">
        <v>321</v>
      </c>
      <c r="C71">
        <v>3</v>
      </c>
      <c r="D71">
        <v>2101</v>
      </c>
    </row>
    <row r="72" spans="2:4" x14ac:dyDescent="0.35">
      <c r="B72" t="s">
        <v>322</v>
      </c>
      <c r="C72">
        <v>3</v>
      </c>
      <c r="D72">
        <v>2101</v>
      </c>
    </row>
    <row r="73" spans="2:4" x14ac:dyDescent="0.35">
      <c r="B73" t="s">
        <v>323</v>
      </c>
      <c r="C73">
        <v>2.2999999999999998</v>
      </c>
      <c r="D73">
        <v>2049</v>
      </c>
    </row>
    <row r="74" spans="2:4" x14ac:dyDescent="0.35">
      <c r="B74" t="s">
        <v>324</v>
      </c>
      <c r="C74">
        <v>2.31</v>
      </c>
      <c r="D74">
        <v>2049</v>
      </c>
    </row>
    <row r="75" spans="2:4" x14ac:dyDescent="0.35">
      <c r="B75" t="s">
        <v>325</v>
      </c>
      <c r="C75">
        <v>2.3199999999999998</v>
      </c>
      <c r="D75">
        <v>2050</v>
      </c>
    </row>
    <row r="76" spans="2:4" x14ac:dyDescent="0.35">
      <c r="B76" t="s">
        <v>326</v>
      </c>
      <c r="C76">
        <v>2.33</v>
      </c>
      <c r="D76">
        <v>2042</v>
      </c>
    </row>
    <row r="77" spans="2:4" x14ac:dyDescent="0.35">
      <c r="B77" t="s">
        <v>327</v>
      </c>
      <c r="C77">
        <v>2.34</v>
      </c>
      <c r="D77">
        <v>2042</v>
      </c>
    </row>
    <row r="78" spans="2:4" x14ac:dyDescent="0.35">
      <c r="B78" t="s">
        <v>328</v>
      </c>
      <c r="C78">
        <v>2.29</v>
      </c>
      <c r="D78">
        <v>2040</v>
      </c>
    </row>
    <row r="79" spans="2:4" x14ac:dyDescent="0.35">
      <c r="B79" t="s">
        <v>329</v>
      </c>
      <c r="C79">
        <v>2.31</v>
      </c>
      <c r="D79">
        <v>2040</v>
      </c>
    </row>
    <row r="80" spans="2:4" x14ac:dyDescent="0.35">
      <c r="B80" t="s">
        <v>330</v>
      </c>
      <c r="C80">
        <v>2.31</v>
      </c>
      <c r="D80">
        <v>2041</v>
      </c>
    </row>
    <row r="81" spans="2:4" x14ac:dyDescent="0.35">
      <c r="B81" t="s">
        <v>331</v>
      </c>
      <c r="C81">
        <v>2.3199999999999998</v>
      </c>
      <c r="D81">
        <v>2040</v>
      </c>
    </row>
    <row r="82" spans="2:4" x14ac:dyDescent="0.35">
      <c r="B82" t="s">
        <v>332</v>
      </c>
      <c r="C82">
        <v>2.33</v>
      </c>
      <c r="D82">
        <v>2040</v>
      </c>
    </row>
    <row r="83" spans="2:4" x14ac:dyDescent="0.35">
      <c r="B83" t="s">
        <v>333</v>
      </c>
      <c r="C83">
        <v>2.29</v>
      </c>
      <c r="D83">
        <v>2038</v>
      </c>
    </row>
    <row r="84" spans="2:4" x14ac:dyDescent="0.35">
      <c r="B84" t="s">
        <v>334</v>
      </c>
      <c r="C84">
        <v>2.2999999999999998</v>
      </c>
      <c r="D84">
        <v>2038</v>
      </c>
    </row>
    <row r="85" spans="2:4" x14ac:dyDescent="0.35">
      <c r="B85" t="s">
        <v>335</v>
      </c>
      <c r="C85">
        <v>2.2999999999999998</v>
      </c>
      <c r="D85">
        <v>2038</v>
      </c>
    </row>
    <row r="86" spans="2:4" x14ac:dyDescent="0.35">
      <c r="B86" t="s">
        <v>336</v>
      </c>
      <c r="C86">
        <v>2.3199999999999998</v>
      </c>
      <c r="D86">
        <v>2038</v>
      </c>
    </row>
    <row r="87" spans="2:4" x14ac:dyDescent="0.35">
      <c r="B87" t="s">
        <v>337</v>
      </c>
      <c r="C87">
        <v>2.33</v>
      </c>
      <c r="D87">
        <v>2038</v>
      </c>
    </row>
    <row r="88" spans="2:4" x14ac:dyDescent="0.35">
      <c r="B88" t="s">
        <v>338</v>
      </c>
      <c r="C88">
        <v>2.2799999999999998</v>
      </c>
      <c r="D88">
        <v>2037</v>
      </c>
    </row>
    <row r="89" spans="2:4" x14ac:dyDescent="0.35">
      <c r="B89" t="s">
        <v>339</v>
      </c>
      <c r="C89">
        <v>2.2999999999999998</v>
      </c>
      <c r="D89">
        <v>2037</v>
      </c>
    </row>
    <row r="90" spans="2:4" x14ac:dyDescent="0.35">
      <c r="B90" t="s">
        <v>340</v>
      </c>
      <c r="C90">
        <v>2.2999999999999998</v>
      </c>
      <c r="D90">
        <v>2038</v>
      </c>
    </row>
    <row r="91" spans="2:4" x14ac:dyDescent="0.35">
      <c r="B91" t="s">
        <v>341</v>
      </c>
      <c r="C91">
        <v>2.3199999999999998</v>
      </c>
      <c r="D91">
        <v>2037</v>
      </c>
    </row>
    <row r="92" spans="2:4" x14ac:dyDescent="0.35">
      <c r="B92" t="s">
        <v>342</v>
      </c>
      <c r="C92">
        <v>2.3199999999999998</v>
      </c>
      <c r="D92">
        <v>2037</v>
      </c>
    </row>
    <row r="93" spans="2:4" x14ac:dyDescent="0.35">
      <c r="B93" t="s">
        <v>343</v>
      </c>
      <c r="C93">
        <v>3</v>
      </c>
      <c r="D93">
        <v>2101</v>
      </c>
    </row>
    <row r="94" spans="2:4" x14ac:dyDescent="0.35">
      <c r="B94" t="s">
        <v>344</v>
      </c>
      <c r="C94">
        <v>3</v>
      </c>
      <c r="D94">
        <v>2101</v>
      </c>
    </row>
    <row r="95" spans="2:4" x14ac:dyDescent="0.35">
      <c r="B95" t="s">
        <v>345</v>
      </c>
      <c r="C95">
        <v>3</v>
      </c>
      <c r="D95">
        <v>2101</v>
      </c>
    </row>
    <row r="96" spans="2:4" x14ac:dyDescent="0.35">
      <c r="B96" t="s">
        <v>346</v>
      </c>
      <c r="C96">
        <v>3</v>
      </c>
      <c r="D96">
        <v>2101</v>
      </c>
    </row>
    <row r="97" spans="2:4" x14ac:dyDescent="0.35">
      <c r="B97" t="s">
        <v>347</v>
      </c>
      <c r="C97">
        <v>3</v>
      </c>
      <c r="D97">
        <v>2101</v>
      </c>
    </row>
    <row r="98" spans="2:4" x14ac:dyDescent="0.35">
      <c r="B98" t="s">
        <v>348</v>
      </c>
      <c r="C98">
        <v>2.4</v>
      </c>
      <c r="D98">
        <v>2084</v>
      </c>
    </row>
    <row r="99" spans="2:4" x14ac:dyDescent="0.35">
      <c r="B99" t="s">
        <v>349</v>
      </c>
      <c r="C99">
        <v>2.42</v>
      </c>
      <c r="D99">
        <v>2085</v>
      </c>
    </row>
    <row r="100" spans="2:4" x14ac:dyDescent="0.35">
      <c r="B100" t="s">
        <v>350</v>
      </c>
      <c r="C100">
        <v>2.4300000000000002</v>
      </c>
      <c r="D100">
        <v>2086</v>
      </c>
    </row>
    <row r="101" spans="2:4" x14ac:dyDescent="0.35">
      <c r="B101" t="s">
        <v>351</v>
      </c>
      <c r="C101">
        <v>2.44</v>
      </c>
      <c r="D101">
        <v>2085</v>
      </c>
    </row>
    <row r="102" spans="2:4" x14ac:dyDescent="0.35">
      <c r="B102" t="s">
        <v>352</v>
      </c>
      <c r="C102">
        <v>2.4500000000000002</v>
      </c>
      <c r="D102">
        <v>2086</v>
      </c>
    </row>
    <row r="103" spans="2:4" x14ac:dyDescent="0.35">
      <c r="B103" t="s">
        <v>353</v>
      </c>
      <c r="C103">
        <v>2.31</v>
      </c>
      <c r="D103">
        <v>2042</v>
      </c>
    </row>
    <row r="104" spans="2:4" x14ac:dyDescent="0.35">
      <c r="B104" t="s">
        <v>354</v>
      </c>
      <c r="C104">
        <v>2.3199999999999998</v>
      </c>
      <c r="D104">
        <v>2042</v>
      </c>
    </row>
    <row r="105" spans="2:4" x14ac:dyDescent="0.35">
      <c r="B105" t="s">
        <v>355</v>
      </c>
      <c r="C105">
        <v>2.33</v>
      </c>
      <c r="D105">
        <v>2043</v>
      </c>
    </row>
    <row r="106" spans="2:4" x14ac:dyDescent="0.35">
      <c r="B106" t="s">
        <v>356</v>
      </c>
      <c r="C106">
        <v>2.34</v>
      </c>
      <c r="D106">
        <v>2042</v>
      </c>
    </row>
    <row r="107" spans="2:4" x14ac:dyDescent="0.35">
      <c r="B107" t="s">
        <v>357</v>
      </c>
      <c r="C107">
        <v>2.35</v>
      </c>
      <c r="D107">
        <v>2042</v>
      </c>
    </row>
    <row r="108" spans="2:4" x14ac:dyDescent="0.35">
      <c r="B108" t="s">
        <v>358</v>
      </c>
      <c r="C108">
        <v>3</v>
      </c>
      <c r="D108">
        <v>2101</v>
      </c>
    </row>
    <row r="109" spans="2:4" x14ac:dyDescent="0.35">
      <c r="B109" t="s">
        <v>359</v>
      </c>
      <c r="C109">
        <v>3</v>
      </c>
      <c r="D109">
        <v>2101</v>
      </c>
    </row>
    <row r="110" spans="2:4" x14ac:dyDescent="0.35">
      <c r="B110" t="s">
        <v>360</v>
      </c>
      <c r="C110">
        <v>3</v>
      </c>
      <c r="D110">
        <v>2101</v>
      </c>
    </row>
    <row r="111" spans="2:4" x14ac:dyDescent="0.35">
      <c r="B111" t="s">
        <v>361</v>
      </c>
      <c r="C111">
        <v>3</v>
      </c>
      <c r="D111">
        <v>2101</v>
      </c>
    </row>
    <row r="112" spans="2:4" x14ac:dyDescent="0.35">
      <c r="B112" t="s">
        <v>362</v>
      </c>
      <c r="C112">
        <v>3</v>
      </c>
      <c r="D112">
        <v>2101</v>
      </c>
    </row>
    <row r="113" spans="2:4" x14ac:dyDescent="0.35">
      <c r="B113" t="s">
        <v>363</v>
      </c>
      <c r="C113">
        <v>2.33</v>
      </c>
      <c r="D113">
        <v>2049</v>
      </c>
    </row>
    <row r="114" spans="2:4" x14ac:dyDescent="0.35">
      <c r="B114" t="s">
        <v>364</v>
      </c>
      <c r="C114">
        <v>2.34</v>
      </c>
      <c r="D114">
        <v>2049</v>
      </c>
    </row>
    <row r="115" spans="2:4" x14ac:dyDescent="0.35">
      <c r="B115" t="s">
        <v>365</v>
      </c>
      <c r="C115">
        <v>2.35</v>
      </c>
      <c r="D115">
        <v>2049</v>
      </c>
    </row>
    <row r="116" spans="2:4" x14ac:dyDescent="0.35">
      <c r="B116" t="s">
        <v>366</v>
      </c>
      <c r="C116">
        <v>2.36</v>
      </c>
      <c r="D116">
        <v>2049</v>
      </c>
    </row>
    <row r="117" spans="2:4" x14ac:dyDescent="0.35">
      <c r="B117" t="s">
        <v>367</v>
      </c>
      <c r="C117">
        <v>2.37</v>
      </c>
      <c r="D117">
        <v>2049</v>
      </c>
    </row>
    <row r="118" spans="2:4" x14ac:dyDescent="0.35">
      <c r="B118" t="s">
        <v>368</v>
      </c>
      <c r="C118">
        <v>2.29</v>
      </c>
      <c r="D118">
        <v>2038</v>
      </c>
    </row>
    <row r="119" spans="2:4" x14ac:dyDescent="0.35">
      <c r="B119" t="s">
        <v>369</v>
      </c>
      <c r="C119">
        <v>2.2999999999999998</v>
      </c>
      <c r="D119">
        <v>2038</v>
      </c>
    </row>
    <row r="120" spans="2:4" x14ac:dyDescent="0.35">
      <c r="B120" t="s">
        <v>370</v>
      </c>
      <c r="C120">
        <v>2.31</v>
      </c>
      <c r="D120">
        <v>2039</v>
      </c>
    </row>
    <row r="121" spans="2:4" x14ac:dyDescent="0.35">
      <c r="B121" t="s">
        <v>371</v>
      </c>
      <c r="C121">
        <v>2.3199999999999998</v>
      </c>
      <c r="D121">
        <v>2038</v>
      </c>
    </row>
    <row r="122" spans="2:4" x14ac:dyDescent="0.35">
      <c r="B122" t="s">
        <v>372</v>
      </c>
      <c r="C122">
        <v>2.33</v>
      </c>
      <c r="D122">
        <v>2038</v>
      </c>
    </row>
    <row r="123" spans="2:4" x14ac:dyDescent="0.35">
      <c r="B123" t="s">
        <v>373</v>
      </c>
      <c r="C123">
        <v>3</v>
      </c>
      <c r="D123">
        <v>2101</v>
      </c>
    </row>
    <row r="124" spans="2:4" x14ac:dyDescent="0.35">
      <c r="B124" t="s">
        <v>374</v>
      </c>
      <c r="C124">
        <v>3</v>
      </c>
      <c r="D124">
        <v>2101</v>
      </c>
    </row>
    <row r="125" spans="2:4" x14ac:dyDescent="0.35">
      <c r="B125" t="s">
        <v>375</v>
      </c>
      <c r="C125">
        <v>3</v>
      </c>
      <c r="D125">
        <v>2101</v>
      </c>
    </row>
    <row r="126" spans="2:4" x14ac:dyDescent="0.35">
      <c r="B126" t="s">
        <v>376</v>
      </c>
      <c r="C126">
        <v>3</v>
      </c>
      <c r="D126">
        <v>2101</v>
      </c>
    </row>
    <row r="127" spans="2:4" x14ac:dyDescent="0.35">
      <c r="B127" t="s">
        <v>377</v>
      </c>
      <c r="C127">
        <v>3</v>
      </c>
      <c r="D127">
        <v>2101</v>
      </c>
    </row>
    <row r="128" spans="2:4" x14ac:dyDescent="0.35">
      <c r="B128" t="s">
        <v>378</v>
      </c>
      <c r="C128">
        <v>2.46</v>
      </c>
      <c r="D128">
        <v>2088</v>
      </c>
    </row>
    <row r="129" spans="2:4" x14ac:dyDescent="0.35">
      <c r="B129" t="s">
        <v>379</v>
      </c>
      <c r="C129">
        <v>2.48</v>
      </c>
      <c r="D129">
        <v>2089</v>
      </c>
    </row>
    <row r="130" spans="2:4" x14ac:dyDescent="0.35">
      <c r="B130" t="s">
        <v>380</v>
      </c>
      <c r="C130">
        <v>2.4900000000000002</v>
      </c>
      <c r="D130">
        <v>2090</v>
      </c>
    </row>
    <row r="131" spans="2:4" x14ac:dyDescent="0.35">
      <c r="B131" t="s">
        <v>381</v>
      </c>
      <c r="C131">
        <v>2.5</v>
      </c>
      <c r="D131">
        <v>2090</v>
      </c>
    </row>
    <row r="132" spans="2:4" x14ac:dyDescent="0.35">
      <c r="B132" t="s">
        <v>382</v>
      </c>
      <c r="C132">
        <v>2.5099999999999998</v>
      </c>
      <c r="D132">
        <v>2091</v>
      </c>
    </row>
    <row r="133" spans="2:4" x14ac:dyDescent="0.35">
      <c r="B133" t="s">
        <v>383</v>
      </c>
      <c r="C133">
        <v>2.34</v>
      </c>
      <c r="D133">
        <v>2049</v>
      </c>
    </row>
    <row r="134" spans="2:4" x14ac:dyDescent="0.35">
      <c r="B134" t="s">
        <v>384</v>
      </c>
      <c r="C134">
        <v>2.35</v>
      </c>
      <c r="D134">
        <v>2049</v>
      </c>
    </row>
    <row r="135" spans="2:4" x14ac:dyDescent="0.35">
      <c r="B135" t="s">
        <v>385</v>
      </c>
      <c r="C135">
        <v>2.35</v>
      </c>
      <c r="D135">
        <v>2050</v>
      </c>
    </row>
    <row r="136" spans="2:4" x14ac:dyDescent="0.35">
      <c r="B136" t="s">
        <v>386</v>
      </c>
      <c r="C136">
        <v>2.37</v>
      </c>
      <c r="D136">
        <v>2049</v>
      </c>
    </row>
    <row r="137" spans="2:4" x14ac:dyDescent="0.35">
      <c r="B137" t="s">
        <v>387</v>
      </c>
      <c r="C137">
        <v>2.37</v>
      </c>
      <c r="D137">
        <v>2049</v>
      </c>
    </row>
    <row r="138" spans="2:4" x14ac:dyDescent="0.35">
      <c r="B138" t="s">
        <v>388</v>
      </c>
      <c r="C138">
        <v>2.2999999999999998</v>
      </c>
      <c r="D138">
        <v>2042</v>
      </c>
    </row>
    <row r="139" spans="2:4" x14ac:dyDescent="0.35">
      <c r="B139" t="s">
        <v>389</v>
      </c>
      <c r="C139">
        <v>2.31</v>
      </c>
      <c r="D139">
        <v>2042</v>
      </c>
    </row>
    <row r="140" spans="2:4" x14ac:dyDescent="0.35">
      <c r="B140" t="s">
        <v>390</v>
      </c>
      <c r="C140">
        <v>2.31</v>
      </c>
      <c r="D140">
        <v>2048</v>
      </c>
    </row>
    <row r="141" spans="2:4" x14ac:dyDescent="0.35">
      <c r="B141" t="s">
        <v>391</v>
      </c>
      <c r="C141">
        <v>2.33</v>
      </c>
      <c r="D141">
        <v>2042</v>
      </c>
    </row>
    <row r="142" spans="2:4" x14ac:dyDescent="0.35">
      <c r="B142" t="s">
        <v>392</v>
      </c>
      <c r="C142">
        <v>2.34</v>
      </c>
      <c r="D142">
        <v>2042</v>
      </c>
    </row>
    <row r="143" spans="2:4" x14ac:dyDescent="0.35">
      <c r="B143" t="s">
        <v>393</v>
      </c>
      <c r="C143">
        <v>2.29</v>
      </c>
      <c r="D143">
        <v>2040</v>
      </c>
    </row>
    <row r="144" spans="2:4" x14ac:dyDescent="0.35">
      <c r="B144" t="s">
        <v>394</v>
      </c>
      <c r="C144">
        <v>2.31</v>
      </c>
      <c r="D144">
        <v>2040</v>
      </c>
    </row>
    <row r="145" spans="2:4" x14ac:dyDescent="0.35">
      <c r="B145" t="s">
        <v>395</v>
      </c>
      <c r="C145">
        <v>2.31</v>
      </c>
      <c r="D145">
        <v>2040</v>
      </c>
    </row>
    <row r="146" spans="2:4" x14ac:dyDescent="0.35">
      <c r="B146" t="s">
        <v>396</v>
      </c>
      <c r="C146">
        <v>2.3199999999999998</v>
      </c>
      <c r="D146">
        <v>2040</v>
      </c>
    </row>
    <row r="147" spans="2:4" x14ac:dyDescent="0.35">
      <c r="B147" t="s">
        <v>397</v>
      </c>
      <c r="C147">
        <v>2.33</v>
      </c>
      <c r="D147">
        <v>2040</v>
      </c>
    </row>
    <row r="148" spans="2:4" x14ac:dyDescent="0.35">
      <c r="B148" t="s">
        <v>398</v>
      </c>
      <c r="C148">
        <v>2.29</v>
      </c>
      <c r="D148">
        <v>2038</v>
      </c>
    </row>
    <row r="149" spans="2:4" x14ac:dyDescent="0.35">
      <c r="B149" t="s">
        <v>399</v>
      </c>
      <c r="C149">
        <v>2.2999999999999998</v>
      </c>
      <c r="D149">
        <v>2038</v>
      </c>
    </row>
    <row r="150" spans="2:4" x14ac:dyDescent="0.35">
      <c r="B150" t="s">
        <v>400</v>
      </c>
      <c r="C150">
        <v>2.2999999999999998</v>
      </c>
      <c r="D150">
        <v>2038</v>
      </c>
    </row>
    <row r="151" spans="2:4" x14ac:dyDescent="0.35">
      <c r="B151" t="s">
        <v>401</v>
      </c>
      <c r="C151">
        <v>2.3199999999999998</v>
      </c>
      <c r="D151">
        <v>2038</v>
      </c>
    </row>
    <row r="152" spans="2:4" x14ac:dyDescent="0.35">
      <c r="B152" t="s">
        <v>402</v>
      </c>
      <c r="C152">
        <v>2.33</v>
      </c>
      <c r="D152">
        <v>2038</v>
      </c>
    </row>
    <row r="153" spans="2:4" x14ac:dyDescent="0.35">
      <c r="B153" t="s">
        <v>403</v>
      </c>
      <c r="C153">
        <v>2.2799999999999998</v>
      </c>
      <c r="D153">
        <v>2037</v>
      </c>
    </row>
    <row r="154" spans="2:4" x14ac:dyDescent="0.35">
      <c r="B154" t="s">
        <v>404</v>
      </c>
      <c r="C154">
        <v>2.2999999999999998</v>
      </c>
      <c r="D154">
        <v>2037</v>
      </c>
    </row>
    <row r="155" spans="2:4" x14ac:dyDescent="0.35">
      <c r="B155" t="s">
        <v>405</v>
      </c>
      <c r="C155">
        <v>2.2999999999999998</v>
      </c>
      <c r="D155">
        <v>2037</v>
      </c>
    </row>
    <row r="156" spans="2:4" x14ac:dyDescent="0.35">
      <c r="B156" t="s">
        <v>406</v>
      </c>
      <c r="C156">
        <v>2.3199999999999998</v>
      </c>
      <c r="D156">
        <v>2037</v>
      </c>
    </row>
    <row r="157" spans="2:4" x14ac:dyDescent="0.35">
      <c r="B157" t="s">
        <v>407</v>
      </c>
      <c r="C157">
        <v>2.3199999999999998</v>
      </c>
      <c r="D157">
        <v>2037</v>
      </c>
    </row>
    <row r="158" spans="2:4" x14ac:dyDescent="0.35">
      <c r="B158" t="s">
        <v>408</v>
      </c>
      <c r="C158">
        <v>2.59</v>
      </c>
      <c r="D158">
        <v>2091</v>
      </c>
    </row>
    <row r="159" spans="2:4" x14ac:dyDescent="0.35">
      <c r="B159" t="s">
        <v>409</v>
      </c>
      <c r="C159">
        <v>2.6</v>
      </c>
      <c r="D159">
        <v>2092</v>
      </c>
    </row>
    <row r="160" spans="2:4" x14ac:dyDescent="0.35">
      <c r="B160" t="s">
        <v>410</v>
      </c>
      <c r="C160">
        <v>2.61</v>
      </c>
      <c r="D160">
        <v>2092</v>
      </c>
    </row>
    <row r="161" spans="2:4" x14ac:dyDescent="0.35">
      <c r="B161" t="s">
        <v>411</v>
      </c>
      <c r="C161">
        <v>2.62</v>
      </c>
      <c r="D161">
        <v>2092</v>
      </c>
    </row>
    <row r="162" spans="2:4" x14ac:dyDescent="0.35">
      <c r="B162" t="s">
        <v>412</v>
      </c>
      <c r="C162">
        <v>2.63</v>
      </c>
      <c r="D162">
        <v>2093</v>
      </c>
    </row>
    <row r="163" spans="2:4" x14ac:dyDescent="0.35">
      <c r="B163" t="s">
        <v>413</v>
      </c>
      <c r="C163">
        <v>2.38</v>
      </c>
      <c r="D163">
        <v>2067</v>
      </c>
    </row>
    <row r="164" spans="2:4" x14ac:dyDescent="0.35">
      <c r="B164" t="s">
        <v>414</v>
      </c>
      <c r="C164">
        <v>2.39</v>
      </c>
      <c r="D164">
        <v>2069</v>
      </c>
    </row>
    <row r="165" spans="2:4" x14ac:dyDescent="0.35">
      <c r="B165" t="s">
        <v>415</v>
      </c>
      <c r="C165">
        <v>2.4</v>
      </c>
      <c r="D165">
        <v>2071</v>
      </c>
    </row>
    <row r="166" spans="2:4" x14ac:dyDescent="0.35">
      <c r="B166" t="s">
        <v>416</v>
      </c>
      <c r="C166">
        <v>2.41</v>
      </c>
      <c r="D166">
        <v>2070</v>
      </c>
    </row>
    <row r="167" spans="2:4" x14ac:dyDescent="0.35">
      <c r="B167" t="s">
        <v>417</v>
      </c>
      <c r="C167">
        <v>2.42</v>
      </c>
      <c r="D167">
        <v>2072</v>
      </c>
    </row>
    <row r="168" spans="2:4" x14ac:dyDescent="0.35">
      <c r="B168" t="s">
        <v>418</v>
      </c>
      <c r="C168">
        <v>2.31</v>
      </c>
      <c r="D168">
        <v>2041</v>
      </c>
    </row>
    <row r="169" spans="2:4" x14ac:dyDescent="0.35">
      <c r="B169" t="s">
        <v>419</v>
      </c>
      <c r="C169">
        <v>2.3199999999999998</v>
      </c>
      <c r="D169">
        <v>2041</v>
      </c>
    </row>
    <row r="170" spans="2:4" x14ac:dyDescent="0.35">
      <c r="B170" t="s">
        <v>420</v>
      </c>
      <c r="C170">
        <v>2.3199999999999998</v>
      </c>
      <c r="D170">
        <v>2042</v>
      </c>
    </row>
    <row r="171" spans="2:4" x14ac:dyDescent="0.35">
      <c r="B171" t="s">
        <v>421</v>
      </c>
      <c r="C171">
        <v>2.34</v>
      </c>
      <c r="D171">
        <v>2041</v>
      </c>
    </row>
    <row r="172" spans="2:4" x14ac:dyDescent="0.35">
      <c r="B172" t="s">
        <v>422</v>
      </c>
      <c r="C172">
        <v>2.35</v>
      </c>
      <c r="D172">
        <v>2042</v>
      </c>
    </row>
    <row r="173" spans="2:4" x14ac:dyDescent="0.35">
      <c r="B173" t="s">
        <v>423</v>
      </c>
      <c r="C173">
        <v>2.4700000000000002</v>
      </c>
      <c r="D173">
        <v>2085</v>
      </c>
    </row>
    <row r="174" spans="2:4" x14ac:dyDescent="0.35">
      <c r="B174" t="s">
        <v>424</v>
      </c>
      <c r="C174">
        <v>2.4900000000000002</v>
      </c>
      <c r="D174">
        <v>2086</v>
      </c>
    </row>
    <row r="175" spans="2:4" x14ac:dyDescent="0.35">
      <c r="B175" t="s">
        <v>425</v>
      </c>
      <c r="C175">
        <v>2.4900000000000002</v>
      </c>
      <c r="D175">
        <v>2086</v>
      </c>
    </row>
    <row r="176" spans="2:4" x14ac:dyDescent="0.35">
      <c r="B176" t="s">
        <v>426</v>
      </c>
      <c r="C176">
        <v>2.5099999999999998</v>
      </c>
      <c r="D176">
        <v>2086</v>
      </c>
    </row>
    <row r="177" spans="2:4" x14ac:dyDescent="0.35">
      <c r="B177" t="s">
        <v>427</v>
      </c>
      <c r="C177">
        <v>2.5099999999999998</v>
      </c>
      <c r="D177">
        <v>2087</v>
      </c>
    </row>
    <row r="178" spans="2:4" x14ac:dyDescent="0.35">
      <c r="B178" t="s">
        <v>428</v>
      </c>
      <c r="C178">
        <v>2.3199999999999998</v>
      </c>
      <c r="D178">
        <v>2048</v>
      </c>
    </row>
    <row r="179" spans="2:4" x14ac:dyDescent="0.35">
      <c r="B179" t="s">
        <v>429</v>
      </c>
      <c r="C179">
        <v>2.34</v>
      </c>
      <c r="D179">
        <v>2048</v>
      </c>
    </row>
    <row r="180" spans="2:4" x14ac:dyDescent="0.35">
      <c r="B180" t="s">
        <v>430</v>
      </c>
      <c r="C180">
        <v>2.34</v>
      </c>
      <c r="D180">
        <v>2048</v>
      </c>
    </row>
    <row r="181" spans="2:4" x14ac:dyDescent="0.35">
      <c r="B181" t="s">
        <v>431</v>
      </c>
      <c r="C181">
        <v>2.36</v>
      </c>
      <c r="D181">
        <v>2048</v>
      </c>
    </row>
    <row r="182" spans="2:4" x14ac:dyDescent="0.35">
      <c r="B182" t="s">
        <v>432</v>
      </c>
      <c r="C182">
        <v>2.36</v>
      </c>
      <c r="D182">
        <v>2048</v>
      </c>
    </row>
    <row r="183" spans="2:4" x14ac:dyDescent="0.35">
      <c r="B183" t="s">
        <v>433</v>
      </c>
      <c r="C183">
        <v>2.29</v>
      </c>
      <c r="D183">
        <v>2038</v>
      </c>
    </row>
    <row r="184" spans="2:4" x14ac:dyDescent="0.35">
      <c r="B184" t="s">
        <v>434</v>
      </c>
      <c r="C184">
        <v>2.2999999999999998</v>
      </c>
      <c r="D184">
        <v>2038</v>
      </c>
    </row>
    <row r="185" spans="2:4" x14ac:dyDescent="0.35">
      <c r="B185" t="s">
        <v>435</v>
      </c>
      <c r="C185">
        <v>2.2999999999999998</v>
      </c>
      <c r="D185">
        <v>2038</v>
      </c>
    </row>
    <row r="186" spans="2:4" x14ac:dyDescent="0.35">
      <c r="B186" t="s">
        <v>436</v>
      </c>
      <c r="C186">
        <v>2.3199999999999998</v>
      </c>
      <c r="D186">
        <v>2038</v>
      </c>
    </row>
    <row r="187" spans="2:4" x14ac:dyDescent="0.35">
      <c r="B187" t="s">
        <v>437</v>
      </c>
      <c r="C187">
        <v>2.33</v>
      </c>
      <c r="D187">
        <v>2038</v>
      </c>
    </row>
    <row r="188" spans="2:4" x14ac:dyDescent="0.35">
      <c r="B188" t="s">
        <v>438</v>
      </c>
      <c r="C188">
        <v>3</v>
      </c>
      <c r="D188">
        <v>2101</v>
      </c>
    </row>
    <row r="189" spans="2:4" x14ac:dyDescent="0.35">
      <c r="B189" t="s">
        <v>439</v>
      </c>
      <c r="C189">
        <v>3</v>
      </c>
      <c r="D189">
        <v>2101</v>
      </c>
    </row>
    <row r="190" spans="2:4" x14ac:dyDescent="0.35">
      <c r="B190" t="s">
        <v>440</v>
      </c>
      <c r="C190">
        <v>3</v>
      </c>
      <c r="D190">
        <v>2101</v>
      </c>
    </row>
    <row r="191" spans="2:4" x14ac:dyDescent="0.35">
      <c r="B191" t="s">
        <v>441</v>
      </c>
      <c r="C191">
        <v>3</v>
      </c>
      <c r="D191">
        <v>2101</v>
      </c>
    </row>
    <row r="192" spans="2:4" x14ac:dyDescent="0.35">
      <c r="B192" t="s">
        <v>442</v>
      </c>
      <c r="C192">
        <v>3</v>
      </c>
      <c r="D192">
        <v>2101</v>
      </c>
    </row>
    <row r="193" spans="2:4" x14ac:dyDescent="0.35">
      <c r="B193" t="s">
        <v>443</v>
      </c>
      <c r="C193">
        <v>2.4300000000000002</v>
      </c>
      <c r="D193">
        <v>2078</v>
      </c>
    </row>
    <row r="194" spans="2:4" x14ac:dyDescent="0.35">
      <c r="B194" t="s">
        <v>444</v>
      </c>
      <c r="C194">
        <v>2.4500000000000002</v>
      </c>
      <c r="D194">
        <v>2079</v>
      </c>
    </row>
    <row r="195" spans="2:4" x14ac:dyDescent="0.35">
      <c r="B195" t="s">
        <v>445</v>
      </c>
      <c r="C195">
        <v>2.46</v>
      </c>
      <c r="D195">
        <v>2080</v>
      </c>
    </row>
    <row r="196" spans="2:4" x14ac:dyDescent="0.35">
      <c r="B196" t="s">
        <v>446</v>
      </c>
      <c r="C196">
        <v>2.4700000000000002</v>
      </c>
      <c r="D196">
        <v>2079</v>
      </c>
    </row>
    <row r="197" spans="2:4" x14ac:dyDescent="0.35">
      <c r="B197" t="s">
        <v>447</v>
      </c>
      <c r="C197">
        <v>2.48</v>
      </c>
      <c r="D197">
        <v>2080</v>
      </c>
    </row>
    <row r="198" spans="2:4" x14ac:dyDescent="0.35">
      <c r="B198" t="s">
        <v>448</v>
      </c>
      <c r="C198">
        <v>2.33</v>
      </c>
      <c r="D198">
        <v>2048</v>
      </c>
    </row>
    <row r="199" spans="2:4" x14ac:dyDescent="0.35">
      <c r="B199" t="s">
        <v>449</v>
      </c>
      <c r="C199">
        <v>2.35</v>
      </c>
      <c r="D199">
        <v>2049</v>
      </c>
    </row>
    <row r="200" spans="2:4" x14ac:dyDescent="0.35">
      <c r="B200" t="s">
        <v>450</v>
      </c>
      <c r="C200">
        <v>2.35</v>
      </c>
      <c r="D200">
        <v>2049</v>
      </c>
    </row>
    <row r="201" spans="2:4" x14ac:dyDescent="0.35">
      <c r="B201" t="s">
        <v>451</v>
      </c>
      <c r="C201">
        <v>2.36</v>
      </c>
      <c r="D201">
        <v>2048</v>
      </c>
    </row>
    <row r="202" spans="2:4" x14ac:dyDescent="0.35">
      <c r="B202" t="s">
        <v>452</v>
      </c>
      <c r="C202">
        <v>2.37</v>
      </c>
      <c r="D202">
        <v>2049</v>
      </c>
    </row>
    <row r="203" spans="2:4" x14ac:dyDescent="0.35">
      <c r="B203" t="s">
        <v>453</v>
      </c>
      <c r="C203">
        <v>2.33</v>
      </c>
      <c r="D203">
        <v>2092</v>
      </c>
    </row>
    <row r="204" spans="2:4" x14ac:dyDescent="0.35">
      <c r="B204" t="s">
        <v>454</v>
      </c>
      <c r="C204">
        <v>2.35</v>
      </c>
      <c r="D204">
        <v>2093</v>
      </c>
    </row>
    <row r="205" spans="2:4" x14ac:dyDescent="0.35">
      <c r="B205" t="s">
        <v>455</v>
      </c>
      <c r="C205">
        <v>2.35</v>
      </c>
      <c r="D205">
        <v>2093</v>
      </c>
    </row>
    <row r="206" spans="2:4" x14ac:dyDescent="0.35">
      <c r="B206" t="s">
        <v>456</v>
      </c>
      <c r="C206">
        <v>2.36</v>
      </c>
      <c r="D206">
        <v>2093</v>
      </c>
    </row>
    <row r="207" spans="2:4" x14ac:dyDescent="0.35">
      <c r="B207" t="s">
        <v>457</v>
      </c>
      <c r="C207">
        <v>2.37</v>
      </c>
      <c r="D207">
        <v>2094</v>
      </c>
    </row>
    <row r="208" spans="2:4" x14ac:dyDescent="0.35">
      <c r="B208" t="s">
        <v>458</v>
      </c>
      <c r="C208">
        <v>2.29</v>
      </c>
      <c r="D208">
        <v>2040</v>
      </c>
    </row>
    <row r="209" spans="2:4" x14ac:dyDescent="0.35">
      <c r="B209" t="s">
        <v>459</v>
      </c>
      <c r="C209">
        <v>2.31</v>
      </c>
      <c r="D209">
        <v>2040</v>
      </c>
    </row>
    <row r="210" spans="2:4" x14ac:dyDescent="0.35">
      <c r="B210" t="s">
        <v>460</v>
      </c>
      <c r="C210">
        <v>2.31</v>
      </c>
      <c r="D210">
        <v>2041</v>
      </c>
    </row>
    <row r="211" spans="2:4" x14ac:dyDescent="0.35">
      <c r="B211" t="s">
        <v>461</v>
      </c>
      <c r="C211">
        <v>2.33</v>
      </c>
      <c r="D211">
        <v>2040</v>
      </c>
    </row>
    <row r="212" spans="2:4" x14ac:dyDescent="0.35">
      <c r="B212" t="s">
        <v>462</v>
      </c>
      <c r="C212">
        <v>2.33</v>
      </c>
      <c r="D212">
        <v>2040</v>
      </c>
    </row>
    <row r="213" spans="2:4" x14ac:dyDescent="0.35">
      <c r="B213" t="s">
        <v>463</v>
      </c>
      <c r="C213">
        <v>2.29</v>
      </c>
      <c r="D213">
        <v>2038</v>
      </c>
    </row>
    <row r="214" spans="2:4" x14ac:dyDescent="0.35">
      <c r="B214" t="s">
        <v>464</v>
      </c>
      <c r="C214">
        <v>2.2999999999999998</v>
      </c>
      <c r="D214">
        <v>2038</v>
      </c>
    </row>
    <row r="215" spans="2:4" x14ac:dyDescent="0.35">
      <c r="B215" t="s">
        <v>465</v>
      </c>
      <c r="C215">
        <v>2.2999999999999998</v>
      </c>
      <c r="D215">
        <v>2039</v>
      </c>
    </row>
    <row r="216" spans="2:4" x14ac:dyDescent="0.35">
      <c r="B216" t="s">
        <v>466</v>
      </c>
      <c r="C216">
        <v>2.3199999999999998</v>
      </c>
      <c r="D216">
        <v>2038</v>
      </c>
    </row>
    <row r="217" spans="2:4" x14ac:dyDescent="0.35">
      <c r="B217" t="s">
        <v>467</v>
      </c>
      <c r="C217">
        <v>2.33</v>
      </c>
      <c r="D217">
        <v>2038</v>
      </c>
    </row>
    <row r="218" spans="2:4" x14ac:dyDescent="0.35">
      <c r="B218" t="s">
        <v>468</v>
      </c>
      <c r="C218">
        <v>2.2799999999999998</v>
      </c>
      <c r="D218">
        <v>2037</v>
      </c>
    </row>
    <row r="219" spans="2:4" x14ac:dyDescent="0.35">
      <c r="B219" t="s">
        <v>469</v>
      </c>
      <c r="C219">
        <v>2.2999999999999998</v>
      </c>
      <c r="D219">
        <v>2037</v>
      </c>
    </row>
    <row r="220" spans="2:4" x14ac:dyDescent="0.35">
      <c r="B220" t="s">
        <v>470</v>
      </c>
      <c r="C220">
        <v>2.2999999999999998</v>
      </c>
      <c r="D220">
        <v>2038</v>
      </c>
    </row>
    <row r="221" spans="2:4" x14ac:dyDescent="0.35">
      <c r="B221" t="s">
        <v>471</v>
      </c>
      <c r="C221">
        <v>2.3199999999999998</v>
      </c>
      <c r="D221">
        <v>2037</v>
      </c>
    </row>
    <row r="222" spans="2:4" x14ac:dyDescent="0.35">
      <c r="B222" t="s">
        <v>472</v>
      </c>
      <c r="C222">
        <v>2.3199999999999998</v>
      </c>
      <c r="D222">
        <v>2038</v>
      </c>
    </row>
    <row r="223" spans="2:4" x14ac:dyDescent="0.35">
      <c r="B223" t="s">
        <v>473</v>
      </c>
      <c r="C223">
        <v>3</v>
      </c>
      <c r="D223">
        <v>2101</v>
      </c>
    </row>
    <row r="224" spans="2:4" x14ac:dyDescent="0.35">
      <c r="B224" t="s">
        <v>474</v>
      </c>
      <c r="C224">
        <v>3</v>
      </c>
      <c r="D224">
        <v>2101</v>
      </c>
    </row>
    <row r="225" spans="2:4" x14ac:dyDescent="0.35">
      <c r="B225" t="s">
        <v>475</v>
      </c>
      <c r="C225">
        <v>3</v>
      </c>
      <c r="D225">
        <v>2101</v>
      </c>
    </row>
    <row r="226" spans="2:4" x14ac:dyDescent="0.35">
      <c r="B226" t="s">
        <v>476</v>
      </c>
      <c r="C226">
        <v>3</v>
      </c>
      <c r="D226">
        <v>2101</v>
      </c>
    </row>
    <row r="227" spans="2:4" x14ac:dyDescent="0.35">
      <c r="B227" t="s">
        <v>477</v>
      </c>
      <c r="C227">
        <v>3</v>
      </c>
      <c r="D227">
        <v>2101</v>
      </c>
    </row>
    <row r="228" spans="2:4" x14ac:dyDescent="0.35">
      <c r="B228" t="s">
        <v>478</v>
      </c>
      <c r="C228">
        <v>2.4300000000000002</v>
      </c>
      <c r="D228">
        <v>2093</v>
      </c>
    </row>
    <row r="229" spans="2:4" x14ac:dyDescent="0.35">
      <c r="B229" t="s">
        <v>479</v>
      </c>
      <c r="C229">
        <v>2.4500000000000002</v>
      </c>
      <c r="D229">
        <v>2094</v>
      </c>
    </row>
    <row r="230" spans="2:4" x14ac:dyDescent="0.35">
      <c r="B230" t="s">
        <v>480</v>
      </c>
      <c r="C230">
        <v>2.4500000000000002</v>
      </c>
      <c r="D230">
        <v>2094</v>
      </c>
    </row>
    <row r="231" spans="2:4" x14ac:dyDescent="0.35">
      <c r="B231" t="s">
        <v>481</v>
      </c>
      <c r="C231">
        <v>2.4700000000000002</v>
      </c>
      <c r="D231">
        <v>2094</v>
      </c>
    </row>
    <row r="232" spans="2:4" x14ac:dyDescent="0.35">
      <c r="B232" t="s">
        <v>482</v>
      </c>
      <c r="C232">
        <v>2.4700000000000002</v>
      </c>
      <c r="D232">
        <v>2095</v>
      </c>
    </row>
    <row r="233" spans="2:4" x14ac:dyDescent="0.35">
      <c r="B233" t="s">
        <v>483</v>
      </c>
      <c r="C233">
        <v>2.31</v>
      </c>
      <c r="D233">
        <v>2046</v>
      </c>
    </row>
    <row r="234" spans="2:4" x14ac:dyDescent="0.35">
      <c r="B234" t="s">
        <v>484</v>
      </c>
      <c r="C234">
        <v>2.3199999999999998</v>
      </c>
      <c r="D234">
        <v>2044</v>
      </c>
    </row>
    <row r="235" spans="2:4" x14ac:dyDescent="0.35">
      <c r="B235" t="s">
        <v>485</v>
      </c>
      <c r="C235">
        <v>2.33</v>
      </c>
      <c r="D235">
        <v>2047</v>
      </c>
    </row>
    <row r="236" spans="2:4" x14ac:dyDescent="0.35">
      <c r="B236" t="s">
        <v>486</v>
      </c>
      <c r="C236">
        <v>2.34</v>
      </c>
      <c r="D236">
        <v>2042</v>
      </c>
    </row>
    <row r="237" spans="2:4" x14ac:dyDescent="0.35">
      <c r="B237" t="s">
        <v>487</v>
      </c>
      <c r="C237">
        <v>2.35</v>
      </c>
      <c r="D237">
        <v>2042</v>
      </c>
    </row>
    <row r="238" spans="2:4" x14ac:dyDescent="0.35">
      <c r="B238" t="s">
        <v>488</v>
      </c>
      <c r="C238">
        <v>3</v>
      </c>
      <c r="D238">
        <v>2101</v>
      </c>
    </row>
    <row r="239" spans="2:4" x14ac:dyDescent="0.35">
      <c r="B239" t="s">
        <v>489</v>
      </c>
      <c r="C239">
        <v>3</v>
      </c>
      <c r="D239">
        <v>2101</v>
      </c>
    </row>
    <row r="240" spans="2:4" x14ac:dyDescent="0.35">
      <c r="B240" t="s">
        <v>490</v>
      </c>
      <c r="C240">
        <v>3</v>
      </c>
      <c r="D240">
        <v>2101</v>
      </c>
    </row>
    <row r="241" spans="2:4" x14ac:dyDescent="0.35">
      <c r="B241" t="s">
        <v>491</v>
      </c>
      <c r="C241">
        <v>3</v>
      </c>
      <c r="D241">
        <v>2101</v>
      </c>
    </row>
    <row r="242" spans="2:4" x14ac:dyDescent="0.35">
      <c r="B242" t="s">
        <v>492</v>
      </c>
      <c r="C242">
        <v>3</v>
      </c>
      <c r="D242">
        <v>2101</v>
      </c>
    </row>
    <row r="243" spans="2:4" x14ac:dyDescent="0.35">
      <c r="B243" t="s">
        <v>493</v>
      </c>
      <c r="C243">
        <v>2.33</v>
      </c>
      <c r="D243">
        <v>2050</v>
      </c>
    </row>
    <row r="244" spans="2:4" x14ac:dyDescent="0.35">
      <c r="B244" t="s">
        <v>494</v>
      </c>
      <c r="C244">
        <v>2.34</v>
      </c>
      <c r="D244">
        <v>2050</v>
      </c>
    </row>
    <row r="245" spans="2:4" x14ac:dyDescent="0.35">
      <c r="B245" t="s">
        <v>495</v>
      </c>
      <c r="C245">
        <v>2.35</v>
      </c>
      <c r="D245">
        <v>2051</v>
      </c>
    </row>
    <row r="246" spans="2:4" x14ac:dyDescent="0.35">
      <c r="B246" t="s">
        <v>496</v>
      </c>
      <c r="C246">
        <v>2.36</v>
      </c>
      <c r="D246">
        <v>2050</v>
      </c>
    </row>
    <row r="247" spans="2:4" x14ac:dyDescent="0.35">
      <c r="B247" t="s">
        <v>497</v>
      </c>
      <c r="C247">
        <v>2.37</v>
      </c>
      <c r="D247">
        <v>2050</v>
      </c>
    </row>
    <row r="248" spans="2:4" x14ac:dyDescent="0.35">
      <c r="B248" t="s">
        <v>498</v>
      </c>
      <c r="C248">
        <v>2.29</v>
      </c>
      <c r="D248">
        <v>2038</v>
      </c>
    </row>
    <row r="249" spans="2:4" x14ac:dyDescent="0.35">
      <c r="B249" t="s">
        <v>499</v>
      </c>
      <c r="C249">
        <v>2.2999999999999998</v>
      </c>
      <c r="D249">
        <v>2038</v>
      </c>
    </row>
    <row r="250" spans="2:4" x14ac:dyDescent="0.35">
      <c r="B250" t="s">
        <v>500</v>
      </c>
      <c r="C250">
        <v>2.31</v>
      </c>
      <c r="D250">
        <v>2039</v>
      </c>
    </row>
    <row r="251" spans="2:4" x14ac:dyDescent="0.35">
      <c r="B251" t="s">
        <v>501</v>
      </c>
      <c r="C251">
        <v>2.3199999999999998</v>
      </c>
      <c r="D251">
        <v>2038</v>
      </c>
    </row>
    <row r="252" spans="2:4" x14ac:dyDescent="0.35">
      <c r="B252" t="s">
        <v>502</v>
      </c>
      <c r="C252">
        <v>2.33</v>
      </c>
      <c r="D252">
        <v>2039</v>
      </c>
    </row>
    <row r="253" spans="2:4" x14ac:dyDescent="0.35">
      <c r="B253" t="s">
        <v>503</v>
      </c>
      <c r="C253">
        <v>3</v>
      </c>
      <c r="D253">
        <v>2101</v>
      </c>
    </row>
    <row r="254" spans="2:4" x14ac:dyDescent="0.35">
      <c r="B254" t="s">
        <v>504</v>
      </c>
      <c r="C254">
        <v>3</v>
      </c>
      <c r="D254">
        <v>2101</v>
      </c>
    </row>
    <row r="255" spans="2:4" x14ac:dyDescent="0.35">
      <c r="B255" t="s">
        <v>505</v>
      </c>
      <c r="C255">
        <v>3</v>
      </c>
      <c r="D255">
        <v>2101</v>
      </c>
    </row>
    <row r="256" spans="2:4" x14ac:dyDescent="0.35">
      <c r="B256" t="s">
        <v>506</v>
      </c>
      <c r="C256">
        <v>3</v>
      </c>
      <c r="D256">
        <v>2101</v>
      </c>
    </row>
    <row r="257" spans="2:4" x14ac:dyDescent="0.35">
      <c r="B257" t="s">
        <v>507</v>
      </c>
      <c r="C257">
        <v>3</v>
      </c>
      <c r="D257">
        <v>2101</v>
      </c>
    </row>
    <row r="258" spans="2:4" x14ac:dyDescent="0.35">
      <c r="B258" t="s">
        <v>508</v>
      </c>
      <c r="C258">
        <v>2.4900000000000002</v>
      </c>
      <c r="D258">
        <v>2096</v>
      </c>
    </row>
    <row r="259" spans="2:4" x14ac:dyDescent="0.35">
      <c r="B259" t="s">
        <v>509</v>
      </c>
      <c r="C259">
        <v>2.5099999999999998</v>
      </c>
      <c r="D259">
        <v>2097</v>
      </c>
    </row>
    <row r="260" spans="2:4" x14ac:dyDescent="0.35">
      <c r="B260" t="s">
        <v>510</v>
      </c>
      <c r="C260">
        <v>3</v>
      </c>
      <c r="D260">
        <v>2101</v>
      </c>
    </row>
    <row r="261" spans="2:4" x14ac:dyDescent="0.35">
      <c r="B261" t="s">
        <v>511</v>
      </c>
      <c r="C261">
        <v>3</v>
      </c>
      <c r="D261">
        <v>2101</v>
      </c>
    </row>
    <row r="262" spans="2:4" x14ac:dyDescent="0.35">
      <c r="B262" t="s">
        <v>512</v>
      </c>
      <c r="C262">
        <v>3</v>
      </c>
      <c r="D262">
        <v>2101</v>
      </c>
    </row>
    <row r="263" spans="2:4" x14ac:dyDescent="0.35">
      <c r="B263" t="s">
        <v>513</v>
      </c>
      <c r="C263">
        <v>2.34</v>
      </c>
      <c r="D263">
        <v>2051</v>
      </c>
    </row>
    <row r="264" spans="2:4" x14ac:dyDescent="0.35">
      <c r="B264" t="s">
        <v>514</v>
      </c>
      <c r="C264">
        <v>2.35</v>
      </c>
      <c r="D264">
        <v>2051</v>
      </c>
    </row>
    <row r="265" spans="2:4" x14ac:dyDescent="0.35">
      <c r="B265" t="s">
        <v>515</v>
      </c>
      <c r="C265">
        <v>2.36</v>
      </c>
      <c r="D265">
        <v>2052</v>
      </c>
    </row>
    <row r="266" spans="2:4" x14ac:dyDescent="0.35">
      <c r="B266" t="s">
        <v>516</v>
      </c>
      <c r="C266">
        <v>2.37</v>
      </c>
      <c r="D266">
        <v>2051</v>
      </c>
    </row>
    <row r="267" spans="2:4" x14ac:dyDescent="0.35">
      <c r="B267" t="s">
        <v>517</v>
      </c>
      <c r="C267">
        <v>2.38</v>
      </c>
      <c r="D267">
        <v>2052</v>
      </c>
    </row>
    <row r="268" spans="2:4" x14ac:dyDescent="0.35">
      <c r="B268" t="s">
        <v>518</v>
      </c>
      <c r="C268">
        <v>3</v>
      </c>
      <c r="D268">
        <v>2101</v>
      </c>
    </row>
    <row r="269" spans="2:4" x14ac:dyDescent="0.35">
      <c r="B269" t="s">
        <v>519</v>
      </c>
      <c r="C269">
        <v>3</v>
      </c>
      <c r="D269">
        <v>2101</v>
      </c>
    </row>
    <row r="270" spans="2:4" x14ac:dyDescent="0.35">
      <c r="B270" t="s">
        <v>520</v>
      </c>
      <c r="C270">
        <v>3</v>
      </c>
      <c r="D270">
        <v>2101</v>
      </c>
    </row>
    <row r="271" spans="2:4" x14ac:dyDescent="0.35">
      <c r="B271" t="s">
        <v>521</v>
      </c>
      <c r="C271">
        <v>3</v>
      </c>
      <c r="D271">
        <v>2101</v>
      </c>
    </row>
    <row r="272" spans="2:4" x14ac:dyDescent="0.35">
      <c r="B272" t="s">
        <v>522</v>
      </c>
      <c r="C272">
        <v>3</v>
      </c>
      <c r="D272">
        <v>2101</v>
      </c>
    </row>
    <row r="273" spans="2:4" x14ac:dyDescent="0.35">
      <c r="B273" t="s">
        <v>523</v>
      </c>
      <c r="C273">
        <v>2.31</v>
      </c>
      <c r="D273">
        <v>2042</v>
      </c>
    </row>
    <row r="274" spans="2:4" x14ac:dyDescent="0.35">
      <c r="B274" t="s">
        <v>524</v>
      </c>
      <c r="C274">
        <v>2.31</v>
      </c>
      <c r="D274">
        <v>2048</v>
      </c>
    </row>
    <row r="275" spans="2:4" x14ac:dyDescent="0.35">
      <c r="B275" t="s">
        <v>525</v>
      </c>
      <c r="C275">
        <v>2.3199999999999998</v>
      </c>
      <c r="D275">
        <v>2048</v>
      </c>
    </row>
    <row r="276" spans="2:4" x14ac:dyDescent="0.35">
      <c r="B276" t="s">
        <v>526</v>
      </c>
      <c r="C276">
        <v>2.33</v>
      </c>
      <c r="D276">
        <v>2041</v>
      </c>
    </row>
    <row r="277" spans="2:4" x14ac:dyDescent="0.35">
      <c r="B277" t="s">
        <v>527</v>
      </c>
      <c r="C277">
        <v>2.33</v>
      </c>
      <c r="D277">
        <v>2041</v>
      </c>
    </row>
    <row r="278" spans="2:4" x14ac:dyDescent="0.35">
      <c r="B278" t="s">
        <v>528</v>
      </c>
      <c r="C278">
        <v>2.31</v>
      </c>
      <c r="D278">
        <v>2039</v>
      </c>
    </row>
    <row r="279" spans="2:4" x14ac:dyDescent="0.35">
      <c r="B279" t="s">
        <v>529</v>
      </c>
      <c r="C279">
        <v>2.31</v>
      </c>
      <c r="D279">
        <v>2039</v>
      </c>
    </row>
    <row r="280" spans="2:4" x14ac:dyDescent="0.35">
      <c r="B280" t="s">
        <v>530</v>
      </c>
      <c r="C280">
        <v>2.31</v>
      </c>
      <c r="D280">
        <v>2039</v>
      </c>
    </row>
    <row r="281" spans="2:4" x14ac:dyDescent="0.35">
      <c r="B281" t="s">
        <v>531</v>
      </c>
      <c r="C281">
        <v>2.3199999999999998</v>
      </c>
      <c r="D281">
        <v>2039</v>
      </c>
    </row>
    <row r="282" spans="2:4" x14ac:dyDescent="0.35">
      <c r="B282" t="s">
        <v>532</v>
      </c>
      <c r="C282">
        <v>2.33</v>
      </c>
      <c r="D282">
        <v>2039</v>
      </c>
    </row>
    <row r="283" spans="2:4" x14ac:dyDescent="0.35">
      <c r="B283" t="s">
        <v>533</v>
      </c>
      <c r="C283">
        <v>2.2999999999999998</v>
      </c>
      <c r="D283">
        <v>2038</v>
      </c>
    </row>
    <row r="284" spans="2:4" x14ac:dyDescent="0.35">
      <c r="B284" t="s">
        <v>534</v>
      </c>
      <c r="C284">
        <v>2.2999999999999998</v>
      </c>
      <c r="D284">
        <v>2038</v>
      </c>
    </row>
    <row r="285" spans="2:4" x14ac:dyDescent="0.35">
      <c r="B285" t="s">
        <v>535</v>
      </c>
      <c r="C285">
        <v>2.2999999999999998</v>
      </c>
      <c r="D285">
        <v>2038</v>
      </c>
    </row>
    <row r="286" spans="2:4" x14ac:dyDescent="0.35">
      <c r="B286" t="s">
        <v>536</v>
      </c>
      <c r="C286">
        <v>2.3199999999999998</v>
      </c>
      <c r="D286">
        <v>2038</v>
      </c>
    </row>
    <row r="287" spans="2:4" x14ac:dyDescent="0.35">
      <c r="B287" t="s">
        <v>537</v>
      </c>
      <c r="C287">
        <v>2.3199999999999998</v>
      </c>
      <c r="D287">
        <v>2038</v>
      </c>
    </row>
    <row r="288" spans="2:4" x14ac:dyDescent="0.35">
      <c r="B288" t="s">
        <v>538</v>
      </c>
      <c r="C288">
        <v>3</v>
      </c>
      <c r="D288">
        <v>2101</v>
      </c>
    </row>
    <row r="289" spans="2:4" x14ac:dyDescent="0.35">
      <c r="B289" t="s">
        <v>539</v>
      </c>
      <c r="C289">
        <v>3</v>
      </c>
      <c r="D289">
        <v>2101</v>
      </c>
    </row>
    <row r="290" spans="2:4" x14ac:dyDescent="0.35">
      <c r="B290" t="s">
        <v>540</v>
      </c>
      <c r="C290">
        <v>3</v>
      </c>
      <c r="D290">
        <v>2101</v>
      </c>
    </row>
    <row r="291" spans="2:4" x14ac:dyDescent="0.35">
      <c r="B291" t="s">
        <v>541</v>
      </c>
      <c r="C291">
        <v>3</v>
      </c>
      <c r="D291">
        <v>2101</v>
      </c>
    </row>
    <row r="292" spans="2:4" x14ac:dyDescent="0.35">
      <c r="B292" t="s">
        <v>542</v>
      </c>
      <c r="C292">
        <v>3</v>
      </c>
      <c r="D292">
        <v>2101</v>
      </c>
    </row>
    <row r="293" spans="2:4" x14ac:dyDescent="0.35">
      <c r="B293" t="s">
        <v>543</v>
      </c>
      <c r="C293">
        <v>3</v>
      </c>
      <c r="D293">
        <v>2101</v>
      </c>
    </row>
    <row r="294" spans="2:4" x14ac:dyDescent="0.35">
      <c r="B294" t="s">
        <v>544</v>
      </c>
      <c r="C294">
        <v>3</v>
      </c>
      <c r="D294">
        <v>2101</v>
      </c>
    </row>
    <row r="295" spans="2:4" x14ac:dyDescent="0.35">
      <c r="B295" t="s">
        <v>545</v>
      </c>
      <c r="C295">
        <v>3</v>
      </c>
      <c r="D295">
        <v>2101</v>
      </c>
    </row>
    <row r="296" spans="2:4" x14ac:dyDescent="0.35">
      <c r="B296" t="s">
        <v>546</v>
      </c>
      <c r="C296">
        <v>3</v>
      </c>
      <c r="D296">
        <v>2101</v>
      </c>
    </row>
    <row r="297" spans="2:4" x14ac:dyDescent="0.35">
      <c r="B297" t="s">
        <v>547</v>
      </c>
      <c r="C297">
        <v>3</v>
      </c>
      <c r="D297">
        <v>2101</v>
      </c>
    </row>
    <row r="298" spans="2:4" x14ac:dyDescent="0.35">
      <c r="B298" t="s">
        <v>214</v>
      </c>
      <c r="C298">
        <v>2.34</v>
      </c>
      <c r="D298">
        <v>2050</v>
      </c>
    </row>
    <row r="299" spans="2:4" x14ac:dyDescent="0.35">
      <c r="B299" t="s">
        <v>224</v>
      </c>
      <c r="C299">
        <v>2.34</v>
      </c>
      <c r="D299">
        <v>2050</v>
      </c>
    </row>
    <row r="300" spans="2:4" x14ac:dyDescent="0.35">
      <c r="B300" t="s">
        <v>219</v>
      </c>
      <c r="C300">
        <v>2.34</v>
      </c>
      <c r="D300">
        <v>2051</v>
      </c>
    </row>
    <row r="301" spans="2:4" x14ac:dyDescent="0.35">
      <c r="B301" t="s">
        <v>548</v>
      </c>
      <c r="C301">
        <v>2.35</v>
      </c>
      <c r="D301">
        <v>2049</v>
      </c>
    </row>
    <row r="302" spans="2:4" x14ac:dyDescent="0.35">
      <c r="B302" t="s">
        <v>549</v>
      </c>
      <c r="C302">
        <v>2.35</v>
      </c>
      <c r="D302">
        <v>2050</v>
      </c>
    </row>
    <row r="303" spans="2:4" x14ac:dyDescent="0.35">
      <c r="B303" t="s">
        <v>550</v>
      </c>
      <c r="C303">
        <v>3</v>
      </c>
      <c r="D303">
        <v>2101</v>
      </c>
    </row>
    <row r="304" spans="2:4" x14ac:dyDescent="0.35">
      <c r="B304" t="s">
        <v>551</v>
      </c>
      <c r="C304">
        <v>3</v>
      </c>
      <c r="D304">
        <v>2101</v>
      </c>
    </row>
    <row r="305" spans="2:4" x14ac:dyDescent="0.35">
      <c r="B305" t="s">
        <v>552</v>
      </c>
      <c r="C305">
        <v>3</v>
      </c>
      <c r="D305">
        <v>2101</v>
      </c>
    </row>
    <row r="306" spans="2:4" x14ac:dyDescent="0.35">
      <c r="B306" t="s">
        <v>553</v>
      </c>
      <c r="C306">
        <v>3</v>
      </c>
      <c r="D306">
        <v>2101</v>
      </c>
    </row>
    <row r="307" spans="2:4" x14ac:dyDescent="0.35">
      <c r="B307" t="s">
        <v>554</v>
      </c>
      <c r="C307">
        <v>3</v>
      </c>
      <c r="D307">
        <v>2101</v>
      </c>
    </row>
    <row r="308" spans="2:4" x14ac:dyDescent="0.35">
      <c r="B308" t="s">
        <v>555</v>
      </c>
      <c r="C308">
        <v>3</v>
      </c>
      <c r="D308">
        <v>2101</v>
      </c>
    </row>
    <row r="309" spans="2:4" x14ac:dyDescent="0.35">
      <c r="B309" t="s">
        <v>556</v>
      </c>
      <c r="C309">
        <v>3</v>
      </c>
      <c r="D309">
        <v>2101</v>
      </c>
    </row>
    <row r="310" spans="2:4" x14ac:dyDescent="0.35">
      <c r="B310" t="s">
        <v>557</v>
      </c>
      <c r="C310">
        <v>3</v>
      </c>
      <c r="D310">
        <v>2101</v>
      </c>
    </row>
    <row r="311" spans="2:4" x14ac:dyDescent="0.35">
      <c r="B311" t="s">
        <v>558</v>
      </c>
      <c r="C311">
        <v>3</v>
      </c>
      <c r="D311">
        <v>2101</v>
      </c>
    </row>
    <row r="312" spans="2:4" x14ac:dyDescent="0.35">
      <c r="B312" t="s">
        <v>559</v>
      </c>
      <c r="C312">
        <v>3</v>
      </c>
      <c r="D312">
        <v>2101</v>
      </c>
    </row>
    <row r="313" spans="2:4" x14ac:dyDescent="0.35">
      <c r="B313" t="s">
        <v>226</v>
      </c>
      <c r="C313">
        <v>2.31</v>
      </c>
      <c r="D313">
        <v>2040</v>
      </c>
    </row>
    <row r="314" spans="2:4" x14ac:dyDescent="0.35">
      <c r="B314" t="s">
        <v>216</v>
      </c>
      <c r="C314">
        <v>2.31</v>
      </c>
      <c r="D314">
        <v>2039</v>
      </c>
    </row>
    <row r="315" spans="2:4" x14ac:dyDescent="0.35">
      <c r="B315" t="s">
        <v>221</v>
      </c>
      <c r="C315">
        <v>2.31</v>
      </c>
      <c r="D315">
        <v>2039</v>
      </c>
    </row>
    <row r="316" spans="2:4" x14ac:dyDescent="0.35">
      <c r="B316" t="s">
        <v>560</v>
      </c>
      <c r="C316">
        <v>2.3199999999999998</v>
      </c>
      <c r="D316">
        <v>2039</v>
      </c>
    </row>
    <row r="317" spans="2:4" x14ac:dyDescent="0.35">
      <c r="B317" t="s">
        <v>561</v>
      </c>
      <c r="C317">
        <v>2.33</v>
      </c>
      <c r="D317">
        <v>2039</v>
      </c>
    </row>
    <row r="318" spans="2:4" x14ac:dyDescent="0.35">
      <c r="B318" t="s">
        <v>562</v>
      </c>
      <c r="C318">
        <v>2.67</v>
      </c>
      <c r="D318">
        <v>2095</v>
      </c>
    </row>
    <row r="319" spans="2:4" x14ac:dyDescent="0.35">
      <c r="B319" t="s">
        <v>563</v>
      </c>
      <c r="C319">
        <v>2.67</v>
      </c>
      <c r="D319">
        <v>2096</v>
      </c>
    </row>
    <row r="320" spans="2:4" x14ac:dyDescent="0.35">
      <c r="B320" t="s">
        <v>564</v>
      </c>
      <c r="C320">
        <v>2.67</v>
      </c>
      <c r="D320">
        <v>2096</v>
      </c>
    </row>
    <row r="321" spans="2:4" x14ac:dyDescent="0.35">
      <c r="B321" t="s">
        <v>565</v>
      </c>
      <c r="C321">
        <v>2.68</v>
      </c>
      <c r="D321">
        <v>2096</v>
      </c>
    </row>
    <row r="322" spans="2:4" x14ac:dyDescent="0.35">
      <c r="B322" t="s">
        <v>566</v>
      </c>
      <c r="C322">
        <v>2.69</v>
      </c>
      <c r="D322">
        <v>2097</v>
      </c>
    </row>
    <row r="323" spans="2:4" x14ac:dyDescent="0.35">
      <c r="B323" t="s">
        <v>567</v>
      </c>
      <c r="C323">
        <v>3</v>
      </c>
      <c r="D323">
        <v>2101</v>
      </c>
    </row>
    <row r="324" spans="2:4" x14ac:dyDescent="0.35">
      <c r="B324" t="s">
        <v>568</v>
      </c>
      <c r="C324">
        <v>3</v>
      </c>
      <c r="D324">
        <v>2101</v>
      </c>
    </row>
    <row r="325" spans="2:4" x14ac:dyDescent="0.35">
      <c r="B325" t="s">
        <v>569</v>
      </c>
      <c r="C325">
        <v>3</v>
      </c>
      <c r="D325">
        <v>2101</v>
      </c>
    </row>
    <row r="326" spans="2:4" x14ac:dyDescent="0.35">
      <c r="B326" t="s">
        <v>570</v>
      </c>
      <c r="C326">
        <v>3</v>
      </c>
      <c r="D326">
        <v>2101</v>
      </c>
    </row>
    <row r="327" spans="2:4" x14ac:dyDescent="0.35">
      <c r="B327" t="s">
        <v>571</v>
      </c>
      <c r="C327">
        <v>3</v>
      </c>
      <c r="D327">
        <v>2101</v>
      </c>
    </row>
    <row r="328" spans="2:4" x14ac:dyDescent="0.35">
      <c r="B328" t="s">
        <v>572</v>
      </c>
      <c r="C328">
        <v>3</v>
      </c>
      <c r="D328">
        <v>2101</v>
      </c>
    </row>
    <row r="329" spans="2:4" x14ac:dyDescent="0.35">
      <c r="B329" t="s">
        <v>573</v>
      </c>
      <c r="C329">
        <v>3</v>
      </c>
      <c r="D329">
        <v>2101</v>
      </c>
    </row>
    <row r="330" spans="2:4" x14ac:dyDescent="0.35">
      <c r="B330" t="s">
        <v>574</v>
      </c>
      <c r="C330">
        <v>3</v>
      </c>
      <c r="D330">
        <v>2101</v>
      </c>
    </row>
    <row r="331" spans="2:4" x14ac:dyDescent="0.35">
      <c r="B331" t="s">
        <v>575</v>
      </c>
      <c r="C331">
        <v>3</v>
      </c>
      <c r="D331">
        <v>2101</v>
      </c>
    </row>
    <row r="332" spans="2:4" x14ac:dyDescent="0.35">
      <c r="B332" t="s">
        <v>576</v>
      </c>
      <c r="C332">
        <v>3</v>
      </c>
      <c r="D332">
        <v>2101</v>
      </c>
    </row>
    <row r="333" spans="2:4" x14ac:dyDescent="0.35">
      <c r="B333" t="s">
        <v>577</v>
      </c>
      <c r="C333">
        <v>2.3199999999999998</v>
      </c>
      <c r="D333">
        <v>2049</v>
      </c>
    </row>
    <row r="334" spans="2:4" x14ac:dyDescent="0.35">
      <c r="B334" t="s">
        <v>578</v>
      </c>
      <c r="C334">
        <v>2.3199999999999998</v>
      </c>
      <c r="D334">
        <v>2049</v>
      </c>
    </row>
    <row r="335" spans="2:4" x14ac:dyDescent="0.35">
      <c r="B335" t="s">
        <v>579</v>
      </c>
      <c r="C335">
        <v>2.3199999999999998</v>
      </c>
      <c r="D335">
        <v>2050</v>
      </c>
    </row>
    <row r="336" spans="2:4" x14ac:dyDescent="0.35">
      <c r="B336" t="s">
        <v>580</v>
      </c>
      <c r="C336">
        <v>2.33</v>
      </c>
      <c r="D336">
        <v>2042</v>
      </c>
    </row>
    <row r="337" spans="2:4" x14ac:dyDescent="0.35">
      <c r="B337" t="s">
        <v>581</v>
      </c>
      <c r="C337">
        <v>2.34</v>
      </c>
      <c r="D337">
        <v>2042</v>
      </c>
    </row>
    <row r="338" spans="2:4" x14ac:dyDescent="0.35">
      <c r="B338" t="s">
        <v>582</v>
      </c>
      <c r="C338">
        <v>2.31</v>
      </c>
      <c r="D338">
        <v>2041</v>
      </c>
    </row>
    <row r="339" spans="2:4" x14ac:dyDescent="0.35">
      <c r="B339" t="s">
        <v>583</v>
      </c>
      <c r="C339">
        <v>2.31</v>
      </c>
      <c r="D339">
        <v>2041</v>
      </c>
    </row>
    <row r="340" spans="2:4" x14ac:dyDescent="0.35">
      <c r="B340" t="s">
        <v>584</v>
      </c>
      <c r="C340">
        <v>2.31</v>
      </c>
      <c r="D340">
        <v>2041</v>
      </c>
    </row>
    <row r="341" spans="2:4" x14ac:dyDescent="0.35">
      <c r="B341" t="s">
        <v>585</v>
      </c>
      <c r="C341">
        <v>2.33</v>
      </c>
      <c r="D341">
        <v>2040</v>
      </c>
    </row>
    <row r="342" spans="2:4" x14ac:dyDescent="0.35">
      <c r="B342" t="s">
        <v>586</v>
      </c>
      <c r="C342">
        <v>2.33</v>
      </c>
      <c r="D342">
        <v>2040</v>
      </c>
    </row>
    <row r="343" spans="2:4" x14ac:dyDescent="0.35">
      <c r="B343" t="s">
        <v>587</v>
      </c>
      <c r="C343">
        <v>2.2999999999999998</v>
      </c>
      <c r="D343">
        <v>2039</v>
      </c>
    </row>
    <row r="344" spans="2:4" x14ac:dyDescent="0.35">
      <c r="B344" t="s">
        <v>588</v>
      </c>
      <c r="C344">
        <v>2.31</v>
      </c>
      <c r="D344">
        <v>2039</v>
      </c>
    </row>
    <row r="345" spans="2:4" x14ac:dyDescent="0.35">
      <c r="B345" t="s">
        <v>589</v>
      </c>
      <c r="C345">
        <v>2.31</v>
      </c>
      <c r="D345">
        <v>2038</v>
      </c>
    </row>
    <row r="346" spans="2:4" x14ac:dyDescent="0.35">
      <c r="B346" t="s">
        <v>590</v>
      </c>
      <c r="C346">
        <v>2.3199999999999998</v>
      </c>
      <c r="D346">
        <v>2038</v>
      </c>
    </row>
    <row r="347" spans="2:4" x14ac:dyDescent="0.35">
      <c r="B347" t="s">
        <v>591</v>
      </c>
      <c r="C347">
        <v>2.33</v>
      </c>
      <c r="D347">
        <v>2038</v>
      </c>
    </row>
    <row r="348" spans="2:4" x14ac:dyDescent="0.35">
      <c r="B348" t="s">
        <v>592</v>
      </c>
      <c r="C348">
        <v>2.2999999999999998</v>
      </c>
      <c r="D348">
        <v>2038</v>
      </c>
    </row>
    <row r="349" spans="2:4" x14ac:dyDescent="0.35">
      <c r="B349" t="s">
        <v>593</v>
      </c>
      <c r="C349">
        <v>2.2999999999999998</v>
      </c>
      <c r="D349">
        <v>2038</v>
      </c>
    </row>
    <row r="350" spans="2:4" x14ac:dyDescent="0.35">
      <c r="B350" t="s">
        <v>594</v>
      </c>
      <c r="C350">
        <v>2.2999999999999998</v>
      </c>
      <c r="D350">
        <v>2038</v>
      </c>
    </row>
    <row r="351" spans="2:4" x14ac:dyDescent="0.35">
      <c r="B351" t="s">
        <v>595</v>
      </c>
      <c r="C351">
        <v>2.3199999999999998</v>
      </c>
      <c r="D351">
        <v>2037</v>
      </c>
    </row>
    <row r="352" spans="2:4" x14ac:dyDescent="0.35">
      <c r="B352" t="s">
        <v>596</v>
      </c>
      <c r="C352">
        <v>2.3199999999999998</v>
      </c>
      <c r="D352">
        <v>2037</v>
      </c>
    </row>
    <row r="353" spans="2:4" x14ac:dyDescent="0.35">
      <c r="B353" t="s">
        <v>597</v>
      </c>
      <c r="C353">
        <v>3</v>
      </c>
      <c r="D353">
        <v>2101</v>
      </c>
    </row>
    <row r="354" spans="2:4" x14ac:dyDescent="0.35">
      <c r="B354" t="s">
        <v>598</v>
      </c>
      <c r="C354">
        <v>3</v>
      </c>
      <c r="D354">
        <v>2101</v>
      </c>
    </row>
    <row r="355" spans="2:4" x14ac:dyDescent="0.35">
      <c r="B355" t="s">
        <v>599</v>
      </c>
      <c r="C355">
        <v>3</v>
      </c>
      <c r="D355">
        <v>2101</v>
      </c>
    </row>
    <row r="356" spans="2:4" x14ac:dyDescent="0.35">
      <c r="B356" t="s">
        <v>600</v>
      </c>
      <c r="C356">
        <v>3</v>
      </c>
      <c r="D356">
        <v>2101</v>
      </c>
    </row>
    <row r="357" spans="2:4" x14ac:dyDescent="0.35">
      <c r="B357" t="s">
        <v>601</v>
      </c>
      <c r="C357">
        <v>3</v>
      </c>
      <c r="D357">
        <v>2101</v>
      </c>
    </row>
    <row r="358" spans="2:4" x14ac:dyDescent="0.35">
      <c r="B358" t="s">
        <v>602</v>
      </c>
      <c r="C358">
        <v>2.4300000000000002</v>
      </c>
      <c r="D358">
        <v>2084</v>
      </c>
    </row>
    <row r="359" spans="2:4" x14ac:dyDescent="0.35">
      <c r="B359" t="s">
        <v>603</v>
      </c>
      <c r="C359">
        <v>2.4300000000000002</v>
      </c>
      <c r="D359">
        <v>2085</v>
      </c>
    </row>
    <row r="360" spans="2:4" x14ac:dyDescent="0.35">
      <c r="B360" t="s">
        <v>604</v>
      </c>
      <c r="C360">
        <v>2.4300000000000002</v>
      </c>
      <c r="D360">
        <v>2086</v>
      </c>
    </row>
    <row r="361" spans="2:4" x14ac:dyDescent="0.35">
      <c r="B361" t="s">
        <v>605</v>
      </c>
      <c r="C361">
        <v>2.44</v>
      </c>
      <c r="D361">
        <v>2085</v>
      </c>
    </row>
    <row r="362" spans="2:4" x14ac:dyDescent="0.35">
      <c r="B362" t="s">
        <v>606</v>
      </c>
      <c r="C362">
        <v>2.4500000000000002</v>
      </c>
      <c r="D362">
        <v>2086</v>
      </c>
    </row>
    <row r="363" spans="2:4" x14ac:dyDescent="0.35">
      <c r="B363" t="s">
        <v>607</v>
      </c>
      <c r="C363">
        <v>2.33</v>
      </c>
      <c r="D363">
        <v>2044</v>
      </c>
    </row>
    <row r="364" spans="2:4" x14ac:dyDescent="0.35">
      <c r="B364" t="s">
        <v>608</v>
      </c>
      <c r="C364">
        <v>2.33</v>
      </c>
      <c r="D364">
        <v>2043</v>
      </c>
    </row>
    <row r="365" spans="2:4" x14ac:dyDescent="0.35">
      <c r="B365" t="s">
        <v>609</v>
      </c>
      <c r="C365">
        <v>2.33</v>
      </c>
      <c r="D365">
        <v>2044</v>
      </c>
    </row>
    <row r="366" spans="2:4" x14ac:dyDescent="0.35">
      <c r="B366" t="s">
        <v>610</v>
      </c>
      <c r="C366">
        <v>2.34</v>
      </c>
      <c r="D366">
        <v>2042</v>
      </c>
    </row>
    <row r="367" spans="2:4" x14ac:dyDescent="0.35">
      <c r="B367" t="s">
        <v>611</v>
      </c>
      <c r="C367">
        <v>2.35</v>
      </c>
      <c r="D367">
        <v>2042</v>
      </c>
    </row>
    <row r="368" spans="2:4" x14ac:dyDescent="0.35">
      <c r="B368" t="s">
        <v>612</v>
      </c>
      <c r="C368">
        <v>3</v>
      </c>
      <c r="D368">
        <v>2101</v>
      </c>
    </row>
    <row r="369" spans="2:4" x14ac:dyDescent="0.35">
      <c r="B369" t="s">
        <v>613</v>
      </c>
      <c r="C369">
        <v>3</v>
      </c>
      <c r="D369">
        <v>2101</v>
      </c>
    </row>
    <row r="370" spans="2:4" x14ac:dyDescent="0.35">
      <c r="B370" t="s">
        <v>614</v>
      </c>
      <c r="C370">
        <v>3</v>
      </c>
      <c r="D370">
        <v>2101</v>
      </c>
    </row>
    <row r="371" spans="2:4" x14ac:dyDescent="0.35">
      <c r="B371" t="s">
        <v>615</v>
      </c>
      <c r="C371">
        <v>3</v>
      </c>
      <c r="D371">
        <v>2101</v>
      </c>
    </row>
    <row r="372" spans="2:4" x14ac:dyDescent="0.35">
      <c r="B372" t="s">
        <v>616</v>
      </c>
      <c r="C372">
        <v>3</v>
      </c>
      <c r="D372">
        <v>2101</v>
      </c>
    </row>
    <row r="373" spans="2:4" x14ac:dyDescent="0.35">
      <c r="B373" t="s">
        <v>617</v>
      </c>
      <c r="C373">
        <v>2.35</v>
      </c>
      <c r="D373">
        <v>2049</v>
      </c>
    </row>
    <row r="374" spans="2:4" x14ac:dyDescent="0.35">
      <c r="B374" t="s">
        <v>618</v>
      </c>
      <c r="C374">
        <v>2.35</v>
      </c>
      <c r="D374">
        <v>2049</v>
      </c>
    </row>
    <row r="375" spans="2:4" x14ac:dyDescent="0.35">
      <c r="B375" t="s">
        <v>619</v>
      </c>
      <c r="C375">
        <v>2.35</v>
      </c>
      <c r="D375">
        <v>2049</v>
      </c>
    </row>
    <row r="376" spans="2:4" x14ac:dyDescent="0.35">
      <c r="B376" t="s">
        <v>620</v>
      </c>
      <c r="C376">
        <v>2.36</v>
      </c>
      <c r="D376">
        <v>2049</v>
      </c>
    </row>
    <row r="377" spans="2:4" x14ac:dyDescent="0.35">
      <c r="B377" t="s">
        <v>621</v>
      </c>
      <c r="C377">
        <v>2.37</v>
      </c>
      <c r="D377">
        <v>2049</v>
      </c>
    </row>
    <row r="378" spans="2:4" x14ac:dyDescent="0.35">
      <c r="B378" t="s">
        <v>622</v>
      </c>
      <c r="C378">
        <v>2.31</v>
      </c>
      <c r="D378">
        <v>2039</v>
      </c>
    </row>
    <row r="379" spans="2:4" x14ac:dyDescent="0.35">
      <c r="B379" t="s">
        <v>623</v>
      </c>
      <c r="C379">
        <v>2.31</v>
      </c>
      <c r="D379">
        <v>2039</v>
      </c>
    </row>
    <row r="380" spans="2:4" x14ac:dyDescent="0.35">
      <c r="B380" t="s">
        <v>624</v>
      </c>
      <c r="C380">
        <v>2.31</v>
      </c>
      <c r="D380">
        <v>2039</v>
      </c>
    </row>
    <row r="381" spans="2:4" x14ac:dyDescent="0.35">
      <c r="B381" t="s">
        <v>625</v>
      </c>
      <c r="C381">
        <v>2.3199999999999998</v>
      </c>
      <c r="D381">
        <v>2038</v>
      </c>
    </row>
    <row r="382" spans="2:4" x14ac:dyDescent="0.35">
      <c r="B382" t="s">
        <v>626</v>
      </c>
      <c r="C382">
        <v>2.33</v>
      </c>
      <c r="D382">
        <v>2038</v>
      </c>
    </row>
    <row r="383" spans="2:4" x14ac:dyDescent="0.35">
      <c r="B383" t="s">
        <v>627</v>
      </c>
      <c r="C383">
        <v>3</v>
      </c>
      <c r="D383">
        <v>2101</v>
      </c>
    </row>
    <row r="384" spans="2:4" x14ac:dyDescent="0.35">
      <c r="B384" t="s">
        <v>628</v>
      </c>
      <c r="C384">
        <v>3</v>
      </c>
      <c r="D384">
        <v>2101</v>
      </c>
    </row>
    <row r="385" spans="2:4" x14ac:dyDescent="0.35">
      <c r="B385" t="s">
        <v>629</v>
      </c>
      <c r="C385">
        <v>3</v>
      </c>
      <c r="D385">
        <v>2101</v>
      </c>
    </row>
    <row r="386" spans="2:4" x14ac:dyDescent="0.35">
      <c r="B386" t="s">
        <v>630</v>
      </c>
      <c r="C386">
        <v>3</v>
      </c>
      <c r="D386">
        <v>2101</v>
      </c>
    </row>
    <row r="387" spans="2:4" x14ac:dyDescent="0.35">
      <c r="B387" t="s">
        <v>631</v>
      </c>
      <c r="C387">
        <v>3</v>
      </c>
      <c r="D387">
        <v>2101</v>
      </c>
    </row>
    <row r="388" spans="2:4" x14ac:dyDescent="0.35">
      <c r="B388" t="s">
        <v>632</v>
      </c>
      <c r="C388">
        <v>2.4900000000000002</v>
      </c>
      <c r="D388">
        <v>2089</v>
      </c>
    </row>
    <row r="389" spans="2:4" x14ac:dyDescent="0.35">
      <c r="B389" t="s">
        <v>633</v>
      </c>
      <c r="C389">
        <v>2.4900000000000002</v>
      </c>
      <c r="D389">
        <v>2090</v>
      </c>
    </row>
    <row r="390" spans="2:4" x14ac:dyDescent="0.35">
      <c r="B390" t="s">
        <v>634</v>
      </c>
      <c r="C390">
        <v>2.4900000000000002</v>
      </c>
      <c r="D390">
        <v>2090</v>
      </c>
    </row>
    <row r="391" spans="2:4" x14ac:dyDescent="0.35">
      <c r="B391" t="s">
        <v>635</v>
      </c>
      <c r="C391">
        <v>2.5</v>
      </c>
      <c r="D391">
        <v>2090</v>
      </c>
    </row>
    <row r="392" spans="2:4" x14ac:dyDescent="0.35">
      <c r="B392" t="s">
        <v>636</v>
      </c>
      <c r="C392">
        <v>2.5099999999999998</v>
      </c>
      <c r="D392">
        <v>2091</v>
      </c>
    </row>
    <row r="393" spans="2:4" x14ac:dyDescent="0.35">
      <c r="B393" t="s">
        <v>637</v>
      </c>
      <c r="C393">
        <v>2.36</v>
      </c>
      <c r="D393">
        <v>2050</v>
      </c>
    </row>
    <row r="394" spans="2:4" x14ac:dyDescent="0.35">
      <c r="B394" t="s">
        <v>638</v>
      </c>
      <c r="C394">
        <v>2.36</v>
      </c>
      <c r="D394">
        <v>2049</v>
      </c>
    </row>
    <row r="395" spans="2:4" x14ac:dyDescent="0.35">
      <c r="B395" t="s">
        <v>639</v>
      </c>
      <c r="C395">
        <v>2.36</v>
      </c>
      <c r="D395">
        <v>2050</v>
      </c>
    </row>
    <row r="396" spans="2:4" x14ac:dyDescent="0.35">
      <c r="B396" t="s">
        <v>640</v>
      </c>
      <c r="C396">
        <v>2.37</v>
      </c>
      <c r="D396">
        <v>2049</v>
      </c>
    </row>
    <row r="397" spans="2:4" x14ac:dyDescent="0.35">
      <c r="B397" t="s">
        <v>641</v>
      </c>
      <c r="C397">
        <v>2.37</v>
      </c>
      <c r="D397">
        <v>2049</v>
      </c>
    </row>
    <row r="398" spans="2:4" x14ac:dyDescent="0.35">
      <c r="B398" t="s">
        <v>642</v>
      </c>
      <c r="C398">
        <v>2.3199999999999998</v>
      </c>
      <c r="D398">
        <v>2048</v>
      </c>
    </row>
    <row r="399" spans="2:4" x14ac:dyDescent="0.35">
      <c r="B399" t="s">
        <v>643</v>
      </c>
      <c r="C399">
        <v>2.3199999999999998</v>
      </c>
      <c r="D399">
        <v>2048</v>
      </c>
    </row>
    <row r="400" spans="2:4" x14ac:dyDescent="0.35">
      <c r="B400" t="s">
        <v>644</v>
      </c>
      <c r="C400">
        <v>2.3199999999999998</v>
      </c>
      <c r="D400">
        <v>2048</v>
      </c>
    </row>
    <row r="401" spans="2:4" x14ac:dyDescent="0.35">
      <c r="B401" t="s">
        <v>645</v>
      </c>
      <c r="C401">
        <v>2.33</v>
      </c>
      <c r="D401">
        <v>2042</v>
      </c>
    </row>
    <row r="402" spans="2:4" x14ac:dyDescent="0.35">
      <c r="B402" t="s">
        <v>646</v>
      </c>
      <c r="C402">
        <v>2.34</v>
      </c>
      <c r="D402">
        <v>2042</v>
      </c>
    </row>
    <row r="403" spans="2:4" x14ac:dyDescent="0.35">
      <c r="B403" t="s">
        <v>647</v>
      </c>
      <c r="C403">
        <v>2.31</v>
      </c>
      <c r="D403">
        <v>2041</v>
      </c>
    </row>
    <row r="404" spans="2:4" x14ac:dyDescent="0.35">
      <c r="B404" t="s">
        <v>648</v>
      </c>
      <c r="C404">
        <v>2.31</v>
      </c>
      <c r="D404">
        <v>2040</v>
      </c>
    </row>
    <row r="405" spans="2:4" x14ac:dyDescent="0.35">
      <c r="B405" t="s">
        <v>649</v>
      </c>
      <c r="C405">
        <v>2.31</v>
      </c>
      <c r="D405">
        <v>2041</v>
      </c>
    </row>
    <row r="406" spans="2:4" x14ac:dyDescent="0.35">
      <c r="B406" t="s">
        <v>650</v>
      </c>
      <c r="C406">
        <v>2.33</v>
      </c>
      <c r="D406">
        <v>2040</v>
      </c>
    </row>
    <row r="407" spans="2:4" x14ac:dyDescent="0.35">
      <c r="B407" t="s">
        <v>651</v>
      </c>
      <c r="C407">
        <v>2.33</v>
      </c>
      <c r="D407">
        <v>2040</v>
      </c>
    </row>
    <row r="408" spans="2:4" x14ac:dyDescent="0.35">
      <c r="B408" t="s">
        <v>652</v>
      </c>
      <c r="C408">
        <v>2.2999999999999998</v>
      </c>
      <c r="D408">
        <v>2039</v>
      </c>
    </row>
    <row r="409" spans="2:4" x14ac:dyDescent="0.35">
      <c r="B409" t="s">
        <v>653</v>
      </c>
      <c r="C409">
        <v>2.2999999999999998</v>
      </c>
      <c r="D409">
        <v>2039</v>
      </c>
    </row>
    <row r="410" spans="2:4" x14ac:dyDescent="0.35">
      <c r="B410" t="s">
        <v>654</v>
      </c>
      <c r="C410">
        <v>2.31</v>
      </c>
      <c r="D410">
        <v>2038</v>
      </c>
    </row>
    <row r="411" spans="2:4" x14ac:dyDescent="0.35">
      <c r="B411" t="s">
        <v>655</v>
      </c>
      <c r="C411">
        <v>2.3199999999999998</v>
      </c>
      <c r="D411">
        <v>2038</v>
      </c>
    </row>
    <row r="412" spans="2:4" x14ac:dyDescent="0.35">
      <c r="B412" t="s">
        <v>656</v>
      </c>
      <c r="C412">
        <v>2.33</v>
      </c>
      <c r="D412">
        <v>2038</v>
      </c>
    </row>
    <row r="413" spans="2:4" x14ac:dyDescent="0.35">
      <c r="B413" t="s">
        <v>657</v>
      </c>
      <c r="C413">
        <v>2.2999999999999998</v>
      </c>
      <c r="D413">
        <v>2038</v>
      </c>
    </row>
    <row r="414" spans="2:4" x14ac:dyDescent="0.35">
      <c r="B414" t="s">
        <v>658</v>
      </c>
      <c r="C414">
        <v>2.2999999999999998</v>
      </c>
      <c r="D414">
        <v>2038</v>
      </c>
    </row>
    <row r="415" spans="2:4" x14ac:dyDescent="0.35">
      <c r="B415" t="s">
        <v>659</v>
      </c>
      <c r="C415">
        <v>2.2999999999999998</v>
      </c>
      <c r="D415">
        <v>2038</v>
      </c>
    </row>
    <row r="416" spans="2:4" x14ac:dyDescent="0.35">
      <c r="B416" t="s">
        <v>660</v>
      </c>
      <c r="C416">
        <v>2.3199999999999998</v>
      </c>
      <c r="D416">
        <v>2037</v>
      </c>
    </row>
    <row r="417" spans="2:4" x14ac:dyDescent="0.35">
      <c r="B417" t="s">
        <v>661</v>
      </c>
      <c r="C417">
        <v>2.3199999999999998</v>
      </c>
      <c r="D417">
        <v>2037</v>
      </c>
    </row>
    <row r="418" spans="2:4" x14ac:dyDescent="0.35">
      <c r="B418" t="s">
        <v>662</v>
      </c>
      <c r="C418">
        <v>2.61</v>
      </c>
      <c r="D418">
        <v>2092</v>
      </c>
    </row>
    <row r="419" spans="2:4" x14ac:dyDescent="0.35">
      <c r="B419" t="s">
        <v>663</v>
      </c>
      <c r="C419">
        <v>2.61</v>
      </c>
      <c r="D419">
        <v>2092</v>
      </c>
    </row>
    <row r="420" spans="2:4" x14ac:dyDescent="0.35">
      <c r="B420" t="s">
        <v>664</v>
      </c>
      <c r="C420">
        <v>2.62</v>
      </c>
      <c r="D420">
        <v>2093</v>
      </c>
    </row>
    <row r="421" spans="2:4" x14ac:dyDescent="0.35">
      <c r="B421" t="s">
        <v>665</v>
      </c>
      <c r="C421">
        <v>2.62</v>
      </c>
      <c r="D421">
        <v>2092</v>
      </c>
    </row>
    <row r="422" spans="2:4" x14ac:dyDescent="0.35">
      <c r="B422" t="s">
        <v>666</v>
      </c>
      <c r="C422">
        <v>2.63</v>
      </c>
      <c r="D422">
        <v>2093</v>
      </c>
    </row>
    <row r="423" spans="2:4" x14ac:dyDescent="0.35">
      <c r="B423" t="s">
        <v>667</v>
      </c>
      <c r="C423">
        <v>2.4</v>
      </c>
      <c r="D423">
        <v>2067</v>
      </c>
    </row>
    <row r="424" spans="2:4" x14ac:dyDescent="0.35">
      <c r="B424" t="s">
        <v>668</v>
      </c>
      <c r="C424">
        <v>2.4</v>
      </c>
      <c r="D424">
        <v>2069</v>
      </c>
    </row>
    <row r="425" spans="2:4" x14ac:dyDescent="0.35">
      <c r="B425" t="s">
        <v>669</v>
      </c>
      <c r="C425">
        <v>2.4</v>
      </c>
      <c r="D425">
        <v>2072</v>
      </c>
    </row>
    <row r="426" spans="2:4" x14ac:dyDescent="0.35">
      <c r="B426" t="s">
        <v>670</v>
      </c>
      <c r="C426">
        <v>2.41</v>
      </c>
      <c r="D426">
        <v>2070</v>
      </c>
    </row>
    <row r="427" spans="2:4" x14ac:dyDescent="0.35">
      <c r="B427" t="s">
        <v>671</v>
      </c>
      <c r="C427">
        <v>2.42</v>
      </c>
      <c r="D427">
        <v>2072</v>
      </c>
    </row>
    <row r="428" spans="2:4" x14ac:dyDescent="0.35">
      <c r="B428" t="s">
        <v>672</v>
      </c>
      <c r="C428">
        <v>2.33</v>
      </c>
      <c r="D428">
        <v>2043</v>
      </c>
    </row>
    <row r="429" spans="2:4" x14ac:dyDescent="0.35">
      <c r="B429" t="s">
        <v>673</v>
      </c>
      <c r="C429">
        <v>2.33</v>
      </c>
      <c r="D429">
        <v>2042</v>
      </c>
    </row>
    <row r="430" spans="2:4" x14ac:dyDescent="0.35">
      <c r="B430" t="s">
        <v>674</v>
      </c>
      <c r="C430">
        <v>2.33</v>
      </c>
      <c r="D430">
        <v>2043</v>
      </c>
    </row>
    <row r="431" spans="2:4" x14ac:dyDescent="0.35">
      <c r="B431" t="s">
        <v>675</v>
      </c>
      <c r="C431">
        <v>2.34</v>
      </c>
      <c r="D431">
        <v>2041</v>
      </c>
    </row>
    <row r="432" spans="2:4" x14ac:dyDescent="0.35">
      <c r="B432" t="s">
        <v>676</v>
      </c>
      <c r="C432">
        <v>2.35</v>
      </c>
      <c r="D432">
        <v>2042</v>
      </c>
    </row>
    <row r="433" spans="2:4" x14ac:dyDescent="0.35">
      <c r="B433" t="s">
        <v>677</v>
      </c>
      <c r="C433">
        <v>2.4900000000000002</v>
      </c>
      <c r="D433">
        <v>2085</v>
      </c>
    </row>
    <row r="434" spans="2:4" x14ac:dyDescent="0.35">
      <c r="B434" t="s">
        <v>678</v>
      </c>
      <c r="C434">
        <v>2.4900000000000002</v>
      </c>
      <c r="D434">
        <v>2086</v>
      </c>
    </row>
    <row r="435" spans="2:4" x14ac:dyDescent="0.35">
      <c r="B435" t="s">
        <v>679</v>
      </c>
      <c r="C435">
        <v>2.5</v>
      </c>
      <c r="D435">
        <v>2086</v>
      </c>
    </row>
    <row r="436" spans="2:4" x14ac:dyDescent="0.35">
      <c r="B436" t="s">
        <v>680</v>
      </c>
      <c r="C436">
        <v>2.5099999999999998</v>
      </c>
      <c r="D436">
        <v>2086</v>
      </c>
    </row>
    <row r="437" spans="2:4" x14ac:dyDescent="0.35">
      <c r="B437" t="s">
        <v>681</v>
      </c>
      <c r="C437">
        <v>2.5099999999999998</v>
      </c>
      <c r="D437">
        <v>2087</v>
      </c>
    </row>
    <row r="438" spans="2:4" x14ac:dyDescent="0.35">
      <c r="B438" t="s">
        <v>682</v>
      </c>
      <c r="C438">
        <v>2.34</v>
      </c>
      <c r="D438">
        <v>2048</v>
      </c>
    </row>
    <row r="439" spans="2:4" x14ac:dyDescent="0.35">
      <c r="B439" t="s">
        <v>683</v>
      </c>
      <c r="C439">
        <v>2.35</v>
      </c>
      <c r="D439">
        <v>2048</v>
      </c>
    </row>
    <row r="440" spans="2:4" x14ac:dyDescent="0.35">
      <c r="B440" t="s">
        <v>684</v>
      </c>
      <c r="C440">
        <v>2.35</v>
      </c>
      <c r="D440">
        <v>2048</v>
      </c>
    </row>
    <row r="441" spans="2:4" x14ac:dyDescent="0.35">
      <c r="B441" t="s">
        <v>685</v>
      </c>
      <c r="C441">
        <v>2.36</v>
      </c>
      <c r="D441">
        <v>2048</v>
      </c>
    </row>
    <row r="442" spans="2:4" x14ac:dyDescent="0.35">
      <c r="B442" t="s">
        <v>686</v>
      </c>
      <c r="C442">
        <v>2.36</v>
      </c>
      <c r="D442">
        <v>2048</v>
      </c>
    </row>
    <row r="443" spans="2:4" x14ac:dyDescent="0.35">
      <c r="B443" t="s">
        <v>687</v>
      </c>
      <c r="C443">
        <v>2.31</v>
      </c>
      <c r="D443">
        <v>2039</v>
      </c>
    </row>
    <row r="444" spans="2:4" x14ac:dyDescent="0.35">
      <c r="B444" t="s">
        <v>688</v>
      </c>
      <c r="C444">
        <v>2.31</v>
      </c>
      <c r="D444">
        <v>2039</v>
      </c>
    </row>
    <row r="445" spans="2:4" x14ac:dyDescent="0.35">
      <c r="B445" t="s">
        <v>689</v>
      </c>
      <c r="C445">
        <v>2.31</v>
      </c>
      <c r="D445">
        <v>2038</v>
      </c>
    </row>
    <row r="446" spans="2:4" x14ac:dyDescent="0.35">
      <c r="B446" t="s">
        <v>690</v>
      </c>
      <c r="C446">
        <v>2.3199999999999998</v>
      </c>
      <c r="D446">
        <v>2038</v>
      </c>
    </row>
    <row r="447" spans="2:4" x14ac:dyDescent="0.35">
      <c r="B447" t="s">
        <v>691</v>
      </c>
      <c r="C447">
        <v>2.33</v>
      </c>
      <c r="D447">
        <v>2038</v>
      </c>
    </row>
    <row r="448" spans="2:4" x14ac:dyDescent="0.35">
      <c r="B448" t="s">
        <v>692</v>
      </c>
      <c r="C448">
        <v>3</v>
      </c>
      <c r="D448">
        <v>2101</v>
      </c>
    </row>
    <row r="449" spans="2:4" x14ac:dyDescent="0.35">
      <c r="B449" t="s">
        <v>693</v>
      </c>
      <c r="C449">
        <v>3</v>
      </c>
      <c r="D449">
        <v>2101</v>
      </c>
    </row>
    <row r="450" spans="2:4" x14ac:dyDescent="0.35">
      <c r="B450" t="s">
        <v>694</v>
      </c>
      <c r="C450">
        <v>3</v>
      </c>
      <c r="D450">
        <v>2101</v>
      </c>
    </row>
    <row r="451" spans="2:4" x14ac:dyDescent="0.35">
      <c r="B451" t="s">
        <v>695</v>
      </c>
      <c r="C451">
        <v>3</v>
      </c>
      <c r="D451">
        <v>2101</v>
      </c>
    </row>
    <row r="452" spans="2:4" x14ac:dyDescent="0.35">
      <c r="B452" t="s">
        <v>696</v>
      </c>
      <c r="C452">
        <v>3</v>
      </c>
      <c r="D452">
        <v>2101</v>
      </c>
    </row>
    <row r="453" spans="2:4" x14ac:dyDescent="0.35">
      <c r="B453" t="s">
        <v>697</v>
      </c>
      <c r="C453">
        <v>2.46</v>
      </c>
      <c r="D453">
        <v>2078</v>
      </c>
    </row>
    <row r="454" spans="2:4" x14ac:dyDescent="0.35">
      <c r="B454" t="s">
        <v>698</v>
      </c>
      <c r="C454">
        <v>2.46</v>
      </c>
      <c r="D454">
        <v>2079</v>
      </c>
    </row>
    <row r="455" spans="2:4" x14ac:dyDescent="0.35">
      <c r="B455" t="s">
        <v>699</v>
      </c>
      <c r="C455">
        <v>2.46</v>
      </c>
      <c r="D455">
        <v>2080</v>
      </c>
    </row>
    <row r="456" spans="2:4" x14ac:dyDescent="0.35">
      <c r="B456" t="s">
        <v>700</v>
      </c>
      <c r="C456">
        <v>2.4700000000000002</v>
      </c>
      <c r="D456">
        <v>2079</v>
      </c>
    </row>
    <row r="457" spans="2:4" x14ac:dyDescent="0.35">
      <c r="B457" t="s">
        <v>701</v>
      </c>
      <c r="C457">
        <v>2.48</v>
      </c>
      <c r="D457">
        <v>2080</v>
      </c>
    </row>
    <row r="458" spans="2:4" x14ac:dyDescent="0.35">
      <c r="B458" t="s">
        <v>702</v>
      </c>
      <c r="C458">
        <v>2.35</v>
      </c>
      <c r="D458">
        <v>2049</v>
      </c>
    </row>
    <row r="459" spans="2:4" x14ac:dyDescent="0.35">
      <c r="B459" t="s">
        <v>703</v>
      </c>
      <c r="C459">
        <v>2.35</v>
      </c>
      <c r="D459">
        <v>2049</v>
      </c>
    </row>
    <row r="460" spans="2:4" x14ac:dyDescent="0.35">
      <c r="B460" t="s">
        <v>704</v>
      </c>
      <c r="C460">
        <v>2.35</v>
      </c>
      <c r="D460">
        <v>2049</v>
      </c>
    </row>
    <row r="461" spans="2:4" x14ac:dyDescent="0.35">
      <c r="B461" t="s">
        <v>705</v>
      </c>
      <c r="C461">
        <v>2.37</v>
      </c>
      <c r="D461">
        <v>2048</v>
      </c>
    </row>
    <row r="462" spans="2:4" x14ac:dyDescent="0.35">
      <c r="B462" t="s">
        <v>706</v>
      </c>
      <c r="C462">
        <v>2.37</v>
      </c>
      <c r="D462">
        <v>2049</v>
      </c>
    </row>
    <row r="463" spans="2:4" x14ac:dyDescent="0.35">
      <c r="B463" t="s">
        <v>707</v>
      </c>
      <c r="C463">
        <v>2.35</v>
      </c>
      <c r="D463">
        <v>2092</v>
      </c>
    </row>
    <row r="464" spans="2:4" x14ac:dyDescent="0.35">
      <c r="B464" t="s">
        <v>708</v>
      </c>
      <c r="C464">
        <v>2.35</v>
      </c>
      <c r="D464">
        <v>2093</v>
      </c>
    </row>
    <row r="465" spans="2:4" x14ac:dyDescent="0.35">
      <c r="B465" t="s">
        <v>709</v>
      </c>
      <c r="C465">
        <v>2.36</v>
      </c>
      <c r="D465">
        <v>2093</v>
      </c>
    </row>
    <row r="466" spans="2:4" x14ac:dyDescent="0.35">
      <c r="B466" t="s">
        <v>710</v>
      </c>
      <c r="C466">
        <v>2.37</v>
      </c>
      <c r="D466">
        <v>2093</v>
      </c>
    </row>
    <row r="467" spans="2:4" x14ac:dyDescent="0.35">
      <c r="B467" t="s">
        <v>711</v>
      </c>
      <c r="C467">
        <v>2.37</v>
      </c>
      <c r="D467">
        <v>2094</v>
      </c>
    </row>
    <row r="468" spans="2:4" x14ac:dyDescent="0.35">
      <c r="B468" t="s">
        <v>712</v>
      </c>
      <c r="C468">
        <v>2.31</v>
      </c>
      <c r="D468">
        <v>2041</v>
      </c>
    </row>
    <row r="469" spans="2:4" x14ac:dyDescent="0.35">
      <c r="B469" t="s">
        <v>713</v>
      </c>
      <c r="C469">
        <v>2.31</v>
      </c>
      <c r="D469">
        <v>2041</v>
      </c>
    </row>
    <row r="470" spans="2:4" x14ac:dyDescent="0.35">
      <c r="B470" t="s">
        <v>714</v>
      </c>
      <c r="C470">
        <v>2.31</v>
      </c>
      <c r="D470">
        <v>2041</v>
      </c>
    </row>
    <row r="471" spans="2:4" x14ac:dyDescent="0.35">
      <c r="B471" t="s">
        <v>715</v>
      </c>
      <c r="C471">
        <v>2.33</v>
      </c>
      <c r="D471">
        <v>2040</v>
      </c>
    </row>
    <row r="472" spans="2:4" x14ac:dyDescent="0.35">
      <c r="B472" t="s">
        <v>716</v>
      </c>
      <c r="C472">
        <v>2.33</v>
      </c>
      <c r="D472">
        <v>2040</v>
      </c>
    </row>
    <row r="473" spans="2:4" x14ac:dyDescent="0.35">
      <c r="B473" t="s">
        <v>717</v>
      </c>
      <c r="C473">
        <v>2.31</v>
      </c>
      <c r="D473">
        <v>2039</v>
      </c>
    </row>
    <row r="474" spans="2:4" x14ac:dyDescent="0.35">
      <c r="B474" t="s">
        <v>718</v>
      </c>
      <c r="C474">
        <v>2.31</v>
      </c>
      <c r="D474">
        <v>2039</v>
      </c>
    </row>
    <row r="475" spans="2:4" x14ac:dyDescent="0.35">
      <c r="B475" t="s">
        <v>719</v>
      </c>
      <c r="C475">
        <v>2.31</v>
      </c>
      <c r="D475">
        <v>2039</v>
      </c>
    </row>
    <row r="476" spans="2:4" x14ac:dyDescent="0.35">
      <c r="B476" t="s">
        <v>720</v>
      </c>
      <c r="C476">
        <v>2.3199999999999998</v>
      </c>
      <c r="D476">
        <v>2038</v>
      </c>
    </row>
    <row r="477" spans="2:4" x14ac:dyDescent="0.35">
      <c r="B477" t="s">
        <v>721</v>
      </c>
      <c r="C477">
        <v>2.33</v>
      </c>
      <c r="D477">
        <v>2038</v>
      </c>
    </row>
    <row r="478" spans="2:4" x14ac:dyDescent="0.35">
      <c r="B478" t="s">
        <v>722</v>
      </c>
      <c r="C478">
        <v>2.2999999999999998</v>
      </c>
      <c r="D478">
        <v>2038</v>
      </c>
    </row>
    <row r="479" spans="2:4" x14ac:dyDescent="0.35">
      <c r="B479" t="s">
        <v>723</v>
      </c>
      <c r="C479">
        <v>2.2999999999999998</v>
      </c>
      <c r="D479">
        <v>2038</v>
      </c>
    </row>
    <row r="480" spans="2:4" x14ac:dyDescent="0.35">
      <c r="B480" t="s">
        <v>724</v>
      </c>
      <c r="C480">
        <v>2.2999999999999998</v>
      </c>
      <c r="D480">
        <v>2038</v>
      </c>
    </row>
    <row r="481" spans="2:4" x14ac:dyDescent="0.35">
      <c r="B481" t="s">
        <v>725</v>
      </c>
      <c r="C481">
        <v>2.3199999999999998</v>
      </c>
      <c r="D481">
        <v>2037</v>
      </c>
    </row>
    <row r="482" spans="2:4" x14ac:dyDescent="0.35">
      <c r="B482" t="s">
        <v>726</v>
      </c>
      <c r="C482">
        <v>2.3199999999999998</v>
      </c>
      <c r="D482">
        <v>2038</v>
      </c>
    </row>
    <row r="483" spans="2:4" x14ac:dyDescent="0.35">
      <c r="B483" t="s">
        <v>727</v>
      </c>
      <c r="C483">
        <v>3</v>
      </c>
      <c r="D483">
        <v>2101</v>
      </c>
    </row>
    <row r="484" spans="2:4" x14ac:dyDescent="0.35">
      <c r="B484" t="s">
        <v>728</v>
      </c>
      <c r="C484">
        <v>3</v>
      </c>
      <c r="D484">
        <v>2101</v>
      </c>
    </row>
    <row r="485" spans="2:4" x14ac:dyDescent="0.35">
      <c r="B485" t="s">
        <v>729</v>
      </c>
      <c r="C485">
        <v>3</v>
      </c>
      <c r="D485">
        <v>2101</v>
      </c>
    </row>
    <row r="486" spans="2:4" x14ac:dyDescent="0.35">
      <c r="B486" t="s">
        <v>730</v>
      </c>
      <c r="C486">
        <v>3</v>
      </c>
      <c r="D486">
        <v>2101</v>
      </c>
    </row>
    <row r="487" spans="2:4" x14ac:dyDescent="0.35">
      <c r="B487" t="s">
        <v>731</v>
      </c>
      <c r="C487">
        <v>3</v>
      </c>
      <c r="D487">
        <v>2101</v>
      </c>
    </row>
    <row r="488" spans="2:4" x14ac:dyDescent="0.35">
      <c r="B488" t="s">
        <v>732</v>
      </c>
      <c r="C488">
        <v>2.4500000000000002</v>
      </c>
      <c r="D488">
        <v>2093</v>
      </c>
    </row>
    <row r="489" spans="2:4" x14ac:dyDescent="0.35">
      <c r="B489" t="s">
        <v>733</v>
      </c>
      <c r="C489">
        <v>2.4500000000000002</v>
      </c>
      <c r="D489">
        <v>2094</v>
      </c>
    </row>
    <row r="490" spans="2:4" x14ac:dyDescent="0.35">
      <c r="B490" t="s">
        <v>734</v>
      </c>
      <c r="C490">
        <v>2.46</v>
      </c>
      <c r="D490">
        <v>2095</v>
      </c>
    </row>
    <row r="491" spans="2:4" x14ac:dyDescent="0.35">
      <c r="B491" t="s">
        <v>735</v>
      </c>
      <c r="C491">
        <v>2.4700000000000002</v>
      </c>
      <c r="D491">
        <v>2094</v>
      </c>
    </row>
    <row r="492" spans="2:4" x14ac:dyDescent="0.35">
      <c r="B492" t="s">
        <v>736</v>
      </c>
      <c r="C492">
        <v>2.48</v>
      </c>
      <c r="D492">
        <v>2095</v>
      </c>
    </row>
    <row r="493" spans="2:4" x14ac:dyDescent="0.35">
      <c r="B493" t="s">
        <v>215</v>
      </c>
      <c r="C493">
        <v>2.33</v>
      </c>
      <c r="D493">
        <v>2047</v>
      </c>
    </row>
    <row r="494" spans="2:4" x14ac:dyDescent="0.35">
      <c r="B494" t="s">
        <v>225</v>
      </c>
      <c r="C494">
        <v>2.33</v>
      </c>
      <c r="D494">
        <v>2047</v>
      </c>
    </row>
    <row r="495" spans="2:4" x14ac:dyDescent="0.35">
      <c r="B495" t="s">
        <v>220</v>
      </c>
      <c r="C495">
        <v>2.33</v>
      </c>
      <c r="D495">
        <v>2047</v>
      </c>
    </row>
    <row r="496" spans="2:4" x14ac:dyDescent="0.35">
      <c r="B496" t="s">
        <v>737</v>
      </c>
      <c r="C496">
        <v>2.34</v>
      </c>
      <c r="D496">
        <v>2042</v>
      </c>
    </row>
    <row r="497" spans="2:4" x14ac:dyDescent="0.35">
      <c r="B497" t="s">
        <v>738</v>
      </c>
      <c r="C497">
        <v>2.35</v>
      </c>
      <c r="D497">
        <v>2042</v>
      </c>
    </row>
    <row r="498" spans="2:4" x14ac:dyDescent="0.35">
      <c r="B498" t="s">
        <v>739</v>
      </c>
      <c r="C498">
        <v>3</v>
      </c>
      <c r="D498">
        <v>2101</v>
      </c>
    </row>
    <row r="499" spans="2:4" x14ac:dyDescent="0.35">
      <c r="B499" t="s">
        <v>740</v>
      </c>
      <c r="C499">
        <v>3</v>
      </c>
      <c r="D499">
        <v>2101</v>
      </c>
    </row>
    <row r="500" spans="2:4" x14ac:dyDescent="0.35">
      <c r="B500" t="s">
        <v>741</v>
      </c>
      <c r="C500">
        <v>3</v>
      </c>
      <c r="D500">
        <v>2101</v>
      </c>
    </row>
    <row r="501" spans="2:4" x14ac:dyDescent="0.35">
      <c r="B501" t="s">
        <v>742</v>
      </c>
      <c r="C501">
        <v>3</v>
      </c>
      <c r="D501">
        <v>2101</v>
      </c>
    </row>
    <row r="502" spans="2:4" x14ac:dyDescent="0.35">
      <c r="B502" t="s">
        <v>743</v>
      </c>
      <c r="C502">
        <v>3</v>
      </c>
      <c r="D502">
        <v>2101</v>
      </c>
    </row>
    <row r="503" spans="2:4" x14ac:dyDescent="0.35">
      <c r="B503" t="s">
        <v>213</v>
      </c>
      <c r="C503">
        <v>2.35</v>
      </c>
      <c r="D503">
        <v>2050</v>
      </c>
    </row>
    <row r="504" spans="2:4" x14ac:dyDescent="0.35">
      <c r="B504" t="s">
        <v>223</v>
      </c>
      <c r="C504">
        <v>2.35</v>
      </c>
      <c r="D504">
        <v>2050</v>
      </c>
    </row>
    <row r="505" spans="2:4" x14ac:dyDescent="0.35">
      <c r="B505" t="s">
        <v>218</v>
      </c>
      <c r="C505">
        <v>2.35</v>
      </c>
      <c r="D505">
        <v>2051</v>
      </c>
    </row>
    <row r="506" spans="2:4" x14ac:dyDescent="0.35">
      <c r="B506" t="s">
        <v>744</v>
      </c>
      <c r="C506">
        <v>2.36</v>
      </c>
      <c r="D506">
        <v>2050</v>
      </c>
    </row>
    <row r="507" spans="2:4" x14ac:dyDescent="0.35">
      <c r="B507" t="s">
        <v>745</v>
      </c>
      <c r="C507">
        <v>2.37</v>
      </c>
      <c r="D507">
        <v>2050</v>
      </c>
    </row>
    <row r="508" spans="2:4" x14ac:dyDescent="0.35">
      <c r="B508" t="s">
        <v>227</v>
      </c>
      <c r="C508">
        <v>2.31</v>
      </c>
      <c r="D508">
        <v>2039</v>
      </c>
    </row>
    <row r="509" spans="2:4" x14ac:dyDescent="0.35">
      <c r="B509" t="s">
        <v>217</v>
      </c>
      <c r="C509">
        <v>2.31</v>
      </c>
      <c r="D509">
        <v>2039</v>
      </c>
    </row>
    <row r="510" spans="2:4" x14ac:dyDescent="0.35">
      <c r="B510" t="s">
        <v>222</v>
      </c>
      <c r="C510">
        <v>2.31</v>
      </c>
      <c r="D510">
        <v>2039</v>
      </c>
    </row>
    <row r="511" spans="2:4" x14ac:dyDescent="0.35">
      <c r="B511" t="s">
        <v>746</v>
      </c>
      <c r="C511">
        <v>2.3199999999999998</v>
      </c>
      <c r="D511">
        <v>2038</v>
      </c>
    </row>
    <row r="512" spans="2:4" x14ac:dyDescent="0.35">
      <c r="B512" t="s">
        <v>747</v>
      </c>
      <c r="C512">
        <v>2.33</v>
      </c>
      <c r="D512">
        <v>2039</v>
      </c>
    </row>
    <row r="513" spans="2:4" x14ac:dyDescent="0.35">
      <c r="B513" t="s">
        <v>748</v>
      </c>
      <c r="C513">
        <v>3</v>
      </c>
      <c r="D513">
        <v>2101</v>
      </c>
    </row>
    <row r="514" spans="2:4" x14ac:dyDescent="0.35">
      <c r="B514" t="s">
        <v>749</v>
      </c>
      <c r="C514">
        <v>3</v>
      </c>
      <c r="D514">
        <v>2101</v>
      </c>
    </row>
    <row r="515" spans="2:4" x14ac:dyDescent="0.35">
      <c r="B515" t="s">
        <v>750</v>
      </c>
      <c r="C515">
        <v>3</v>
      </c>
      <c r="D515">
        <v>2101</v>
      </c>
    </row>
    <row r="516" spans="2:4" x14ac:dyDescent="0.35">
      <c r="B516" t="s">
        <v>751</v>
      </c>
      <c r="C516">
        <v>3</v>
      </c>
      <c r="D516">
        <v>2101</v>
      </c>
    </row>
    <row r="517" spans="2:4" x14ac:dyDescent="0.35">
      <c r="B517" t="s">
        <v>752</v>
      </c>
      <c r="C517">
        <v>3</v>
      </c>
      <c r="D517">
        <v>2101</v>
      </c>
    </row>
    <row r="518" spans="2:4" x14ac:dyDescent="0.35">
      <c r="B518" t="s">
        <v>753</v>
      </c>
      <c r="C518">
        <v>2.5099999999999998</v>
      </c>
      <c r="D518">
        <v>2097</v>
      </c>
    </row>
    <row r="519" spans="2:4" x14ac:dyDescent="0.35">
      <c r="B519" t="s">
        <v>754</v>
      </c>
      <c r="C519">
        <v>2.52</v>
      </c>
      <c r="D519">
        <v>2097</v>
      </c>
    </row>
    <row r="520" spans="2:4" x14ac:dyDescent="0.35">
      <c r="B520" t="s">
        <v>755</v>
      </c>
      <c r="C520">
        <v>3</v>
      </c>
      <c r="D520">
        <v>2101</v>
      </c>
    </row>
    <row r="521" spans="2:4" x14ac:dyDescent="0.35">
      <c r="B521" t="s">
        <v>756</v>
      </c>
      <c r="C521">
        <v>3</v>
      </c>
      <c r="D521">
        <v>2101</v>
      </c>
    </row>
    <row r="522" spans="2:4" x14ac:dyDescent="0.35">
      <c r="B522" t="s">
        <v>757</v>
      </c>
      <c r="C522">
        <v>3</v>
      </c>
      <c r="D522">
        <v>2101</v>
      </c>
    </row>
    <row r="523" spans="2:4" x14ac:dyDescent="0.35">
      <c r="B523" t="s">
        <v>758</v>
      </c>
      <c r="C523">
        <v>2.36</v>
      </c>
      <c r="D523">
        <v>2052</v>
      </c>
    </row>
    <row r="524" spans="2:4" x14ac:dyDescent="0.35">
      <c r="B524" t="s">
        <v>759</v>
      </c>
      <c r="C524">
        <v>2.36</v>
      </c>
      <c r="D524">
        <v>2051</v>
      </c>
    </row>
    <row r="525" spans="2:4" x14ac:dyDescent="0.35">
      <c r="B525" t="s">
        <v>760</v>
      </c>
      <c r="C525">
        <v>2.36</v>
      </c>
      <c r="D525">
        <v>2052</v>
      </c>
    </row>
    <row r="526" spans="2:4" x14ac:dyDescent="0.35">
      <c r="B526" t="s">
        <v>761</v>
      </c>
      <c r="C526">
        <v>2.37</v>
      </c>
      <c r="D526">
        <v>2051</v>
      </c>
    </row>
    <row r="527" spans="2:4" x14ac:dyDescent="0.35">
      <c r="B527" t="s">
        <v>762</v>
      </c>
      <c r="C527">
        <v>2.38</v>
      </c>
      <c r="D527">
        <v>2052</v>
      </c>
    </row>
    <row r="528" spans="2:4" x14ac:dyDescent="0.35">
      <c r="B528" t="s">
        <v>763</v>
      </c>
      <c r="C528">
        <v>3</v>
      </c>
      <c r="D528">
        <v>2101</v>
      </c>
    </row>
    <row r="529" spans="2:4" x14ac:dyDescent="0.35">
      <c r="B529" t="s">
        <v>764</v>
      </c>
      <c r="C529">
        <v>3</v>
      </c>
      <c r="D529">
        <v>2101</v>
      </c>
    </row>
    <row r="530" spans="2:4" x14ac:dyDescent="0.35">
      <c r="B530" t="s">
        <v>765</v>
      </c>
      <c r="C530">
        <v>3</v>
      </c>
      <c r="D530">
        <v>2101</v>
      </c>
    </row>
    <row r="531" spans="2:4" x14ac:dyDescent="0.35">
      <c r="B531" t="s">
        <v>766</v>
      </c>
      <c r="C531">
        <v>3</v>
      </c>
      <c r="D531">
        <v>2101</v>
      </c>
    </row>
    <row r="532" spans="2:4" x14ac:dyDescent="0.35">
      <c r="B532" t="s">
        <v>767</v>
      </c>
      <c r="C532">
        <v>3</v>
      </c>
      <c r="D532">
        <v>2101</v>
      </c>
    </row>
    <row r="533" spans="2:4" x14ac:dyDescent="0.35">
      <c r="B533" t="s">
        <v>768</v>
      </c>
      <c r="C533">
        <v>2.33</v>
      </c>
      <c r="D533">
        <v>2050</v>
      </c>
    </row>
    <row r="534" spans="2:4" x14ac:dyDescent="0.35">
      <c r="B534" t="s">
        <v>769</v>
      </c>
      <c r="C534">
        <v>2.34</v>
      </c>
      <c r="D534">
        <v>2042</v>
      </c>
    </row>
    <row r="535" spans="2:4" x14ac:dyDescent="0.35">
      <c r="B535" t="s">
        <v>770</v>
      </c>
      <c r="C535">
        <v>3</v>
      </c>
      <c r="D535">
        <v>2101</v>
      </c>
    </row>
    <row r="536" spans="2:4" x14ac:dyDescent="0.35">
      <c r="B536" t="s">
        <v>771</v>
      </c>
      <c r="C536">
        <v>3</v>
      </c>
      <c r="D536">
        <v>2101</v>
      </c>
    </row>
    <row r="537" spans="2:4" x14ac:dyDescent="0.35">
      <c r="B537" t="s">
        <v>772</v>
      </c>
      <c r="C537">
        <v>3</v>
      </c>
      <c r="D537">
        <v>2101</v>
      </c>
    </row>
    <row r="538" spans="2:4" x14ac:dyDescent="0.35">
      <c r="B538" t="s">
        <v>773</v>
      </c>
      <c r="C538">
        <v>2.3199999999999998</v>
      </c>
      <c r="D538">
        <v>2041</v>
      </c>
    </row>
    <row r="539" spans="2:4" x14ac:dyDescent="0.35">
      <c r="B539" t="s">
        <v>774</v>
      </c>
      <c r="C539">
        <v>2.3199999999999998</v>
      </c>
      <c r="D539">
        <v>2041</v>
      </c>
    </row>
    <row r="540" spans="2:4" x14ac:dyDescent="0.35">
      <c r="B540" t="s">
        <v>775</v>
      </c>
      <c r="C540">
        <v>2.3199999999999998</v>
      </c>
      <c r="D540">
        <v>2041</v>
      </c>
    </row>
    <row r="541" spans="2:4" x14ac:dyDescent="0.35">
      <c r="B541" t="s">
        <v>776</v>
      </c>
      <c r="C541">
        <v>2.33</v>
      </c>
      <c r="D541">
        <v>2039</v>
      </c>
    </row>
    <row r="542" spans="2:4" x14ac:dyDescent="0.35">
      <c r="B542" t="s">
        <v>777</v>
      </c>
      <c r="C542">
        <v>2.33</v>
      </c>
      <c r="D542">
        <v>2039</v>
      </c>
    </row>
    <row r="543" spans="2:4" x14ac:dyDescent="0.35">
      <c r="B543" t="s">
        <v>778</v>
      </c>
      <c r="C543">
        <v>2.31</v>
      </c>
      <c r="D543">
        <v>2040</v>
      </c>
    </row>
    <row r="544" spans="2:4" x14ac:dyDescent="0.35">
      <c r="B544" t="s">
        <v>779</v>
      </c>
      <c r="C544">
        <v>2.31</v>
      </c>
      <c r="D544">
        <v>2039</v>
      </c>
    </row>
    <row r="545" spans="2:4" x14ac:dyDescent="0.35">
      <c r="B545" t="s">
        <v>780</v>
      </c>
      <c r="C545">
        <v>2.31</v>
      </c>
      <c r="D545">
        <v>2040</v>
      </c>
    </row>
    <row r="546" spans="2:4" x14ac:dyDescent="0.35">
      <c r="B546" t="s">
        <v>781</v>
      </c>
      <c r="C546">
        <v>2.3199999999999998</v>
      </c>
      <c r="D546">
        <v>2038</v>
      </c>
    </row>
    <row r="547" spans="2:4" x14ac:dyDescent="0.35">
      <c r="B547" t="s">
        <v>782</v>
      </c>
      <c r="C547">
        <v>2.33</v>
      </c>
      <c r="D547">
        <v>2038</v>
      </c>
    </row>
    <row r="548" spans="2:4" x14ac:dyDescent="0.35">
      <c r="B548" t="s">
        <v>783</v>
      </c>
      <c r="C548">
        <v>3</v>
      </c>
      <c r="D548">
        <v>2101</v>
      </c>
    </row>
    <row r="549" spans="2:4" x14ac:dyDescent="0.35">
      <c r="B549" t="s">
        <v>784</v>
      </c>
      <c r="C549">
        <v>3</v>
      </c>
      <c r="D549">
        <v>2101</v>
      </c>
    </row>
    <row r="550" spans="2:4" x14ac:dyDescent="0.35">
      <c r="B550" t="s">
        <v>785</v>
      </c>
      <c r="C550">
        <v>3</v>
      </c>
      <c r="D550">
        <v>2101</v>
      </c>
    </row>
    <row r="551" spans="2:4" x14ac:dyDescent="0.35">
      <c r="B551" t="s">
        <v>786</v>
      </c>
      <c r="C551">
        <v>3</v>
      </c>
      <c r="D551">
        <v>2101</v>
      </c>
    </row>
    <row r="552" spans="2:4" x14ac:dyDescent="0.35">
      <c r="B552" t="s">
        <v>787</v>
      </c>
      <c r="C552">
        <v>3</v>
      </c>
      <c r="D552">
        <v>2101</v>
      </c>
    </row>
    <row r="553" spans="2:4" x14ac:dyDescent="0.35">
      <c r="B553" t="s">
        <v>788</v>
      </c>
      <c r="C553">
        <v>3</v>
      </c>
      <c r="D553">
        <v>2101</v>
      </c>
    </row>
    <row r="554" spans="2:4" x14ac:dyDescent="0.35">
      <c r="B554" t="s">
        <v>789</v>
      </c>
      <c r="C554">
        <v>3</v>
      </c>
      <c r="D554">
        <v>2101</v>
      </c>
    </row>
    <row r="555" spans="2:4" x14ac:dyDescent="0.35">
      <c r="B555" t="s">
        <v>790</v>
      </c>
      <c r="C555">
        <v>3</v>
      </c>
      <c r="D555">
        <v>2101</v>
      </c>
    </row>
    <row r="556" spans="2:4" x14ac:dyDescent="0.35">
      <c r="B556" t="s">
        <v>791</v>
      </c>
      <c r="C556">
        <v>3</v>
      </c>
      <c r="D556">
        <v>2101</v>
      </c>
    </row>
    <row r="557" spans="2:4" x14ac:dyDescent="0.35">
      <c r="B557" t="s">
        <v>792</v>
      </c>
      <c r="C557">
        <v>3</v>
      </c>
      <c r="D557">
        <v>2101</v>
      </c>
    </row>
    <row r="558" spans="2:4" x14ac:dyDescent="0.35">
      <c r="B558" t="s">
        <v>793</v>
      </c>
      <c r="C558">
        <v>2.36</v>
      </c>
      <c r="D558">
        <v>2050</v>
      </c>
    </row>
    <row r="559" spans="2:4" x14ac:dyDescent="0.35">
      <c r="B559" t="s">
        <v>794</v>
      </c>
      <c r="C559">
        <v>3</v>
      </c>
      <c r="D559">
        <v>2101</v>
      </c>
    </row>
    <row r="560" spans="2:4" x14ac:dyDescent="0.35">
      <c r="B560" t="s">
        <v>795</v>
      </c>
      <c r="C560">
        <v>3</v>
      </c>
      <c r="D560">
        <v>2101</v>
      </c>
    </row>
    <row r="561" spans="2:4" x14ac:dyDescent="0.35">
      <c r="B561" t="s">
        <v>796</v>
      </c>
      <c r="C561">
        <v>3</v>
      </c>
      <c r="D561">
        <v>2101</v>
      </c>
    </row>
    <row r="562" spans="2:4" x14ac:dyDescent="0.35">
      <c r="B562" t="s">
        <v>797</v>
      </c>
      <c r="C562">
        <v>3</v>
      </c>
      <c r="D562">
        <v>2101</v>
      </c>
    </row>
    <row r="563" spans="2:4" x14ac:dyDescent="0.35">
      <c r="B563" t="s">
        <v>798</v>
      </c>
      <c r="C563">
        <v>3</v>
      </c>
      <c r="D563">
        <v>2101</v>
      </c>
    </row>
    <row r="564" spans="2:4" x14ac:dyDescent="0.35">
      <c r="B564" t="s">
        <v>799</v>
      </c>
      <c r="C564">
        <v>3</v>
      </c>
      <c r="D564">
        <v>2101</v>
      </c>
    </row>
    <row r="565" spans="2:4" x14ac:dyDescent="0.35">
      <c r="B565" t="s">
        <v>800</v>
      </c>
      <c r="C565">
        <v>3</v>
      </c>
      <c r="D565">
        <v>2101</v>
      </c>
    </row>
    <row r="566" spans="2:4" x14ac:dyDescent="0.35">
      <c r="B566" t="s">
        <v>801</v>
      </c>
      <c r="C566">
        <v>3</v>
      </c>
      <c r="D566">
        <v>2101</v>
      </c>
    </row>
    <row r="567" spans="2:4" x14ac:dyDescent="0.35">
      <c r="B567" t="s">
        <v>802</v>
      </c>
      <c r="C567">
        <v>3</v>
      </c>
      <c r="D567">
        <v>2101</v>
      </c>
    </row>
    <row r="568" spans="2:4" x14ac:dyDescent="0.35">
      <c r="B568" t="s">
        <v>803</v>
      </c>
      <c r="C568">
        <v>3</v>
      </c>
      <c r="D568">
        <v>2101</v>
      </c>
    </row>
    <row r="569" spans="2:4" x14ac:dyDescent="0.35">
      <c r="B569" t="s">
        <v>804</v>
      </c>
      <c r="C569">
        <v>3</v>
      </c>
      <c r="D569">
        <v>2101</v>
      </c>
    </row>
    <row r="570" spans="2:4" x14ac:dyDescent="0.35">
      <c r="B570" t="s">
        <v>805</v>
      </c>
      <c r="C570">
        <v>3</v>
      </c>
      <c r="D570">
        <v>2101</v>
      </c>
    </row>
    <row r="571" spans="2:4" x14ac:dyDescent="0.35">
      <c r="B571" t="s">
        <v>806</v>
      </c>
      <c r="C571">
        <v>3</v>
      </c>
      <c r="D571">
        <v>2101</v>
      </c>
    </row>
    <row r="572" spans="2:4" x14ac:dyDescent="0.35">
      <c r="B572" t="s">
        <v>807</v>
      </c>
      <c r="C572">
        <v>3</v>
      </c>
      <c r="D572">
        <v>2101</v>
      </c>
    </row>
    <row r="573" spans="2:4" x14ac:dyDescent="0.35">
      <c r="B573" t="s">
        <v>232</v>
      </c>
      <c r="C573">
        <v>2.3199999999999998</v>
      </c>
      <c r="D573">
        <v>2043</v>
      </c>
    </row>
    <row r="574" spans="2:4" x14ac:dyDescent="0.35">
      <c r="B574" t="s">
        <v>235</v>
      </c>
      <c r="C574">
        <v>2.3199999999999998</v>
      </c>
      <c r="D574">
        <v>2043</v>
      </c>
    </row>
    <row r="575" spans="2:4" x14ac:dyDescent="0.35">
      <c r="B575" t="s">
        <v>229</v>
      </c>
      <c r="C575">
        <v>2.3199999999999998</v>
      </c>
      <c r="D575">
        <v>2043</v>
      </c>
    </row>
    <row r="576" spans="2:4" x14ac:dyDescent="0.35">
      <c r="B576" t="s">
        <v>808</v>
      </c>
      <c r="C576">
        <v>2.33</v>
      </c>
      <c r="D576">
        <v>2040</v>
      </c>
    </row>
    <row r="577" spans="2:4" x14ac:dyDescent="0.35">
      <c r="B577" t="s">
        <v>809</v>
      </c>
      <c r="C577">
        <v>2.33</v>
      </c>
      <c r="D577">
        <v>2039</v>
      </c>
    </row>
    <row r="578" spans="2:4" x14ac:dyDescent="0.35">
      <c r="B578" t="s">
        <v>810</v>
      </c>
      <c r="C578">
        <v>2.69</v>
      </c>
      <c r="D578">
        <v>2097</v>
      </c>
    </row>
    <row r="579" spans="2:4" x14ac:dyDescent="0.35">
      <c r="B579" t="s">
        <v>811</v>
      </c>
      <c r="C579">
        <v>3</v>
      </c>
      <c r="D579">
        <v>2101</v>
      </c>
    </row>
    <row r="580" spans="2:4" x14ac:dyDescent="0.35">
      <c r="B580" t="s">
        <v>812</v>
      </c>
      <c r="C580">
        <v>3</v>
      </c>
      <c r="D580">
        <v>2101</v>
      </c>
    </row>
    <row r="581" spans="2:4" x14ac:dyDescent="0.35">
      <c r="B581" t="s">
        <v>813</v>
      </c>
      <c r="C581">
        <v>3</v>
      </c>
      <c r="D581">
        <v>2101</v>
      </c>
    </row>
    <row r="582" spans="2:4" x14ac:dyDescent="0.35">
      <c r="B582" t="s">
        <v>814</v>
      </c>
      <c r="C582">
        <v>3</v>
      </c>
      <c r="D582">
        <v>2101</v>
      </c>
    </row>
    <row r="583" spans="2:4" x14ac:dyDescent="0.35">
      <c r="B583" t="s">
        <v>815</v>
      </c>
      <c r="C583">
        <v>3</v>
      </c>
      <c r="D583">
        <v>2101</v>
      </c>
    </row>
    <row r="584" spans="2:4" x14ac:dyDescent="0.35">
      <c r="B584" t="s">
        <v>816</v>
      </c>
      <c r="C584">
        <v>3</v>
      </c>
      <c r="D584">
        <v>2101</v>
      </c>
    </row>
    <row r="585" spans="2:4" x14ac:dyDescent="0.35">
      <c r="B585" t="s">
        <v>817</v>
      </c>
      <c r="C585">
        <v>3</v>
      </c>
      <c r="D585">
        <v>2101</v>
      </c>
    </row>
    <row r="586" spans="2:4" x14ac:dyDescent="0.35">
      <c r="B586" t="s">
        <v>818</v>
      </c>
      <c r="C586">
        <v>3</v>
      </c>
      <c r="D586">
        <v>2101</v>
      </c>
    </row>
    <row r="587" spans="2:4" x14ac:dyDescent="0.35">
      <c r="B587" t="s">
        <v>819</v>
      </c>
      <c r="C587">
        <v>3</v>
      </c>
      <c r="D587">
        <v>2101</v>
      </c>
    </row>
    <row r="588" spans="2:4" x14ac:dyDescent="0.35">
      <c r="B588" t="s">
        <v>820</v>
      </c>
      <c r="C588">
        <v>3</v>
      </c>
      <c r="D588">
        <v>2101</v>
      </c>
    </row>
    <row r="589" spans="2:4" x14ac:dyDescent="0.35">
      <c r="B589" t="s">
        <v>821</v>
      </c>
      <c r="C589">
        <v>3</v>
      </c>
      <c r="D589">
        <v>2101</v>
      </c>
    </row>
    <row r="590" spans="2:4" x14ac:dyDescent="0.35">
      <c r="B590" t="s">
        <v>822</v>
      </c>
      <c r="C590">
        <v>3</v>
      </c>
      <c r="D590">
        <v>2101</v>
      </c>
    </row>
    <row r="591" spans="2:4" x14ac:dyDescent="0.35">
      <c r="B591" t="s">
        <v>823</v>
      </c>
      <c r="C591">
        <v>3</v>
      </c>
      <c r="D591">
        <v>2101</v>
      </c>
    </row>
    <row r="592" spans="2:4" x14ac:dyDescent="0.35">
      <c r="B592" t="s">
        <v>824</v>
      </c>
      <c r="C592">
        <v>3</v>
      </c>
      <c r="D592">
        <v>2101</v>
      </c>
    </row>
    <row r="593" spans="2:4" x14ac:dyDescent="0.35">
      <c r="B593" t="s">
        <v>825</v>
      </c>
      <c r="C593">
        <v>2.34</v>
      </c>
      <c r="D593">
        <v>2049</v>
      </c>
    </row>
    <row r="594" spans="2:4" x14ac:dyDescent="0.35">
      <c r="B594" t="s">
        <v>826</v>
      </c>
      <c r="C594">
        <v>2.36</v>
      </c>
      <c r="D594">
        <v>2087</v>
      </c>
    </row>
    <row r="595" spans="2:4" x14ac:dyDescent="0.35">
      <c r="B595" t="s">
        <v>827</v>
      </c>
      <c r="C595">
        <v>2.36</v>
      </c>
      <c r="D595">
        <v>2089</v>
      </c>
    </row>
    <row r="596" spans="2:4" x14ac:dyDescent="0.35">
      <c r="B596" t="s">
        <v>828</v>
      </c>
      <c r="C596">
        <v>2.37</v>
      </c>
      <c r="D596">
        <v>2092</v>
      </c>
    </row>
    <row r="597" spans="2:4" x14ac:dyDescent="0.35">
      <c r="B597" t="s">
        <v>829</v>
      </c>
      <c r="C597">
        <v>2.38</v>
      </c>
      <c r="D597">
        <v>2095</v>
      </c>
    </row>
    <row r="598" spans="2:4" x14ac:dyDescent="0.35">
      <c r="B598" t="s">
        <v>830</v>
      </c>
      <c r="C598">
        <v>2.33</v>
      </c>
      <c r="D598">
        <v>2048</v>
      </c>
    </row>
    <row r="599" spans="2:4" x14ac:dyDescent="0.35">
      <c r="B599" t="s">
        <v>831</v>
      </c>
      <c r="C599">
        <v>2.33</v>
      </c>
      <c r="D599">
        <v>2048</v>
      </c>
    </row>
    <row r="600" spans="2:4" x14ac:dyDescent="0.35">
      <c r="B600" t="s">
        <v>832</v>
      </c>
      <c r="C600">
        <v>2.33</v>
      </c>
      <c r="D600">
        <v>2046</v>
      </c>
    </row>
    <row r="601" spans="2:4" x14ac:dyDescent="0.35">
      <c r="B601" t="s">
        <v>833</v>
      </c>
      <c r="C601">
        <v>2.33</v>
      </c>
      <c r="D601">
        <v>2041</v>
      </c>
    </row>
    <row r="602" spans="2:4" x14ac:dyDescent="0.35">
      <c r="B602" t="s">
        <v>834</v>
      </c>
      <c r="C602">
        <v>2.33</v>
      </c>
      <c r="D602">
        <v>2040</v>
      </c>
    </row>
    <row r="603" spans="2:4" x14ac:dyDescent="0.35">
      <c r="B603" t="s">
        <v>835</v>
      </c>
      <c r="C603">
        <v>2.31</v>
      </c>
      <c r="D603">
        <v>2040</v>
      </c>
    </row>
    <row r="604" spans="2:4" x14ac:dyDescent="0.35">
      <c r="B604" t="s">
        <v>836</v>
      </c>
      <c r="C604">
        <v>2.3199999999999998</v>
      </c>
      <c r="D604">
        <v>2040</v>
      </c>
    </row>
    <row r="605" spans="2:4" x14ac:dyDescent="0.35">
      <c r="B605" t="s">
        <v>837</v>
      </c>
      <c r="C605">
        <v>2.3199999999999998</v>
      </c>
      <c r="D605">
        <v>2041</v>
      </c>
    </row>
    <row r="606" spans="2:4" x14ac:dyDescent="0.35">
      <c r="B606" t="s">
        <v>838</v>
      </c>
      <c r="C606">
        <v>2.3199999999999998</v>
      </c>
      <c r="D606">
        <v>2039</v>
      </c>
    </row>
    <row r="607" spans="2:4" x14ac:dyDescent="0.35">
      <c r="B607" t="s">
        <v>839</v>
      </c>
      <c r="C607">
        <v>2.33</v>
      </c>
      <c r="D607">
        <v>2038</v>
      </c>
    </row>
    <row r="608" spans="2:4" x14ac:dyDescent="0.35">
      <c r="B608" t="s">
        <v>840</v>
      </c>
      <c r="C608">
        <v>2.31</v>
      </c>
      <c r="D608">
        <v>2039</v>
      </c>
    </row>
    <row r="609" spans="2:4" x14ac:dyDescent="0.35">
      <c r="B609" t="s">
        <v>841</v>
      </c>
      <c r="C609">
        <v>2.31</v>
      </c>
      <c r="D609">
        <v>2039</v>
      </c>
    </row>
    <row r="610" spans="2:4" x14ac:dyDescent="0.35">
      <c r="B610" t="s">
        <v>842</v>
      </c>
      <c r="C610">
        <v>2.31</v>
      </c>
      <c r="D610">
        <v>2039</v>
      </c>
    </row>
    <row r="611" spans="2:4" x14ac:dyDescent="0.35">
      <c r="B611" t="s">
        <v>843</v>
      </c>
      <c r="C611">
        <v>2.3199999999999998</v>
      </c>
      <c r="D611">
        <v>2038</v>
      </c>
    </row>
    <row r="612" spans="2:4" x14ac:dyDescent="0.35">
      <c r="B612" t="s">
        <v>844</v>
      </c>
      <c r="C612">
        <v>2.3199999999999998</v>
      </c>
      <c r="D612">
        <v>2038</v>
      </c>
    </row>
    <row r="613" spans="2:4" x14ac:dyDescent="0.35">
      <c r="B613" t="s">
        <v>845</v>
      </c>
      <c r="C613">
        <v>3</v>
      </c>
      <c r="D613">
        <v>2101</v>
      </c>
    </row>
    <row r="614" spans="2:4" x14ac:dyDescent="0.35">
      <c r="B614" t="s">
        <v>846</v>
      </c>
      <c r="C614">
        <v>3</v>
      </c>
      <c r="D614">
        <v>2101</v>
      </c>
    </row>
    <row r="615" spans="2:4" x14ac:dyDescent="0.35">
      <c r="B615" t="s">
        <v>847</v>
      </c>
      <c r="C615">
        <v>3</v>
      </c>
      <c r="D615">
        <v>2101</v>
      </c>
    </row>
    <row r="616" spans="2:4" x14ac:dyDescent="0.35">
      <c r="B616" t="s">
        <v>848</v>
      </c>
      <c r="C616">
        <v>3</v>
      </c>
      <c r="D616">
        <v>2101</v>
      </c>
    </row>
    <row r="617" spans="2:4" x14ac:dyDescent="0.35">
      <c r="B617" t="s">
        <v>849</v>
      </c>
      <c r="C617">
        <v>3</v>
      </c>
      <c r="D617">
        <v>2101</v>
      </c>
    </row>
    <row r="618" spans="2:4" x14ac:dyDescent="0.35">
      <c r="B618" t="s">
        <v>850</v>
      </c>
      <c r="C618">
        <v>2.4500000000000002</v>
      </c>
      <c r="D618">
        <v>2087</v>
      </c>
    </row>
    <row r="619" spans="2:4" x14ac:dyDescent="0.35">
      <c r="B619" t="s">
        <v>851</v>
      </c>
      <c r="C619">
        <v>2.46</v>
      </c>
      <c r="D619">
        <v>2089</v>
      </c>
    </row>
    <row r="620" spans="2:4" x14ac:dyDescent="0.35">
      <c r="B620" t="s">
        <v>852</v>
      </c>
      <c r="C620">
        <v>2.46</v>
      </c>
      <c r="D620">
        <v>2091</v>
      </c>
    </row>
    <row r="621" spans="2:4" x14ac:dyDescent="0.35">
      <c r="B621" t="s">
        <v>853</v>
      </c>
      <c r="C621">
        <v>2.4700000000000002</v>
      </c>
      <c r="D621">
        <v>2093</v>
      </c>
    </row>
    <row r="622" spans="2:4" x14ac:dyDescent="0.35">
      <c r="B622" t="s">
        <v>854</v>
      </c>
      <c r="C622">
        <v>2.48</v>
      </c>
      <c r="D622">
        <v>2097</v>
      </c>
    </row>
    <row r="623" spans="2:4" x14ac:dyDescent="0.35">
      <c r="B623" t="s">
        <v>855</v>
      </c>
      <c r="C623">
        <v>2.35</v>
      </c>
      <c r="D623">
        <v>2044</v>
      </c>
    </row>
    <row r="624" spans="2:4" x14ac:dyDescent="0.35">
      <c r="B624" t="s">
        <v>856</v>
      </c>
      <c r="C624">
        <v>2.35</v>
      </c>
      <c r="D624">
        <v>2049</v>
      </c>
    </row>
    <row r="625" spans="2:4" x14ac:dyDescent="0.35">
      <c r="B625" t="s">
        <v>857</v>
      </c>
      <c r="C625">
        <v>2.35</v>
      </c>
      <c r="D625">
        <v>2049</v>
      </c>
    </row>
    <row r="626" spans="2:4" x14ac:dyDescent="0.35">
      <c r="B626" t="s">
        <v>858</v>
      </c>
      <c r="C626">
        <v>2.35</v>
      </c>
      <c r="D626">
        <v>2048</v>
      </c>
    </row>
    <row r="627" spans="2:4" x14ac:dyDescent="0.35">
      <c r="B627" t="s">
        <v>859</v>
      </c>
      <c r="C627">
        <v>2.35</v>
      </c>
      <c r="D627">
        <v>2042</v>
      </c>
    </row>
    <row r="628" spans="2:4" x14ac:dyDescent="0.35">
      <c r="B628" t="s">
        <v>860</v>
      </c>
      <c r="C628">
        <v>3</v>
      </c>
      <c r="D628">
        <v>2101</v>
      </c>
    </row>
    <row r="629" spans="2:4" x14ac:dyDescent="0.35">
      <c r="B629" t="s">
        <v>861</v>
      </c>
      <c r="C629">
        <v>3</v>
      </c>
      <c r="D629">
        <v>2101</v>
      </c>
    </row>
    <row r="630" spans="2:4" x14ac:dyDescent="0.35">
      <c r="B630" t="s">
        <v>862</v>
      </c>
      <c r="C630">
        <v>3</v>
      </c>
      <c r="D630">
        <v>2101</v>
      </c>
    </row>
    <row r="631" spans="2:4" x14ac:dyDescent="0.35">
      <c r="B631" t="s">
        <v>863</v>
      </c>
      <c r="C631">
        <v>3</v>
      </c>
      <c r="D631">
        <v>2101</v>
      </c>
    </row>
    <row r="632" spans="2:4" x14ac:dyDescent="0.35">
      <c r="B632" t="s">
        <v>864</v>
      </c>
      <c r="C632">
        <v>3</v>
      </c>
      <c r="D632">
        <v>2101</v>
      </c>
    </row>
    <row r="633" spans="2:4" x14ac:dyDescent="0.35">
      <c r="B633" t="s">
        <v>865</v>
      </c>
      <c r="C633">
        <v>2.37</v>
      </c>
      <c r="D633">
        <v>2050</v>
      </c>
    </row>
    <row r="634" spans="2:4" x14ac:dyDescent="0.35">
      <c r="B634" t="s">
        <v>866</v>
      </c>
      <c r="C634">
        <v>2.37</v>
      </c>
      <c r="D634">
        <v>2049</v>
      </c>
    </row>
    <row r="635" spans="2:4" x14ac:dyDescent="0.35">
      <c r="B635" t="s">
        <v>867</v>
      </c>
      <c r="C635">
        <v>2.37</v>
      </c>
      <c r="D635">
        <v>2052</v>
      </c>
    </row>
    <row r="636" spans="2:4" x14ac:dyDescent="0.35">
      <c r="B636" t="s">
        <v>868</v>
      </c>
      <c r="C636">
        <v>2.37</v>
      </c>
      <c r="D636">
        <v>2050</v>
      </c>
    </row>
    <row r="637" spans="2:4" x14ac:dyDescent="0.35">
      <c r="B637" t="s">
        <v>869</v>
      </c>
      <c r="C637">
        <v>2.39</v>
      </c>
      <c r="D637">
        <v>2090</v>
      </c>
    </row>
    <row r="638" spans="2:4" x14ac:dyDescent="0.35">
      <c r="B638" t="s">
        <v>870</v>
      </c>
      <c r="C638">
        <v>2.3199999999999998</v>
      </c>
      <c r="D638">
        <v>2041</v>
      </c>
    </row>
    <row r="639" spans="2:4" x14ac:dyDescent="0.35">
      <c r="B639" t="s">
        <v>871</v>
      </c>
      <c r="C639">
        <v>2.3199999999999998</v>
      </c>
      <c r="D639">
        <v>2041</v>
      </c>
    </row>
    <row r="640" spans="2:4" x14ac:dyDescent="0.35">
      <c r="B640" t="s">
        <v>872</v>
      </c>
      <c r="C640">
        <v>2.3199999999999998</v>
      </c>
      <c r="D640">
        <v>2041</v>
      </c>
    </row>
    <row r="641" spans="2:4" x14ac:dyDescent="0.35">
      <c r="B641" t="s">
        <v>873</v>
      </c>
      <c r="C641">
        <v>2.33</v>
      </c>
      <c r="D641">
        <v>2039</v>
      </c>
    </row>
    <row r="642" spans="2:4" x14ac:dyDescent="0.35">
      <c r="B642" t="s">
        <v>874</v>
      </c>
      <c r="C642">
        <v>2.33</v>
      </c>
      <c r="D642">
        <v>2038</v>
      </c>
    </row>
    <row r="643" spans="2:4" x14ac:dyDescent="0.35">
      <c r="B643" t="s">
        <v>875</v>
      </c>
      <c r="C643">
        <v>3</v>
      </c>
      <c r="D643">
        <v>2101</v>
      </c>
    </row>
    <row r="644" spans="2:4" x14ac:dyDescent="0.35">
      <c r="B644" t="s">
        <v>876</v>
      </c>
      <c r="C644">
        <v>3</v>
      </c>
      <c r="D644">
        <v>2101</v>
      </c>
    </row>
    <row r="645" spans="2:4" x14ac:dyDescent="0.35">
      <c r="B645" t="s">
        <v>877</v>
      </c>
      <c r="C645">
        <v>3</v>
      </c>
      <c r="D645">
        <v>2101</v>
      </c>
    </row>
    <row r="646" spans="2:4" x14ac:dyDescent="0.35">
      <c r="B646" t="s">
        <v>878</v>
      </c>
      <c r="C646">
        <v>3</v>
      </c>
      <c r="D646">
        <v>2101</v>
      </c>
    </row>
    <row r="647" spans="2:4" x14ac:dyDescent="0.35">
      <c r="B647" t="s">
        <v>879</v>
      </c>
      <c r="C647">
        <v>3</v>
      </c>
      <c r="D647">
        <v>2101</v>
      </c>
    </row>
    <row r="648" spans="2:4" x14ac:dyDescent="0.35">
      <c r="B648" t="s">
        <v>880</v>
      </c>
      <c r="C648">
        <v>2.5099999999999998</v>
      </c>
      <c r="D648">
        <v>2091</v>
      </c>
    </row>
    <row r="649" spans="2:4" x14ac:dyDescent="0.35">
      <c r="B649" t="s">
        <v>881</v>
      </c>
      <c r="C649">
        <v>2.52</v>
      </c>
      <c r="D649">
        <v>2093</v>
      </c>
    </row>
    <row r="650" spans="2:4" x14ac:dyDescent="0.35">
      <c r="B650" t="s">
        <v>882</v>
      </c>
      <c r="C650">
        <v>2.52</v>
      </c>
      <c r="D650">
        <v>2094</v>
      </c>
    </row>
    <row r="651" spans="2:4" x14ac:dyDescent="0.35">
      <c r="B651" t="s">
        <v>883</v>
      </c>
      <c r="C651">
        <v>2.5299999999999998</v>
      </c>
      <c r="D651">
        <v>2097</v>
      </c>
    </row>
    <row r="652" spans="2:4" x14ac:dyDescent="0.35">
      <c r="B652" t="s">
        <v>884</v>
      </c>
      <c r="C652">
        <v>3</v>
      </c>
      <c r="D652">
        <v>2101</v>
      </c>
    </row>
    <row r="653" spans="2:4" x14ac:dyDescent="0.35">
      <c r="B653" t="s">
        <v>885</v>
      </c>
      <c r="C653">
        <v>2.38</v>
      </c>
      <c r="D653">
        <v>2051</v>
      </c>
    </row>
    <row r="654" spans="2:4" x14ac:dyDescent="0.35">
      <c r="B654" t="s">
        <v>886</v>
      </c>
      <c r="C654">
        <v>2.38</v>
      </c>
      <c r="D654">
        <v>2050</v>
      </c>
    </row>
    <row r="655" spans="2:4" x14ac:dyDescent="0.35">
      <c r="B655" t="s">
        <v>887</v>
      </c>
      <c r="C655">
        <v>2.38</v>
      </c>
      <c r="D655">
        <v>2051</v>
      </c>
    </row>
    <row r="656" spans="2:4" x14ac:dyDescent="0.35">
      <c r="B656" t="s">
        <v>888</v>
      </c>
      <c r="C656">
        <v>2.39</v>
      </c>
      <c r="D656">
        <v>2085</v>
      </c>
    </row>
    <row r="657" spans="2:4" x14ac:dyDescent="0.35">
      <c r="B657" t="s">
        <v>889</v>
      </c>
      <c r="C657">
        <v>2.4</v>
      </c>
      <c r="D657">
        <v>2090</v>
      </c>
    </row>
    <row r="658" spans="2:4" x14ac:dyDescent="0.35">
      <c r="B658" t="s">
        <v>890</v>
      </c>
      <c r="C658">
        <v>2.34</v>
      </c>
      <c r="D658">
        <v>2049</v>
      </c>
    </row>
    <row r="659" spans="2:4" x14ac:dyDescent="0.35">
      <c r="B659" t="s">
        <v>891</v>
      </c>
      <c r="C659">
        <v>2.34</v>
      </c>
      <c r="D659">
        <v>2042</v>
      </c>
    </row>
    <row r="660" spans="2:4" x14ac:dyDescent="0.35">
      <c r="B660" t="s">
        <v>892</v>
      </c>
      <c r="C660">
        <v>2.34</v>
      </c>
      <c r="D660">
        <v>2052</v>
      </c>
    </row>
    <row r="661" spans="2:4" x14ac:dyDescent="0.35">
      <c r="B661" t="s">
        <v>893</v>
      </c>
      <c r="C661">
        <v>2.34</v>
      </c>
      <c r="D661">
        <v>2049</v>
      </c>
    </row>
    <row r="662" spans="2:4" x14ac:dyDescent="0.35">
      <c r="B662" t="s">
        <v>894</v>
      </c>
      <c r="C662">
        <v>2.35</v>
      </c>
      <c r="D662">
        <v>2081</v>
      </c>
    </row>
    <row r="663" spans="2:4" x14ac:dyDescent="0.35">
      <c r="B663" t="s">
        <v>895</v>
      </c>
      <c r="C663">
        <v>2.3199999999999998</v>
      </c>
      <c r="D663">
        <v>2047</v>
      </c>
    </row>
    <row r="664" spans="2:4" x14ac:dyDescent="0.35">
      <c r="B664" t="s">
        <v>896</v>
      </c>
      <c r="C664">
        <v>2.3199999999999998</v>
      </c>
      <c r="D664">
        <v>2046</v>
      </c>
    </row>
    <row r="665" spans="2:4" x14ac:dyDescent="0.35">
      <c r="B665" t="s">
        <v>897</v>
      </c>
      <c r="C665">
        <v>2.33</v>
      </c>
      <c r="D665">
        <v>2045</v>
      </c>
    </row>
    <row r="666" spans="2:4" x14ac:dyDescent="0.35">
      <c r="B666" t="s">
        <v>898</v>
      </c>
      <c r="C666">
        <v>2.33</v>
      </c>
      <c r="D666">
        <v>2041</v>
      </c>
    </row>
    <row r="667" spans="2:4" x14ac:dyDescent="0.35">
      <c r="B667" t="s">
        <v>899</v>
      </c>
      <c r="C667">
        <v>2.33</v>
      </c>
      <c r="D667">
        <v>2040</v>
      </c>
    </row>
    <row r="668" spans="2:4" x14ac:dyDescent="0.35">
      <c r="B668" t="s">
        <v>900</v>
      </c>
      <c r="C668">
        <v>2.31</v>
      </c>
      <c r="D668">
        <v>2040</v>
      </c>
    </row>
    <row r="669" spans="2:4" x14ac:dyDescent="0.35">
      <c r="B669" t="s">
        <v>901</v>
      </c>
      <c r="C669">
        <v>2.31</v>
      </c>
      <c r="D669">
        <v>2040</v>
      </c>
    </row>
    <row r="670" spans="2:4" x14ac:dyDescent="0.35">
      <c r="B670" t="s">
        <v>902</v>
      </c>
      <c r="C670">
        <v>2.3199999999999998</v>
      </c>
      <c r="D670">
        <v>2040</v>
      </c>
    </row>
    <row r="671" spans="2:4" x14ac:dyDescent="0.35">
      <c r="B671" t="s">
        <v>903</v>
      </c>
      <c r="C671">
        <v>2.3199999999999998</v>
      </c>
      <c r="D671">
        <v>2039</v>
      </c>
    </row>
    <row r="672" spans="2:4" x14ac:dyDescent="0.35">
      <c r="B672" t="s">
        <v>904</v>
      </c>
      <c r="C672">
        <v>2.33</v>
      </c>
      <c r="D672">
        <v>2038</v>
      </c>
    </row>
    <row r="673" spans="2:4" x14ac:dyDescent="0.35">
      <c r="B673" t="s">
        <v>905</v>
      </c>
      <c r="C673">
        <v>2.31</v>
      </c>
      <c r="D673">
        <v>2039</v>
      </c>
    </row>
    <row r="674" spans="2:4" x14ac:dyDescent="0.35">
      <c r="B674" t="s">
        <v>906</v>
      </c>
      <c r="C674">
        <v>2.31</v>
      </c>
      <c r="D674">
        <v>2039</v>
      </c>
    </row>
    <row r="675" spans="2:4" x14ac:dyDescent="0.35">
      <c r="B675" t="s">
        <v>907</v>
      </c>
      <c r="C675">
        <v>2.31</v>
      </c>
      <c r="D675">
        <v>2039</v>
      </c>
    </row>
    <row r="676" spans="2:4" x14ac:dyDescent="0.35">
      <c r="B676" t="s">
        <v>908</v>
      </c>
      <c r="C676">
        <v>2.3199999999999998</v>
      </c>
      <c r="D676">
        <v>2038</v>
      </c>
    </row>
    <row r="677" spans="2:4" x14ac:dyDescent="0.35">
      <c r="B677" t="s">
        <v>909</v>
      </c>
      <c r="C677">
        <v>2.3199999999999998</v>
      </c>
      <c r="D677">
        <v>2037</v>
      </c>
    </row>
    <row r="678" spans="2:4" x14ac:dyDescent="0.35">
      <c r="B678" t="s">
        <v>910</v>
      </c>
      <c r="C678">
        <v>2.64</v>
      </c>
      <c r="D678">
        <v>2093</v>
      </c>
    </row>
    <row r="679" spans="2:4" x14ac:dyDescent="0.35">
      <c r="B679" t="s">
        <v>911</v>
      </c>
      <c r="C679">
        <v>2.65</v>
      </c>
      <c r="D679">
        <v>2094</v>
      </c>
    </row>
    <row r="680" spans="2:4" x14ac:dyDescent="0.35">
      <c r="B680" t="s">
        <v>912</v>
      </c>
      <c r="C680">
        <v>2.65</v>
      </c>
      <c r="D680">
        <v>2096</v>
      </c>
    </row>
    <row r="681" spans="2:4" x14ac:dyDescent="0.35">
      <c r="B681" t="s">
        <v>913</v>
      </c>
      <c r="C681">
        <v>3</v>
      </c>
      <c r="D681">
        <v>2101</v>
      </c>
    </row>
    <row r="682" spans="2:4" x14ac:dyDescent="0.35">
      <c r="B682" t="s">
        <v>914</v>
      </c>
      <c r="C682">
        <v>3</v>
      </c>
      <c r="D682">
        <v>2101</v>
      </c>
    </row>
    <row r="683" spans="2:4" x14ac:dyDescent="0.35">
      <c r="B683" t="s">
        <v>915</v>
      </c>
      <c r="C683">
        <v>2.4300000000000002</v>
      </c>
      <c r="D683">
        <v>2073</v>
      </c>
    </row>
    <row r="684" spans="2:4" x14ac:dyDescent="0.35">
      <c r="B684" t="s">
        <v>916</v>
      </c>
      <c r="C684">
        <v>2.4300000000000002</v>
      </c>
      <c r="D684">
        <v>2077</v>
      </c>
    </row>
    <row r="685" spans="2:4" x14ac:dyDescent="0.35">
      <c r="B685" t="s">
        <v>917</v>
      </c>
      <c r="C685">
        <v>2.4300000000000002</v>
      </c>
      <c r="D685">
        <v>2079</v>
      </c>
    </row>
    <row r="686" spans="2:4" x14ac:dyDescent="0.35">
      <c r="B686" t="s">
        <v>918</v>
      </c>
      <c r="C686">
        <v>2.44</v>
      </c>
      <c r="D686">
        <v>2081</v>
      </c>
    </row>
    <row r="687" spans="2:4" x14ac:dyDescent="0.35">
      <c r="B687" t="s">
        <v>919</v>
      </c>
      <c r="C687">
        <v>2.4500000000000002</v>
      </c>
      <c r="D687">
        <v>2083</v>
      </c>
    </row>
    <row r="688" spans="2:4" x14ac:dyDescent="0.35">
      <c r="B688" t="s">
        <v>920</v>
      </c>
      <c r="C688">
        <v>2.34</v>
      </c>
      <c r="D688">
        <v>2048</v>
      </c>
    </row>
    <row r="689" spans="2:4" x14ac:dyDescent="0.35">
      <c r="B689" t="s">
        <v>921</v>
      </c>
      <c r="C689">
        <v>2.35</v>
      </c>
      <c r="D689">
        <v>2048</v>
      </c>
    </row>
    <row r="690" spans="2:4" x14ac:dyDescent="0.35">
      <c r="B690" t="s">
        <v>922</v>
      </c>
      <c r="C690">
        <v>2.35</v>
      </c>
      <c r="D690">
        <v>2043</v>
      </c>
    </row>
    <row r="691" spans="2:4" x14ac:dyDescent="0.35">
      <c r="B691" t="s">
        <v>923</v>
      </c>
      <c r="C691">
        <v>2.35</v>
      </c>
      <c r="D691">
        <v>2047</v>
      </c>
    </row>
    <row r="692" spans="2:4" x14ac:dyDescent="0.35">
      <c r="B692" t="s">
        <v>924</v>
      </c>
      <c r="C692">
        <v>2.35</v>
      </c>
      <c r="D692">
        <v>2042</v>
      </c>
    </row>
    <row r="693" spans="2:4" x14ac:dyDescent="0.35">
      <c r="B693" t="s">
        <v>925</v>
      </c>
      <c r="C693">
        <v>2.52</v>
      </c>
      <c r="D693">
        <v>2087</v>
      </c>
    </row>
    <row r="694" spans="2:4" x14ac:dyDescent="0.35">
      <c r="B694" t="s">
        <v>926</v>
      </c>
      <c r="C694">
        <v>2.5299999999999998</v>
      </c>
      <c r="D694">
        <v>2089</v>
      </c>
    </row>
    <row r="695" spans="2:4" x14ac:dyDescent="0.35">
      <c r="B695" t="s">
        <v>927</v>
      </c>
      <c r="C695">
        <v>2.5299999999999998</v>
      </c>
      <c r="D695">
        <v>2091</v>
      </c>
    </row>
    <row r="696" spans="2:4" x14ac:dyDescent="0.35">
      <c r="B696" t="s">
        <v>928</v>
      </c>
      <c r="C696">
        <v>2.54</v>
      </c>
      <c r="D696">
        <v>2092</v>
      </c>
    </row>
    <row r="697" spans="2:4" x14ac:dyDescent="0.35">
      <c r="B697" t="s">
        <v>929</v>
      </c>
      <c r="C697">
        <v>2.5499999999999998</v>
      </c>
      <c r="D697">
        <v>2094</v>
      </c>
    </row>
    <row r="698" spans="2:4" x14ac:dyDescent="0.35">
      <c r="B698" t="s">
        <v>930</v>
      </c>
      <c r="C698">
        <v>2.37</v>
      </c>
      <c r="D698">
        <v>2049</v>
      </c>
    </row>
    <row r="699" spans="2:4" x14ac:dyDescent="0.35">
      <c r="B699" t="s">
        <v>931</v>
      </c>
      <c r="C699">
        <v>2.37</v>
      </c>
      <c r="D699">
        <v>2048</v>
      </c>
    </row>
    <row r="700" spans="2:4" x14ac:dyDescent="0.35">
      <c r="B700" t="s">
        <v>932</v>
      </c>
      <c r="C700">
        <v>2.37</v>
      </c>
      <c r="D700">
        <v>2050</v>
      </c>
    </row>
    <row r="701" spans="2:4" x14ac:dyDescent="0.35">
      <c r="B701" t="s">
        <v>933</v>
      </c>
      <c r="C701">
        <v>2.37</v>
      </c>
      <c r="D701">
        <v>2049</v>
      </c>
    </row>
    <row r="702" spans="2:4" x14ac:dyDescent="0.35">
      <c r="B702" t="s">
        <v>934</v>
      </c>
      <c r="C702">
        <v>2.37</v>
      </c>
      <c r="D702">
        <v>2050</v>
      </c>
    </row>
    <row r="703" spans="2:4" x14ac:dyDescent="0.35">
      <c r="B703" t="s">
        <v>935</v>
      </c>
      <c r="C703">
        <v>2.3199999999999998</v>
      </c>
      <c r="D703">
        <v>2041</v>
      </c>
    </row>
    <row r="704" spans="2:4" x14ac:dyDescent="0.35">
      <c r="B704" t="s">
        <v>936</v>
      </c>
      <c r="C704">
        <v>2.3199999999999998</v>
      </c>
      <c r="D704">
        <v>2041</v>
      </c>
    </row>
    <row r="705" spans="2:4" x14ac:dyDescent="0.35">
      <c r="B705" t="s">
        <v>937</v>
      </c>
      <c r="C705">
        <v>2.3199999999999998</v>
      </c>
      <c r="D705">
        <v>2041</v>
      </c>
    </row>
    <row r="706" spans="2:4" x14ac:dyDescent="0.35">
      <c r="B706" t="s">
        <v>938</v>
      </c>
      <c r="C706">
        <v>2.33</v>
      </c>
      <c r="D706">
        <v>2039</v>
      </c>
    </row>
    <row r="707" spans="2:4" x14ac:dyDescent="0.35">
      <c r="B707" t="s">
        <v>939</v>
      </c>
      <c r="C707">
        <v>2.33</v>
      </c>
      <c r="D707">
        <v>2038</v>
      </c>
    </row>
    <row r="708" spans="2:4" x14ac:dyDescent="0.35">
      <c r="B708" t="s">
        <v>940</v>
      </c>
      <c r="C708">
        <v>3</v>
      </c>
      <c r="D708">
        <v>2101</v>
      </c>
    </row>
    <row r="709" spans="2:4" x14ac:dyDescent="0.35">
      <c r="B709" t="s">
        <v>941</v>
      </c>
      <c r="C709">
        <v>3</v>
      </c>
      <c r="D709">
        <v>2101</v>
      </c>
    </row>
    <row r="710" spans="2:4" x14ac:dyDescent="0.35">
      <c r="B710" t="s">
        <v>942</v>
      </c>
      <c r="C710">
        <v>3</v>
      </c>
      <c r="D710">
        <v>2101</v>
      </c>
    </row>
    <row r="711" spans="2:4" x14ac:dyDescent="0.35">
      <c r="B711" t="s">
        <v>943</v>
      </c>
      <c r="C711">
        <v>3</v>
      </c>
      <c r="D711">
        <v>2101</v>
      </c>
    </row>
    <row r="712" spans="2:4" x14ac:dyDescent="0.35">
      <c r="B712" t="s">
        <v>944</v>
      </c>
      <c r="C712">
        <v>3</v>
      </c>
      <c r="D712">
        <v>2101</v>
      </c>
    </row>
    <row r="713" spans="2:4" x14ac:dyDescent="0.35">
      <c r="B713" t="s">
        <v>945</v>
      </c>
      <c r="C713">
        <v>2.48</v>
      </c>
      <c r="D713">
        <v>2080</v>
      </c>
    </row>
    <row r="714" spans="2:4" x14ac:dyDescent="0.35">
      <c r="B714" t="s">
        <v>946</v>
      </c>
      <c r="C714">
        <v>2.4900000000000002</v>
      </c>
      <c r="D714">
        <v>2082</v>
      </c>
    </row>
    <row r="715" spans="2:4" x14ac:dyDescent="0.35">
      <c r="B715" t="s">
        <v>947</v>
      </c>
      <c r="C715">
        <v>2.4900000000000002</v>
      </c>
      <c r="D715">
        <v>2083</v>
      </c>
    </row>
    <row r="716" spans="2:4" x14ac:dyDescent="0.35">
      <c r="B716" t="s">
        <v>948</v>
      </c>
      <c r="C716">
        <v>2.5</v>
      </c>
      <c r="D716">
        <v>2084</v>
      </c>
    </row>
    <row r="717" spans="2:4" x14ac:dyDescent="0.35">
      <c r="B717" t="s">
        <v>949</v>
      </c>
      <c r="C717">
        <v>2.5099999999999998</v>
      </c>
      <c r="D717">
        <v>2086</v>
      </c>
    </row>
    <row r="718" spans="2:4" x14ac:dyDescent="0.35">
      <c r="B718" t="s">
        <v>950</v>
      </c>
      <c r="C718">
        <v>2.37</v>
      </c>
      <c r="D718">
        <v>2049</v>
      </c>
    </row>
    <row r="719" spans="2:4" x14ac:dyDescent="0.35">
      <c r="B719" t="s">
        <v>951</v>
      </c>
      <c r="C719">
        <v>2.37</v>
      </c>
      <c r="D719">
        <v>2049</v>
      </c>
    </row>
    <row r="720" spans="2:4" x14ac:dyDescent="0.35">
      <c r="B720" t="s">
        <v>952</v>
      </c>
      <c r="C720">
        <v>2.38</v>
      </c>
      <c r="D720">
        <v>2051</v>
      </c>
    </row>
    <row r="721" spans="2:4" x14ac:dyDescent="0.35">
      <c r="B721" t="s">
        <v>953</v>
      </c>
      <c r="C721">
        <v>2.38</v>
      </c>
      <c r="D721">
        <v>2051</v>
      </c>
    </row>
    <row r="722" spans="2:4" x14ac:dyDescent="0.35">
      <c r="B722" t="s">
        <v>954</v>
      </c>
      <c r="C722">
        <v>2.38</v>
      </c>
      <c r="D722">
        <v>2050</v>
      </c>
    </row>
    <row r="723" spans="2:4" x14ac:dyDescent="0.35">
      <c r="B723" t="s">
        <v>955</v>
      </c>
      <c r="C723">
        <v>2.38</v>
      </c>
      <c r="D723">
        <v>2094</v>
      </c>
    </row>
    <row r="724" spans="2:4" x14ac:dyDescent="0.35">
      <c r="B724" t="s">
        <v>956</v>
      </c>
      <c r="C724">
        <v>2.39</v>
      </c>
      <c r="D724">
        <v>2096</v>
      </c>
    </row>
    <row r="725" spans="2:4" x14ac:dyDescent="0.35">
      <c r="B725" t="s">
        <v>957</v>
      </c>
      <c r="C725">
        <v>3</v>
      </c>
      <c r="D725">
        <v>2101</v>
      </c>
    </row>
    <row r="726" spans="2:4" x14ac:dyDescent="0.35">
      <c r="B726" t="s">
        <v>958</v>
      </c>
      <c r="C726">
        <v>3</v>
      </c>
      <c r="D726">
        <v>2101</v>
      </c>
    </row>
    <row r="727" spans="2:4" x14ac:dyDescent="0.35">
      <c r="B727" t="s">
        <v>959</v>
      </c>
      <c r="C727">
        <v>3</v>
      </c>
      <c r="D727">
        <v>2101</v>
      </c>
    </row>
    <row r="728" spans="2:4" x14ac:dyDescent="0.35">
      <c r="B728" t="s">
        <v>960</v>
      </c>
      <c r="C728">
        <v>2.33</v>
      </c>
      <c r="D728">
        <v>2049</v>
      </c>
    </row>
    <row r="729" spans="2:4" x14ac:dyDescent="0.35">
      <c r="B729" t="s">
        <v>961</v>
      </c>
      <c r="C729">
        <v>2.33</v>
      </c>
      <c r="D729">
        <v>2049</v>
      </c>
    </row>
    <row r="730" spans="2:4" x14ac:dyDescent="0.35">
      <c r="B730" t="s">
        <v>962</v>
      </c>
      <c r="C730">
        <v>2.33</v>
      </c>
      <c r="D730">
        <v>2048</v>
      </c>
    </row>
    <row r="731" spans="2:4" x14ac:dyDescent="0.35">
      <c r="B731" t="s">
        <v>963</v>
      </c>
      <c r="C731">
        <v>2.33</v>
      </c>
      <c r="D731">
        <v>2041</v>
      </c>
    </row>
    <row r="732" spans="2:4" x14ac:dyDescent="0.35">
      <c r="B732" t="s">
        <v>964</v>
      </c>
      <c r="C732">
        <v>2.33</v>
      </c>
      <c r="D732">
        <v>2041</v>
      </c>
    </row>
    <row r="733" spans="2:4" x14ac:dyDescent="0.35">
      <c r="B733" t="s">
        <v>965</v>
      </c>
      <c r="C733">
        <v>2.3199999999999998</v>
      </c>
      <c r="D733">
        <v>2041</v>
      </c>
    </row>
    <row r="734" spans="2:4" x14ac:dyDescent="0.35">
      <c r="B734" t="s">
        <v>966</v>
      </c>
      <c r="C734">
        <v>2.3199999999999998</v>
      </c>
      <c r="D734">
        <v>2041</v>
      </c>
    </row>
    <row r="735" spans="2:4" x14ac:dyDescent="0.35">
      <c r="B735" t="s">
        <v>967</v>
      </c>
      <c r="C735">
        <v>2.3199999999999998</v>
      </c>
      <c r="D735">
        <v>2041</v>
      </c>
    </row>
    <row r="736" spans="2:4" x14ac:dyDescent="0.35">
      <c r="B736" t="s">
        <v>968</v>
      </c>
      <c r="C736">
        <v>2.3199999999999998</v>
      </c>
      <c r="D736">
        <v>2039</v>
      </c>
    </row>
    <row r="737" spans="2:4" x14ac:dyDescent="0.35">
      <c r="B737" t="s">
        <v>969</v>
      </c>
      <c r="C737">
        <v>2.33</v>
      </c>
      <c r="D737">
        <v>2038</v>
      </c>
    </row>
    <row r="738" spans="2:4" x14ac:dyDescent="0.35">
      <c r="B738" t="s">
        <v>970</v>
      </c>
      <c r="C738">
        <v>2.31</v>
      </c>
      <c r="D738">
        <v>2039</v>
      </c>
    </row>
    <row r="739" spans="2:4" x14ac:dyDescent="0.35">
      <c r="B739" t="s">
        <v>971</v>
      </c>
      <c r="C739">
        <v>2.31</v>
      </c>
      <c r="D739">
        <v>2039</v>
      </c>
    </row>
    <row r="740" spans="2:4" x14ac:dyDescent="0.35">
      <c r="B740" t="s">
        <v>972</v>
      </c>
      <c r="C740">
        <v>2.31</v>
      </c>
      <c r="D740">
        <v>2039</v>
      </c>
    </row>
    <row r="741" spans="2:4" x14ac:dyDescent="0.35">
      <c r="B741" t="s">
        <v>973</v>
      </c>
      <c r="C741">
        <v>2.3199999999999998</v>
      </c>
      <c r="D741">
        <v>2038</v>
      </c>
    </row>
    <row r="742" spans="2:4" x14ac:dyDescent="0.35">
      <c r="B742" t="s">
        <v>974</v>
      </c>
      <c r="C742">
        <v>2.33</v>
      </c>
      <c r="D742">
        <v>2038</v>
      </c>
    </row>
    <row r="743" spans="2:4" x14ac:dyDescent="0.35">
      <c r="B743" t="s">
        <v>975</v>
      </c>
      <c r="C743">
        <v>3</v>
      </c>
      <c r="D743">
        <v>2101</v>
      </c>
    </row>
    <row r="744" spans="2:4" x14ac:dyDescent="0.35">
      <c r="B744" t="s">
        <v>976</v>
      </c>
      <c r="C744">
        <v>3</v>
      </c>
      <c r="D744">
        <v>2101</v>
      </c>
    </row>
    <row r="745" spans="2:4" x14ac:dyDescent="0.35">
      <c r="B745" t="s">
        <v>977</v>
      </c>
      <c r="C745">
        <v>3</v>
      </c>
      <c r="D745">
        <v>2101</v>
      </c>
    </row>
    <row r="746" spans="2:4" x14ac:dyDescent="0.35">
      <c r="B746" t="s">
        <v>978</v>
      </c>
      <c r="C746">
        <v>3</v>
      </c>
      <c r="D746">
        <v>2101</v>
      </c>
    </row>
    <row r="747" spans="2:4" x14ac:dyDescent="0.35">
      <c r="B747" t="s">
        <v>979</v>
      </c>
      <c r="C747">
        <v>3</v>
      </c>
      <c r="D747">
        <v>2101</v>
      </c>
    </row>
    <row r="748" spans="2:4" x14ac:dyDescent="0.35">
      <c r="B748" t="s">
        <v>980</v>
      </c>
      <c r="C748">
        <v>2.48</v>
      </c>
      <c r="D748">
        <v>2095</v>
      </c>
    </row>
    <row r="749" spans="2:4" x14ac:dyDescent="0.35">
      <c r="B749" t="s">
        <v>981</v>
      </c>
      <c r="C749">
        <v>3</v>
      </c>
      <c r="D749">
        <v>2101</v>
      </c>
    </row>
    <row r="750" spans="2:4" x14ac:dyDescent="0.35">
      <c r="B750" t="s">
        <v>982</v>
      </c>
      <c r="C750">
        <v>3</v>
      </c>
      <c r="D750">
        <v>2101</v>
      </c>
    </row>
    <row r="751" spans="2:4" x14ac:dyDescent="0.35">
      <c r="B751" t="s">
        <v>983</v>
      </c>
      <c r="C751">
        <v>3</v>
      </c>
      <c r="D751">
        <v>2101</v>
      </c>
    </row>
    <row r="752" spans="2:4" x14ac:dyDescent="0.35">
      <c r="B752" t="s">
        <v>984</v>
      </c>
      <c r="C752">
        <v>3</v>
      </c>
      <c r="D752">
        <v>2101</v>
      </c>
    </row>
    <row r="753" spans="2:4" x14ac:dyDescent="0.35">
      <c r="B753" t="s">
        <v>985</v>
      </c>
      <c r="C753">
        <v>2.35</v>
      </c>
      <c r="D753">
        <v>2048</v>
      </c>
    </row>
    <row r="754" spans="2:4" x14ac:dyDescent="0.35">
      <c r="B754" t="s">
        <v>986</v>
      </c>
      <c r="C754">
        <v>2.35</v>
      </c>
      <c r="D754">
        <v>2044</v>
      </c>
    </row>
    <row r="755" spans="2:4" x14ac:dyDescent="0.35">
      <c r="B755" t="s">
        <v>231</v>
      </c>
      <c r="C755">
        <v>2.35</v>
      </c>
      <c r="D755">
        <v>2050</v>
      </c>
    </row>
    <row r="756" spans="2:4" x14ac:dyDescent="0.35">
      <c r="B756" t="s">
        <v>228</v>
      </c>
      <c r="C756">
        <v>2.35</v>
      </c>
      <c r="D756">
        <v>2048</v>
      </c>
    </row>
    <row r="757" spans="2:4" x14ac:dyDescent="0.35">
      <c r="B757" t="s">
        <v>234</v>
      </c>
      <c r="C757">
        <v>2.35</v>
      </c>
      <c r="D757">
        <v>2050</v>
      </c>
    </row>
    <row r="758" spans="2:4" x14ac:dyDescent="0.35">
      <c r="B758" t="s">
        <v>987</v>
      </c>
      <c r="C758">
        <v>3</v>
      </c>
      <c r="D758">
        <v>2101</v>
      </c>
    </row>
    <row r="759" spans="2:4" x14ac:dyDescent="0.35">
      <c r="B759" t="s">
        <v>988</v>
      </c>
      <c r="C759">
        <v>3</v>
      </c>
      <c r="D759">
        <v>2101</v>
      </c>
    </row>
    <row r="760" spans="2:4" x14ac:dyDescent="0.35">
      <c r="B760" t="s">
        <v>989</v>
      </c>
      <c r="C760">
        <v>3</v>
      </c>
      <c r="D760">
        <v>2101</v>
      </c>
    </row>
    <row r="761" spans="2:4" x14ac:dyDescent="0.35">
      <c r="B761" t="s">
        <v>990</v>
      </c>
      <c r="C761">
        <v>3</v>
      </c>
      <c r="D761">
        <v>2101</v>
      </c>
    </row>
    <row r="762" spans="2:4" x14ac:dyDescent="0.35">
      <c r="B762" t="s">
        <v>991</v>
      </c>
      <c r="C762">
        <v>3</v>
      </c>
      <c r="D762">
        <v>2101</v>
      </c>
    </row>
    <row r="763" spans="2:4" x14ac:dyDescent="0.35">
      <c r="B763" t="s">
        <v>992</v>
      </c>
      <c r="C763">
        <v>2.37</v>
      </c>
      <c r="D763">
        <v>2050</v>
      </c>
    </row>
    <row r="764" spans="2:4" x14ac:dyDescent="0.35">
      <c r="B764" t="s">
        <v>993</v>
      </c>
      <c r="C764">
        <v>2.37</v>
      </c>
      <c r="D764">
        <v>2052</v>
      </c>
    </row>
    <row r="765" spans="2:4" x14ac:dyDescent="0.35">
      <c r="B765" t="s">
        <v>994</v>
      </c>
      <c r="C765">
        <v>2.4</v>
      </c>
      <c r="D765">
        <v>2094</v>
      </c>
    </row>
    <row r="766" spans="2:4" x14ac:dyDescent="0.35">
      <c r="B766" t="s">
        <v>995</v>
      </c>
      <c r="C766">
        <v>2.41</v>
      </c>
      <c r="D766">
        <v>2096</v>
      </c>
    </row>
    <row r="767" spans="2:4" x14ac:dyDescent="0.35">
      <c r="B767" t="s">
        <v>996</v>
      </c>
      <c r="C767">
        <v>3</v>
      </c>
      <c r="D767">
        <v>2101</v>
      </c>
    </row>
    <row r="768" spans="2:4" x14ac:dyDescent="0.35">
      <c r="B768" t="s">
        <v>233</v>
      </c>
      <c r="C768">
        <v>2.3199999999999998</v>
      </c>
      <c r="D768">
        <v>2041</v>
      </c>
    </row>
    <row r="769" spans="2:4" x14ac:dyDescent="0.35">
      <c r="B769" t="s">
        <v>236</v>
      </c>
      <c r="C769">
        <v>2.3199999999999998</v>
      </c>
      <c r="D769">
        <v>2041</v>
      </c>
    </row>
    <row r="770" spans="2:4" x14ac:dyDescent="0.35">
      <c r="B770" t="s">
        <v>230</v>
      </c>
      <c r="C770">
        <v>2.3199999999999998</v>
      </c>
      <c r="D770">
        <v>2042</v>
      </c>
    </row>
    <row r="771" spans="2:4" x14ac:dyDescent="0.35">
      <c r="B771" t="s">
        <v>997</v>
      </c>
      <c r="C771">
        <v>2.33</v>
      </c>
      <c r="D771">
        <v>2039</v>
      </c>
    </row>
    <row r="772" spans="2:4" x14ac:dyDescent="0.35">
      <c r="B772" t="s">
        <v>998</v>
      </c>
      <c r="C772">
        <v>2.33</v>
      </c>
      <c r="D772">
        <v>2039</v>
      </c>
    </row>
    <row r="773" spans="2:4" x14ac:dyDescent="0.35">
      <c r="B773" t="s">
        <v>999</v>
      </c>
      <c r="C773">
        <v>3</v>
      </c>
      <c r="D773">
        <v>2101</v>
      </c>
    </row>
    <row r="774" spans="2:4" x14ac:dyDescent="0.35">
      <c r="B774" t="s">
        <v>1000</v>
      </c>
      <c r="C774">
        <v>3</v>
      </c>
      <c r="D774">
        <v>2101</v>
      </c>
    </row>
    <row r="775" spans="2:4" x14ac:dyDescent="0.35">
      <c r="B775" t="s">
        <v>1001</v>
      </c>
      <c r="C775">
        <v>3</v>
      </c>
      <c r="D775">
        <v>2101</v>
      </c>
    </row>
    <row r="776" spans="2:4" x14ac:dyDescent="0.35">
      <c r="B776" t="s">
        <v>1002</v>
      </c>
      <c r="C776">
        <v>3</v>
      </c>
      <c r="D776">
        <v>2101</v>
      </c>
    </row>
    <row r="777" spans="2:4" x14ac:dyDescent="0.35">
      <c r="B777" t="s">
        <v>1003</v>
      </c>
      <c r="C777">
        <v>3</v>
      </c>
      <c r="D777">
        <v>2101</v>
      </c>
    </row>
    <row r="778" spans="2:4" x14ac:dyDescent="0.35">
      <c r="B778" t="s">
        <v>1004</v>
      </c>
      <c r="C778">
        <v>3</v>
      </c>
      <c r="D778">
        <v>2101</v>
      </c>
    </row>
    <row r="779" spans="2:4" x14ac:dyDescent="0.35">
      <c r="B779" t="s">
        <v>1005</v>
      </c>
      <c r="C779">
        <v>3</v>
      </c>
      <c r="D779">
        <v>2101</v>
      </c>
    </row>
    <row r="780" spans="2:4" x14ac:dyDescent="0.35">
      <c r="B780" t="s">
        <v>1006</v>
      </c>
      <c r="C780">
        <v>3</v>
      </c>
      <c r="D780">
        <v>2101</v>
      </c>
    </row>
    <row r="781" spans="2:4" x14ac:dyDescent="0.35">
      <c r="B781" t="s">
        <v>1007</v>
      </c>
      <c r="C781">
        <v>3</v>
      </c>
      <c r="D781">
        <v>2101</v>
      </c>
    </row>
    <row r="782" spans="2:4" x14ac:dyDescent="0.35">
      <c r="B782" t="s">
        <v>1008</v>
      </c>
      <c r="C782">
        <v>3</v>
      </c>
      <c r="D782">
        <v>2101</v>
      </c>
    </row>
    <row r="783" spans="2:4" x14ac:dyDescent="0.35">
      <c r="B783" t="s">
        <v>1009</v>
      </c>
      <c r="C783">
        <v>2.38</v>
      </c>
      <c r="D783">
        <v>2052</v>
      </c>
    </row>
    <row r="784" spans="2:4" x14ac:dyDescent="0.35">
      <c r="B784" t="s">
        <v>1010</v>
      </c>
      <c r="C784">
        <v>2.41</v>
      </c>
      <c r="D784">
        <v>2092</v>
      </c>
    </row>
    <row r="785" spans="2:4" x14ac:dyDescent="0.35">
      <c r="B785" t="s">
        <v>1011</v>
      </c>
      <c r="C785">
        <v>2.41</v>
      </c>
      <c r="D785">
        <v>2093</v>
      </c>
    </row>
    <row r="786" spans="2:4" x14ac:dyDescent="0.35">
      <c r="B786" t="s">
        <v>1012</v>
      </c>
      <c r="C786">
        <v>2.42</v>
      </c>
      <c r="D786">
        <v>2095</v>
      </c>
    </row>
    <row r="787" spans="2:4" x14ac:dyDescent="0.35">
      <c r="B787" t="s">
        <v>1013</v>
      </c>
      <c r="C787">
        <v>3</v>
      </c>
      <c r="D787">
        <v>2101</v>
      </c>
    </row>
    <row r="788" spans="2:4" x14ac:dyDescent="0.35">
      <c r="B788" t="s">
        <v>1014</v>
      </c>
      <c r="C788">
        <v>3</v>
      </c>
      <c r="D788">
        <v>2101</v>
      </c>
    </row>
    <row r="789" spans="2:4" x14ac:dyDescent="0.35">
      <c r="B789" t="s">
        <v>1015</v>
      </c>
      <c r="C789">
        <v>3</v>
      </c>
      <c r="D789">
        <v>2101</v>
      </c>
    </row>
    <row r="790" spans="2:4" x14ac:dyDescent="0.35">
      <c r="B790" t="s">
        <v>1016</v>
      </c>
      <c r="C790">
        <v>3</v>
      </c>
      <c r="D790">
        <v>2101</v>
      </c>
    </row>
    <row r="791" spans="2:4" x14ac:dyDescent="0.35">
      <c r="B791" t="s">
        <v>1017</v>
      </c>
      <c r="C791">
        <v>3</v>
      </c>
      <c r="D791">
        <v>2101</v>
      </c>
    </row>
    <row r="792" spans="2:4" x14ac:dyDescent="0.35">
      <c r="B792" t="s">
        <v>1018</v>
      </c>
      <c r="C792">
        <v>3</v>
      </c>
      <c r="D792">
        <v>2101</v>
      </c>
    </row>
    <row r="793" spans="2:4" x14ac:dyDescent="0.35">
      <c r="B793" t="s">
        <v>1019</v>
      </c>
      <c r="C793">
        <v>2.36</v>
      </c>
      <c r="D793">
        <v>2050</v>
      </c>
    </row>
    <row r="794" spans="2:4" x14ac:dyDescent="0.35">
      <c r="B794" t="s">
        <v>1020</v>
      </c>
      <c r="C794">
        <v>3</v>
      </c>
      <c r="D794">
        <v>2101</v>
      </c>
    </row>
    <row r="795" spans="2:4" x14ac:dyDescent="0.35">
      <c r="B795" t="s">
        <v>1021</v>
      </c>
      <c r="C795">
        <v>3</v>
      </c>
      <c r="D795">
        <v>2101</v>
      </c>
    </row>
    <row r="796" spans="2:4" x14ac:dyDescent="0.35">
      <c r="B796" t="s">
        <v>1022</v>
      </c>
      <c r="C796">
        <v>3</v>
      </c>
      <c r="D796">
        <v>2101</v>
      </c>
    </row>
    <row r="797" spans="2:4" x14ac:dyDescent="0.35">
      <c r="B797" t="s">
        <v>1023</v>
      </c>
      <c r="C797">
        <v>3</v>
      </c>
      <c r="D797">
        <v>2101</v>
      </c>
    </row>
    <row r="798" spans="2:4" x14ac:dyDescent="0.35">
      <c r="B798" t="s">
        <v>1024</v>
      </c>
      <c r="C798">
        <v>2.33</v>
      </c>
      <c r="D798">
        <v>2045</v>
      </c>
    </row>
    <row r="799" spans="2:4" x14ac:dyDescent="0.35">
      <c r="B799" t="s">
        <v>1025</v>
      </c>
      <c r="C799">
        <v>2.33</v>
      </c>
      <c r="D799">
        <v>2044</v>
      </c>
    </row>
    <row r="800" spans="2:4" x14ac:dyDescent="0.35">
      <c r="B800" t="s">
        <v>1026</v>
      </c>
      <c r="C800">
        <v>2.33</v>
      </c>
      <c r="D800">
        <v>2044</v>
      </c>
    </row>
    <row r="801" spans="2:4" x14ac:dyDescent="0.35">
      <c r="B801" t="s">
        <v>1027</v>
      </c>
      <c r="C801">
        <v>2.35</v>
      </c>
      <c r="D801">
        <v>2041</v>
      </c>
    </row>
    <row r="802" spans="2:4" x14ac:dyDescent="0.35">
      <c r="B802" t="s">
        <v>1028</v>
      </c>
      <c r="C802">
        <v>2.35</v>
      </c>
      <c r="D802">
        <v>2040</v>
      </c>
    </row>
    <row r="803" spans="2:4" x14ac:dyDescent="0.35">
      <c r="B803" t="s">
        <v>1029</v>
      </c>
      <c r="C803">
        <v>2.3199999999999998</v>
      </c>
      <c r="D803">
        <v>2041</v>
      </c>
    </row>
    <row r="804" spans="2:4" x14ac:dyDescent="0.35">
      <c r="B804" t="s">
        <v>1030</v>
      </c>
      <c r="C804">
        <v>2.3199999999999998</v>
      </c>
      <c r="D804">
        <v>2041</v>
      </c>
    </row>
    <row r="805" spans="2:4" x14ac:dyDescent="0.35">
      <c r="B805" t="s">
        <v>1031</v>
      </c>
      <c r="C805">
        <v>2.33</v>
      </c>
      <c r="D805">
        <v>2041</v>
      </c>
    </row>
    <row r="806" spans="2:4" x14ac:dyDescent="0.35">
      <c r="B806" t="s">
        <v>1032</v>
      </c>
      <c r="C806">
        <v>2.34</v>
      </c>
      <c r="D806">
        <v>2040</v>
      </c>
    </row>
    <row r="807" spans="2:4" x14ac:dyDescent="0.35">
      <c r="B807" t="s">
        <v>1033</v>
      </c>
      <c r="C807">
        <v>2.34</v>
      </c>
      <c r="D807">
        <v>2039</v>
      </c>
    </row>
    <row r="808" spans="2:4" x14ac:dyDescent="0.35">
      <c r="B808" t="s">
        <v>1034</v>
      </c>
      <c r="C808">
        <v>3</v>
      </c>
      <c r="D808">
        <v>2101</v>
      </c>
    </row>
    <row r="809" spans="2:4" x14ac:dyDescent="0.35">
      <c r="B809" t="s">
        <v>1035</v>
      </c>
      <c r="C809">
        <v>3</v>
      </c>
      <c r="D809">
        <v>2101</v>
      </c>
    </row>
    <row r="810" spans="2:4" x14ac:dyDescent="0.35">
      <c r="B810" t="s">
        <v>1036</v>
      </c>
      <c r="C810">
        <v>3</v>
      </c>
      <c r="D810">
        <v>2101</v>
      </c>
    </row>
    <row r="811" spans="2:4" x14ac:dyDescent="0.35">
      <c r="B811" t="s">
        <v>1037</v>
      </c>
      <c r="C811">
        <v>3</v>
      </c>
      <c r="D811">
        <v>2101</v>
      </c>
    </row>
    <row r="812" spans="2:4" x14ac:dyDescent="0.35">
      <c r="B812" t="s">
        <v>1038</v>
      </c>
      <c r="C812">
        <v>3</v>
      </c>
      <c r="D812">
        <v>2101</v>
      </c>
    </row>
    <row r="813" spans="2:4" x14ac:dyDescent="0.35">
      <c r="B813" t="s">
        <v>1039</v>
      </c>
      <c r="C813">
        <v>3</v>
      </c>
      <c r="D813">
        <v>2101</v>
      </c>
    </row>
    <row r="814" spans="2:4" x14ac:dyDescent="0.35">
      <c r="B814" t="s">
        <v>1040</v>
      </c>
      <c r="C814">
        <v>3</v>
      </c>
      <c r="D814">
        <v>2101</v>
      </c>
    </row>
    <row r="815" spans="2:4" x14ac:dyDescent="0.35">
      <c r="B815" t="s">
        <v>1041</v>
      </c>
      <c r="C815">
        <v>3</v>
      </c>
      <c r="D815">
        <v>2101</v>
      </c>
    </row>
    <row r="816" spans="2:4" x14ac:dyDescent="0.35">
      <c r="B816" t="s">
        <v>1042</v>
      </c>
      <c r="C816">
        <v>3</v>
      </c>
      <c r="D816">
        <v>2101</v>
      </c>
    </row>
    <row r="817" spans="2:4" x14ac:dyDescent="0.35">
      <c r="B817" t="s">
        <v>1043</v>
      </c>
      <c r="C817">
        <v>3</v>
      </c>
      <c r="D817">
        <v>2101</v>
      </c>
    </row>
    <row r="818" spans="2:4" x14ac:dyDescent="0.35">
      <c r="B818" t="s">
        <v>1044</v>
      </c>
      <c r="C818">
        <v>3</v>
      </c>
      <c r="D818">
        <v>2101</v>
      </c>
    </row>
    <row r="819" spans="2:4" x14ac:dyDescent="0.35">
      <c r="B819" t="s">
        <v>1045</v>
      </c>
      <c r="C819">
        <v>3</v>
      </c>
      <c r="D819">
        <v>2101</v>
      </c>
    </row>
    <row r="820" spans="2:4" x14ac:dyDescent="0.35">
      <c r="B820" t="s">
        <v>1046</v>
      </c>
      <c r="C820">
        <v>3</v>
      </c>
      <c r="D820">
        <v>2101</v>
      </c>
    </row>
    <row r="821" spans="2:4" x14ac:dyDescent="0.35">
      <c r="B821" t="s">
        <v>1047</v>
      </c>
      <c r="C821">
        <v>3</v>
      </c>
      <c r="D821">
        <v>2101</v>
      </c>
    </row>
    <row r="822" spans="2:4" x14ac:dyDescent="0.35">
      <c r="B822" t="s">
        <v>1048</v>
      </c>
      <c r="C822">
        <v>3</v>
      </c>
      <c r="D822">
        <v>2101</v>
      </c>
    </row>
    <row r="823" spans="2:4" x14ac:dyDescent="0.35">
      <c r="B823" t="s">
        <v>1049</v>
      </c>
      <c r="C823">
        <v>3</v>
      </c>
      <c r="D823">
        <v>2101</v>
      </c>
    </row>
    <row r="824" spans="2:4" x14ac:dyDescent="0.35">
      <c r="B824" t="s">
        <v>1050</v>
      </c>
      <c r="C824">
        <v>3</v>
      </c>
      <c r="D824">
        <v>2101</v>
      </c>
    </row>
    <row r="825" spans="2:4" x14ac:dyDescent="0.35">
      <c r="B825" t="s">
        <v>1051</v>
      </c>
      <c r="C825">
        <v>3</v>
      </c>
      <c r="D825">
        <v>2101</v>
      </c>
    </row>
    <row r="826" spans="2:4" x14ac:dyDescent="0.35">
      <c r="B826" t="s">
        <v>1052</v>
      </c>
      <c r="C826">
        <v>3</v>
      </c>
      <c r="D826">
        <v>2101</v>
      </c>
    </row>
    <row r="827" spans="2:4" x14ac:dyDescent="0.35">
      <c r="B827" t="s">
        <v>1053</v>
      </c>
      <c r="C827">
        <v>3</v>
      </c>
      <c r="D827">
        <v>2101</v>
      </c>
    </row>
    <row r="828" spans="2:4" x14ac:dyDescent="0.35">
      <c r="B828" t="s">
        <v>1054</v>
      </c>
      <c r="C828">
        <v>3</v>
      </c>
      <c r="D828">
        <v>2101</v>
      </c>
    </row>
    <row r="829" spans="2:4" x14ac:dyDescent="0.35">
      <c r="B829" t="s">
        <v>1055</v>
      </c>
      <c r="C829">
        <v>3</v>
      </c>
      <c r="D829">
        <v>2101</v>
      </c>
    </row>
    <row r="830" spans="2:4" x14ac:dyDescent="0.35">
      <c r="B830" t="s">
        <v>1056</v>
      </c>
      <c r="C830">
        <v>3</v>
      </c>
      <c r="D830">
        <v>2101</v>
      </c>
    </row>
    <row r="831" spans="2:4" x14ac:dyDescent="0.35">
      <c r="B831" t="s">
        <v>1057</v>
      </c>
      <c r="C831">
        <v>3</v>
      </c>
      <c r="D831">
        <v>2101</v>
      </c>
    </row>
    <row r="832" spans="2:4" x14ac:dyDescent="0.35">
      <c r="B832" t="s">
        <v>1058</v>
      </c>
      <c r="C832">
        <v>3</v>
      </c>
      <c r="D832">
        <v>2101</v>
      </c>
    </row>
    <row r="833" spans="2:4" x14ac:dyDescent="0.35">
      <c r="B833" t="s">
        <v>1059</v>
      </c>
      <c r="C833">
        <v>2.34</v>
      </c>
      <c r="D833">
        <v>2048</v>
      </c>
    </row>
    <row r="834" spans="2:4" x14ac:dyDescent="0.35">
      <c r="B834" t="s">
        <v>1060</v>
      </c>
      <c r="C834">
        <v>2.34</v>
      </c>
      <c r="D834">
        <v>2048</v>
      </c>
    </row>
    <row r="835" spans="2:4" x14ac:dyDescent="0.35">
      <c r="B835" t="s">
        <v>1061</v>
      </c>
      <c r="C835">
        <v>2.34</v>
      </c>
      <c r="D835">
        <v>2048</v>
      </c>
    </row>
    <row r="836" spans="2:4" x14ac:dyDescent="0.35">
      <c r="B836" t="s">
        <v>1062</v>
      </c>
      <c r="C836">
        <v>2.35</v>
      </c>
      <c r="D836">
        <v>2041</v>
      </c>
    </row>
    <row r="837" spans="2:4" x14ac:dyDescent="0.35">
      <c r="B837" t="s">
        <v>1063</v>
      </c>
      <c r="C837">
        <v>2.35</v>
      </c>
      <c r="D837">
        <v>2041</v>
      </c>
    </row>
    <row r="838" spans="2:4" x14ac:dyDescent="0.35">
      <c r="B838" t="s">
        <v>1064</v>
      </c>
      <c r="C838">
        <v>3</v>
      </c>
      <c r="D838">
        <v>2101</v>
      </c>
    </row>
    <row r="839" spans="2:4" x14ac:dyDescent="0.35">
      <c r="B839" t="s">
        <v>1065</v>
      </c>
      <c r="C839">
        <v>3</v>
      </c>
      <c r="D839">
        <v>2101</v>
      </c>
    </row>
    <row r="840" spans="2:4" x14ac:dyDescent="0.35">
      <c r="B840" t="s">
        <v>1066</v>
      </c>
      <c r="C840">
        <v>3</v>
      </c>
      <c r="D840">
        <v>2101</v>
      </c>
    </row>
    <row r="841" spans="2:4" x14ac:dyDescent="0.35">
      <c r="B841" t="s">
        <v>1067</v>
      </c>
      <c r="C841">
        <v>3</v>
      </c>
      <c r="D841">
        <v>2101</v>
      </c>
    </row>
    <row r="842" spans="2:4" x14ac:dyDescent="0.35">
      <c r="B842" t="s">
        <v>1068</v>
      </c>
      <c r="C842">
        <v>3</v>
      </c>
      <c r="D842">
        <v>2101</v>
      </c>
    </row>
    <row r="843" spans="2:4" x14ac:dyDescent="0.35">
      <c r="B843" t="s">
        <v>1069</v>
      </c>
      <c r="C843">
        <v>3</v>
      </c>
      <c r="D843">
        <v>2101</v>
      </c>
    </row>
    <row r="844" spans="2:4" x14ac:dyDescent="0.35">
      <c r="B844" t="s">
        <v>1070</v>
      </c>
      <c r="C844">
        <v>3</v>
      </c>
      <c r="D844">
        <v>2101</v>
      </c>
    </row>
    <row r="845" spans="2:4" x14ac:dyDescent="0.35">
      <c r="B845" t="s">
        <v>1071</v>
      </c>
      <c r="C845">
        <v>3</v>
      </c>
      <c r="D845">
        <v>2101</v>
      </c>
    </row>
    <row r="846" spans="2:4" x14ac:dyDescent="0.35">
      <c r="B846" t="s">
        <v>1072</v>
      </c>
      <c r="C846">
        <v>3</v>
      </c>
      <c r="D846">
        <v>2101</v>
      </c>
    </row>
    <row r="847" spans="2:4" x14ac:dyDescent="0.35">
      <c r="B847" t="s">
        <v>1073</v>
      </c>
      <c r="C847">
        <v>3</v>
      </c>
      <c r="D847">
        <v>2101</v>
      </c>
    </row>
    <row r="848" spans="2:4" x14ac:dyDescent="0.35">
      <c r="B848" t="s">
        <v>1074</v>
      </c>
      <c r="C848">
        <v>3</v>
      </c>
      <c r="D848">
        <v>2101</v>
      </c>
    </row>
    <row r="849" spans="2:4" x14ac:dyDescent="0.35">
      <c r="B849" t="s">
        <v>1075</v>
      </c>
      <c r="C849">
        <v>3</v>
      </c>
      <c r="D849">
        <v>2101</v>
      </c>
    </row>
    <row r="850" spans="2:4" x14ac:dyDescent="0.35">
      <c r="B850" t="s">
        <v>1076</v>
      </c>
      <c r="C850">
        <v>3</v>
      </c>
      <c r="D850">
        <v>2101</v>
      </c>
    </row>
    <row r="851" spans="2:4" x14ac:dyDescent="0.35">
      <c r="B851" t="s">
        <v>1077</v>
      </c>
      <c r="C851">
        <v>3</v>
      </c>
      <c r="D851">
        <v>2101</v>
      </c>
    </row>
    <row r="852" spans="2:4" x14ac:dyDescent="0.35">
      <c r="B852" t="s">
        <v>1078</v>
      </c>
      <c r="C852">
        <v>3</v>
      </c>
      <c r="D852">
        <v>2101</v>
      </c>
    </row>
    <row r="853" spans="2:4" x14ac:dyDescent="0.35">
      <c r="B853" t="s">
        <v>1079</v>
      </c>
      <c r="C853">
        <v>2.38</v>
      </c>
      <c r="D853">
        <v>2087</v>
      </c>
    </row>
    <row r="854" spans="2:4" x14ac:dyDescent="0.35">
      <c r="B854" t="s">
        <v>1080</v>
      </c>
      <c r="C854">
        <v>2.39</v>
      </c>
      <c r="D854">
        <v>2090</v>
      </c>
    </row>
    <row r="855" spans="2:4" x14ac:dyDescent="0.35">
      <c r="B855" t="s">
        <v>1081</v>
      </c>
      <c r="C855">
        <v>3</v>
      </c>
      <c r="D855">
        <v>2101</v>
      </c>
    </row>
    <row r="856" spans="2:4" x14ac:dyDescent="0.35">
      <c r="B856" t="s">
        <v>1082</v>
      </c>
      <c r="C856">
        <v>3</v>
      </c>
      <c r="D856">
        <v>2101</v>
      </c>
    </row>
    <row r="857" spans="2:4" x14ac:dyDescent="0.35">
      <c r="B857" t="s">
        <v>1083</v>
      </c>
      <c r="C857">
        <v>3</v>
      </c>
      <c r="D857">
        <v>2101</v>
      </c>
    </row>
    <row r="858" spans="2:4" x14ac:dyDescent="0.35">
      <c r="B858" t="s">
        <v>1084</v>
      </c>
      <c r="C858">
        <v>2.35</v>
      </c>
      <c r="D858">
        <v>2051</v>
      </c>
    </row>
    <row r="859" spans="2:4" x14ac:dyDescent="0.35">
      <c r="B859" t="s">
        <v>1085</v>
      </c>
      <c r="C859">
        <v>2.35</v>
      </c>
      <c r="D859">
        <v>2050</v>
      </c>
    </row>
    <row r="860" spans="2:4" x14ac:dyDescent="0.35">
      <c r="B860" t="s">
        <v>1086</v>
      </c>
      <c r="C860">
        <v>2.35</v>
      </c>
      <c r="D860">
        <v>2050</v>
      </c>
    </row>
    <row r="861" spans="2:4" x14ac:dyDescent="0.35">
      <c r="B861" t="s">
        <v>1087</v>
      </c>
      <c r="C861">
        <v>2.35</v>
      </c>
      <c r="D861">
        <v>2043</v>
      </c>
    </row>
    <row r="862" spans="2:4" x14ac:dyDescent="0.35">
      <c r="B862" t="s">
        <v>1088</v>
      </c>
      <c r="C862">
        <v>2.35</v>
      </c>
      <c r="D862">
        <v>2042</v>
      </c>
    </row>
    <row r="863" spans="2:4" x14ac:dyDescent="0.35">
      <c r="B863" t="s">
        <v>1089</v>
      </c>
      <c r="C863">
        <v>2.33</v>
      </c>
      <c r="D863">
        <v>2042</v>
      </c>
    </row>
    <row r="864" spans="2:4" x14ac:dyDescent="0.35">
      <c r="B864" t="s">
        <v>1090</v>
      </c>
      <c r="C864">
        <v>2.33</v>
      </c>
      <c r="D864">
        <v>2042</v>
      </c>
    </row>
    <row r="865" spans="2:4" x14ac:dyDescent="0.35">
      <c r="B865" t="s">
        <v>1091</v>
      </c>
      <c r="C865">
        <v>2.33</v>
      </c>
      <c r="D865">
        <v>2042</v>
      </c>
    </row>
    <row r="866" spans="2:4" x14ac:dyDescent="0.35">
      <c r="B866" t="s">
        <v>1092</v>
      </c>
      <c r="C866">
        <v>2.34</v>
      </c>
      <c r="D866">
        <v>2040</v>
      </c>
    </row>
    <row r="867" spans="2:4" x14ac:dyDescent="0.35">
      <c r="B867" t="s">
        <v>1093</v>
      </c>
      <c r="C867">
        <v>2.34</v>
      </c>
      <c r="D867">
        <v>2040</v>
      </c>
    </row>
    <row r="868" spans="2:4" x14ac:dyDescent="0.35">
      <c r="B868" t="s">
        <v>1094</v>
      </c>
      <c r="C868">
        <v>2.3199999999999998</v>
      </c>
      <c r="D868">
        <v>2041</v>
      </c>
    </row>
    <row r="869" spans="2:4" x14ac:dyDescent="0.35">
      <c r="B869" t="s">
        <v>1095</v>
      </c>
      <c r="C869">
        <v>2.3199999999999998</v>
      </c>
      <c r="D869">
        <v>2040</v>
      </c>
    </row>
    <row r="870" spans="2:4" x14ac:dyDescent="0.35">
      <c r="B870" t="s">
        <v>1096</v>
      </c>
      <c r="C870">
        <v>2.3199999999999998</v>
      </c>
      <c r="D870">
        <v>2040</v>
      </c>
    </row>
    <row r="871" spans="2:4" x14ac:dyDescent="0.35">
      <c r="B871" t="s">
        <v>1097</v>
      </c>
      <c r="C871">
        <v>2.34</v>
      </c>
      <c r="D871">
        <v>2039</v>
      </c>
    </row>
    <row r="872" spans="2:4" x14ac:dyDescent="0.35">
      <c r="B872" t="s">
        <v>1098</v>
      </c>
      <c r="C872">
        <v>2.34</v>
      </c>
      <c r="D872">
        <v>2039</v>
      </c>
    </row>
    <row r="873" spans="2:4" x14ac:dyDescent="0.35">
      <c r="B873" t="s">
        <v>1099</v>
      </c>
      <c r="C873">
        <v>3</v>
      </c>
      <c r="D873">
        <v>2101</v>
      </c>
    </row>
    <row r="874" spans="2:4" x14ac:dyDescent="0.35">
      <c r="B874" t="s">
        <v>1100</v>
      </c>
      <c r="C874">
        <v>3</v>
      </c>
      <c r="D874">
        <v>2101</v>
      </c>
    </row>
    <row r="875" spans="2:4" x14ac:dyDescent="0.35">
      <c r="B875" t="s">
        <v>1101</v>
      </c>
      <c r="C875">
        <v>3</v>
      </c>
      <c r="D875">
        <v>2101</v>
      </c>
    </row>
    <row r="876" spans="2:4" x14ac:dyDescent="0.35">
      <c r="B876" t="s">
        <v>1102</v>
      </c>
      <c r="C876">
        <v>3</v>
      </c>
      <c r="D876">
        <v>2101</v>
      </c>
    </row>
    <row r="877" spans="2:4" x14ac:dyDescent="0.35">
      <c r="B877" t="s">
        <v>1103</v>
      </c>
      <c r="C877">
        <v>3</v>
      </c>
      <c r="D877">
        <v>2101</v>
      </c>
    </row>
    <row r="878" spans="2:4" x14ac:dyDescent="0.35">
      <c r="B878" t="s">
        <v>1104</v>
      </c>
      <c r="C878">
        <v>2.48</v>
      </c>
      <c r="D878">
        <v>2089</v>
      </c>
    </row>
    <row r="879" spans="2:4" x14ac:dyDescent="0.35">
      <c r="B879" t="s">
        <v>1105</v>
      </c>
      <c r="C879">
        <v>2.4900000000000002</v>
      </c>
      <c r="D879">
        <v>2092</v>
      </c>
    </row>
    <row r="880" spans="2:4" x14ac:dyDescent="0.35">
      <c r="B880" t="s">
        <v>1106</v>
      </c>
      <c r="C880">
        <v>3</v>
      </c>
      <c r="D880">
        <v>2101</v>
      </c>
    </row>
    <row r="881" spans="2:4" x14ac:dyDescent="0.35">
      <c r="B881" t="s">
        <v>1107</v>
      </c>
      <c r="C881">
        <v>3</v>
      </c>
      <c r="D881">
        <v>2101</v>
      </c>
    </row>
    <row r="882" spans="2:4" x14ac:dyDescent="0.35">
      <c r="B882" t="s">
        <v>1108</v>
      </c>
      <c r="C882">
        <v>3</v>
      </c>
      <c r="D882">
        <v>2101</v>
      </c>
    </row>
    <row r="883" spans="2:4" x14ac:dyDescent="0.35">
      <c r="B883" t="s">
        <v>1109</v>
      </c>
      <c r="C883">
        <v>2.37</v>
      </c>
      <c r="D883">
        <v>2052</v>
      </c>
    </row>
    <row r="884" spans="2:4" x14ac:dyDescent="0.35">
      <c r="B884" t="s">
        <v>1110</v>
      </c>
      <c r="C884">
        <v>2.37</v>
      </c>
      <c r="D884">
        <v>2052</v>
      </c>
    </row>
    <row r="885" spans="2:4" x14ac:dyDescent="0.35">
      <c r="B885" t="s">
        <v>1111</v>
      </c>
      <c r="C885">
        <v>2.37</v>
      </c>
      <c r="D885">
        <v>2046</v>
      </c>
    </row>
    <row r="886" spans="2:4" x14ac:dyDescent="0.35">
      <c r="B886" t="s">
        <v>1112</v>
      </c>
      <c r="C886">
        <v>2.37</v>
      </c>
      <c r="D886">
        <v>2046</v>
      </c>
    </row>
    <row r="887" spans="2:4" x14ac:dyDescent="0.35">
      <c r="B887" t="s">
        <v>1113</v>
      </c>
      <c r="C887">
        <v>3</v>
      </c>
      <c r="D887">
        <v>2101</v>
      </c>
    </row>
    <row r="888" spans="2:4" x14ac:dyDescent="0.35">
      <c r="B888" t="s">
        <v>1114</v>
      </c>
      <c r="C888">
        <v>3</v>
      </c>
      <c r="D888">
        <v>2101</v>
      </c>
    </row>
    <row r="889" spans="2:4" x14ac:dyDescent="0.35">
      <c r="B889" t="s">
        <v>1115</v>
      </c>
      <c r="C889">
        <v>3</v>
      </c>
      <c r="D889">
        <v>2101</v>
      </c>
    </row>
    <row r="890" spans="2:4" x14ac:dyDescent="0.35">
      <c r="B890" t="s">
        <v>1116</v>
      </c>
      <c r="C890">
        <v>3</v>
      </c>
      <c r="D890">
        <v>2101</v>
      </c>
    </row>
    <row r="891" spans="2:4" x14ac:dyDescent="0.35">
      <c r="B891" t="s">
        <v>1117</v>
      </c>
      <c r="C891">
        <v>3</v>
      </c>
      <c r="D891">
        <v>2101</v>
      </c>
    </row>
    <row r="892" spans="2:4" x14ac:dyDescent="0.35">
      <c r="B892" t="s">
        <v>1118</v>
      </c>
      <c r="C892">
        <v>3</v>
      </c>
      <c r="D892">
        <v>2101</v>
      </c>
    </row>
    <row r="893" spans="2:4" x14ac:dyDescent="0.35">
      <c r="B893" t="s">
        <v>1119</v>
      </c>
      <c r="C893">
        <v>2.39</v>
      </c>
      <c r="D893">
        <v>2050</v>
      </c>
    </row>
    <row r="894" spans="2:4" x14ac:dyDescent="0.35">
      <c r="B894" t="s">
        <v>1120</v>
      </c>
      <c r="C894">
        <v>2.39</v>
      </c>
      <c r="D894">
        <v>2050</v>
      </c>
    </row>
    <row r="895" spans="2:4" x14ac:dyDescent="0.35">
      <c r="B895" t="s">
        <v>1121</v>
      </c>
      <c r="C895">
        <v>3</v>
      </c>
      <c r="D895">
        <v>2101</v>
      </c>
    </row>
    <row r="896" spans="2:4" x14ac:dyDescent="0.35">
      <c r="B896" t="s">
        <v>1122</v>
      </c>
      <c r="C896">
        <v>3</v>
      </c>
      <c r="D896">
        <v>2101</v>
      </c>
    </row>
    <row r="897" spans="2:4" x14ac:dyDescent="0.35">
      <c r="B897" t="s">
        <v>1123</v>
      </c>
      <c r="C897">
        <v>3</v>
      </c>
      <c r="D897">
        <v>2101</v>
      </c>
    </row>
    <row r="898" spans="2:4" x14ac:dyDescent="0.35">
      <c r="B898" t="s">
        <v>1124</v>
      </c>
      <c r="C898">
        <v>2.33</v>
      </c>
      <c r="D898">
        <v>2044</v>
      </c>
    </row>
    <row r="899" spans="2:4" x14ac:dyDescent="0.35">
      <c r="B899" t="s">
        <v>1125</v>
      </c>
      <c r="C899">
        <v>2.33</v>
      </c>
      <c r="D899">
        <v>2044</v>
      </c>
    </row>
    <row r="900" spans="2:4" x14ac:dyDescent="0.35">
      <c r="B900" t="s">
        <v>1126</v>
      </c>
      <c r="C900">
        <v>2.33</v>
      </c>
      <c r="D900">
        <v>2044</v>
      </c>
    </row>
    <row r="901" spans="2:4" x14ac:dyDescent="0.35">
      <c r="B901" t="s">
        <v>1127</v>
      </c>
      <c r="C901">
        <v>2.35</v>
      </c>
      <c r="D901">
        <v>2041</v>
      </c>
    </row>
    <row r="902" spans="2:4" x14ac:dyDescent="0.35">
      <c r="B902" t="s">
        <v>1128</v>
      </c>
      <c r="C902">
        <v>2.35</v>
      </c>
      <c r="D902">
        <v>2040</v>
      </c>
    </row>
    <row r="903" spans="2:4" x14ac:dyDescent="0.35">
      <c r="B903" t="s">
        <v>1129</v>
      </c>
      <c r="C903">
        <v>3</v>
      </c>
      <c r="D903">
        <v>2101</v>
      </c>
    </row>
    <row r="904" spans="2:4" x14ac:dyDescent="0.35">
      <c r="B904" t="s">
        <v>1130</v>
      </c>
      <c r="C904">
        <v>3</v>
      </c>
      <c r="D904">
        <v>2101</v>
      </c>
    </row>
    <row r="905" spans="2:4" x14ac:dyDescent="0.35">
      <c r="B905" t="s">
        <v>1131</v>
      </c>
      <c r="C905">
        <v>3</v>
      </c>
      <c r="D905">
        <v>2101</v>
      </c>
    </row>
    <row r="906" spans="2:4" x14ac:dyDescent="0.35">
      <c r="B906" t="s">
        <v>1132</v>
      </c>
      <c r="C906">
        <v>3</v>
      </c>
      <c r="D906">
        <v>2101</v>
      </c>
    </row>
    <row r="907" spans="2:4" x14ac:dyDescent="0.35">
      <c r="B907" t="s">
        <v>1133</v>
      </c>
      <c r="C907">
        <v>3</v>
      </c>
      <c r="D907">
        <v>2101</v>
      </c>
    </row>
    <row r="908" spans="2:4" x14ac:dyDescent="0.35">
      <c r="B908" t="s">
        <v>1134</v>
      </c>
      <c r="C908">
        <v>2.54</v>
      </c>
      <c r="D908">
        <v>2093</v>
      </c>
    </row>
    <row r="909" spans="2:4" x14ac:dyDescent="0.35">
      <c r="B909" t="s">
        <v>1135</v>
      </c>
      <c r="C909">
        <v>2.5499999999999998</v>
      </c>
      <c r="D909">
        <v>2096</v>
      </c>
    </row>
    <row r="910" spans="2:4" x14ac:dyDescent="0.35">
      <c r="B910" t="s">
        <v>1136</v>
      </c>
      <c r="C910">
        <v>3</v>
      </c>
      <c r="D910">
        <v>2101</v>
      </c>
    </row>
    <row r="911" spans="2:4" x14ac:dyDescent="0.35">
      <c r="B911" t="s">
        <v>1137</v>
      </c>
      <c r="C911">
        <v>3</v>
      </c>
      <c r="D911">
        <v>2101</v>
      </c>
    </row>
    <row r="912" spans="2:4" x14ac:dyDescent="0.35">
      <c r="B912" t="s">
        <v>1138</v>
      </c>
      <c r="C912">
        <v>3</v>
      </c>
      <c r="D912">
        <v>2101</v>
      </c>
    </row>
    <row r="913" spans="2:4" x14ac:dyDescent="0.35">
      <c r="B913" t="s">
        <v>1139</v>
      </c>
      <c r="C913">
        <v>2.4</v>
      </c>
      <c r="D913">
        <v>2051</v>
      </c>
    </row>
    <row r="914" spans="2:4" x14ac:dyDescent="0.35">
      <c r="B914" t="s">
        <v>1140</v>
      </c>
      <c r="C914">
        <v>2.4</v>
      </c>
      <c r="D914">
        <v>2051</v>
      </c>
    </row>
    <row r="915" spans="2:4" x14ac:dyDescent="0.35">
      <c r="B915" t="s">
        <v>1141</v>
      </c>
      <c r="C915">
        <v>3</v>
      </c>
      <c r="D915">
        <v>2101</v>
      </c>
    </row>
    <row r="916" spans="2:4" x14ac:dyDescent="0.35">
      <c r="B916" t="s">
        <v>1142</v>
      </c>
      <c r="C916">
        <v>3</v>
      </c>
      <c r="D916">
        <v>2101</v>
      </c>
    </row>
    <row r="917" spans="2:4" x14ac:dyDescent="0.35">
      <c r="B917" t="s">
        <v>1143</v>
      </c>
      <c r="C917">
        <v>3</v>
      </c>
      <c r="D917">
        <v>2101</v>
      </c>
    </row>
    <row r="918" spans="2:4" x14ac:dyDescent="0.35">
      <c r="B918" t="s">
        <v>1144</v>
      </c>
      <c r="C918">
        <v>2.36</v>
      </c>
      <c r="D918">
        <v>2049</v>
      </c>
    </row>
    <row r="919" spans="2:4" x14ac:dyDescent="0.35">
      <c r="B919" t="s">
        <v>1145</v>
      </c>
      <c r="C919">
        <v>2.36</v>
      </c>
      <c r="D919">
        <v>2049</v>
      </c>
    </row>
    <row r="920" spans="2:4" x14ac:dyDescent="0.35">
      <c r="B920" t="s">
        <v>1146</v>
      </c>
      <c r="C920">
        <v>2.4</v>
      </c>
      <c r="D920">
        <v>2092</v>
      </c>
    </row>
    <row r="921" spans="2:4" x14ac:dyDescent="0.35">
      <c r="B921" t="s">
        <v>1147</v>
      </c>
      <c r="C921">
        <v>2.4</v>
      </c>
      <c r="D921">
        <v>2092</v>
      </c>
    </row>
    <row r="922" spans="2:4" x14ac:dyDescent="0.35">
      <c r="B922" t="s">
        <v>1148</v>
      </c>
      <c r="C922">
        <v>2.4</v>
      </c>
      <c r="D922">
        <v>2093</v>
      </c>
    </row>
    <row r="923" spans="2:4" x14ac:dyDescent="0.35">
      <c r="B923" t="s">
        <v>1149</v>
      </c>
      <c r="C923">
        <v>2.34</v>
      </c>
      <c r="D923">
        <v>2049</v>
      </c>
    </row>
    <row r="924" spans="2:4" x14ac:dyDescent="0.35">
      <c r="B924" t="s">
        <v>1150</v>
      </c>
      <c r="C924">
        <v>2.34</v>
      </c>
      <c r="D924">
        <v>2049</v>
      </c>
    </row>
    <row r="925" spans="2:4" x14ac:dyDescent="0.35">
      <c r="B925" t="s">
        <v>1151</v>
      </c>
      <c r="C925">
        <v>2.35</v>
      </c>
      <c r="D925">
        <v>2049</v>
      </c>
    </row>
    <row r="926" spans="2:4" x14ac:dyDescent="0.35">
      <c r="B926" t="s">
        <v>1152</v>
      </c>
      <c r="C926">
        <v>2.35</v>
      </c>
      <c r="D926">
        <v>2042</v>
      </c>
    </row>
    <row r="927" spans="2:4" x14ac:dyDescent="0.35">
      <c r="B927" t="s">
        <v>1153</v>
      </c>
      <c r="C927">
        <v>2.35</v>
      </c>
      <c r="D927">
        <v>2042</v>
      </c>
    </row>
    <row r="928" spans="2:4" x14ac:dyDescent="0.35">
      <c r="B928" t="s">
        <v>1154</v>
      </c>
      <c r="C928">
        <v>2.33</v>
      </c>
      <c r="D928">
        <v>2042</v>
      </c>
    </row>
    <row r="929" spans="2:4" x14ac:dyDescent="0.35">
      <c r="B929" t="s">
        <v>1155</v>
      </c>
      <c r="C929">
        <v>2.33</v>
      </c>
      <c r="D929">
        <v>2042</v>
      </c>
    </row>
    <row r="930" spans="2:4" x14ac:dyDescent="0.35">
      <c r="B930" t="s">
        <v>1156</v>
      </c>
      <c r="C930">
        <v>2.33</v>
      </c>
      <c r="D930">
        <v>2042</v>
      </c>
    </row>
    <row r="931" spans="2:4" x14ac:dyDescent="0.35">
      <c r="B931" t="s">
        <v>1157</v>
      </c>
      <c r="C931">
        <v>2.34</v>
      </c>
      <c r="D931">
        <v>2040</v>
      </c>
    </row>
    <row r="932" spans="2:4" x14ac:dyDescent="0.35">
      <c r="B932" t="s">
        <v>1158</v>
      </c>
      <c r="C932">
        <v>2.34</v>
      </c>
      <c r="D932">
        <v>2040</v>
      </c>
    </row>
    <row r="933" spans="2:4" x14ac:dyDescent="0.35">
      <c r="B933" t="s">
        <v>1159</v>
      </c>
      <c r="C933">
        <v>2.3199999999999998</v>
      </c>
      <c r="D933">
        <v>2040</v>
      </c>
    </row>
    <row r="934" spans="2:4" x14ac:dyDescent="0.35">
      <c r="B934" t="s">
        <v>1160</v>
      </c>
      <c r="C934">
        <v>2.3199999999999998</v>
      </c>
      <c r="D934">
        <v>2040</v>
      </c>
    </row>
    <row r="935" spans="2:4" x14ac:dyDescent="0.35">
      <c r="B935" t="s">
        <v>1161</v>
      </c>
      <c r="C935">
        <v>2.3199999999999998</v>
      </c>
      <c r="D935">
        <v>2040</v>
      </c>
    </row>
    <row r="936" spans="2:4" x14ac:dyDescent="0.35">
      <c r="B936" t="s">
        <v>1162</v>
      </c>
      <c r="C936">
        <v>2.34</v>
      </c>
      <c r="D936">
        <v>2039</v>
      </c>
    </row>
    <row r="937" spans="2:4" x14ac:dyDescent="0.35">
      <c r="B937" t="s">
        <v>1163</v>
      </c>
      <c r="C937">
        <v>2.34</v>
      </c>
      <c r="D937">
        <v>2039</v>
      </c>
    </row>
    <row r="938" spans="2:4" x14ac:dyDescent="0.35">
      <c r="B938" t="s">
        <v>1164</v>
      </c>
      <c r="C938">
        <v>2.67</v>
      </c>
      <c r="D938">
        <v>2094</v>
      </c>
    </row>
    <row r="939" spans="2:4" x14ac:dyDescent="0.35">
      <c r="B939" t="s">
        <v>1165</v>
      </c>
      <c r="C939">
        <v>2.68</v>
      </c>
      <c r="D939">
        <v>2097</v>
      </c>
    </row>
    <row r="940" spans="2:4" x14ac:dyDescent="0.35">
      <c r="B940" t="s">
        <v>1166</v>
      </c>
      <c r="C940">
        <v>3</v>
      </c>
      <c r="D940">
        <v>2101</v>
      </c>
    </row>
    <row r="941" spans="2:4" x14ac:dyDescent="0.35">
      <c r="B941" t="s">
        <v>1167</v>
      </c>
      <c r="C941">
        <v>3</v>
      </c>
      <c r="D941">
        <v>2101</v>
      </c>
    </row>
    <row r="942" spans="2:4" x14ac:dyDescent="0.35">
      <c r="B942" t="s">
        <v>1168</v>
      </c>
      <c r="C942">
        <v>3</v>
      </c>
      <c r="D942">
        <v>2101</v>
      </c>
    </row>
    <row r="943" spans="2:4" x14ac:dyDescent="0.35">
      <c r="B943" t="s">
        <v>1169</v>
      </c>
      <c r="C943">
        <v>2.4500000000000002</v>
      </c>
      <c r="D943">
        <v>2076</v>
      </c>
    </row>
    <row r="944" spans="2:4" x14ac:dyDescent="0.35">
      <c r="B944" t="s">
        <v>1170</v>
      </c>
      <c r="C944">
        <v>2.46</v>
      </c>
      <c r="D944">
        <v>2080</v>
      </c>
    </row>
    <row r="945" spans="2:4" x14ac:dyDescent="0.35">
      <c r="B945" t="s">
        <v>1171</v>
      </c>
      <c r="C945">
        <v>2.5</v>
      </c>
      <c r="D945">
        <v>2093</v>
      </c>
    </row>
    <row r="946" spans="2:4" x14ac:dyDescent="0.35">
      <c r="B946" t="s">
        <v>1172</v>
      </c>
      <c r="C946">
        <v>2.5</v>
      </c>
      <c r="D946">
        <v>2093</v>
      </c>
    </row>
    <row r="947" spans="2:4" x14ac:dyDescent="0.35">
      <c r="B947" t="s">
        <v>1173</v>
      </c>
      <c r="C947">
        <v>2.5</v>
      </c>
      <c r="D947">
        <v>2094</v>
      </c>
    </row>
    <row r="948" spans="2:4" x14ac:dyDescent="0.35">
      <c r="B948" t="s">
        <v>1174</v>
      </c>
      <c r="C948">
        <v>2.37</v>
      </c>
      <c r="D948">
        <v>2050</v>
      </c>
    </row>
    <row r="949" spans="2:4" x14ac:dyDescent="0.35">
      <c r="B949" t="s">
        <v>1175</v>
      </c>
      <c r="C949">
        <v>2.37</v>
      </c>
      <c r="D949">
        <v>2050</v>
      </c>
    </row>
    <row r="950" spans="2:4" x14ac:dyDescent="0.35">
      <c r="B950" t="s">
        <v>1176</v>
      </c>
      <c r="C950">
        <v>2.37</v>
      </c>
      <c r="D950">
        <v>2050</v>
      </c>
    </row>
    <row r="951" spans="2:4" x14ac:dyDescent="0.35">
      <c r="B951" t="s">
        <v>1177</v>
      </c>
      <c r="C951">
        <v>2.37</v>
      </c>
      <c r="D951">
        <v>2045</v>
      </c>
    </row>
    <row r="952" spans="2:4" x14ac:dyDescent="0.35">
      <c r="B952" t="s">
        <v>1178</v>
      </c>
      <c r="C952">
        <v>2.37</v>
      </c>
      <c r="D952">
        <v>2044</v>
      </c>
    </row>
    <row r="953" spans="2:4" x14ac:dyDescent="0.35">
      <c r="B953" t="s">
        <v>1179</v>
      </c>
      <c r="C953">
        <v>2.5499999999999998</v>
      </c>
      <c r="D953">
        <v>2089</v>
      </c>
    </row>
    <row r="954" spans="2:4" x14ac:dyDescent="0.35">
      <c r="B954" t="s">
        <v>1180</v>
      </c>
      <c r="C954">
        <v>2.56</v>
      </c>
      <c r="D954">
        <v>2091</v>
      </c>
    </row>
    <row r="955" spans="2:4" x14ac:dyDescent="0.35">
      <c r="B955" t="s">
        <v>1181</v>
      </c>
      <c r="C955">
        <v>3</v>
      </c>
      <c r="D955">
        <v>2101</v>
      </c>
    </row>
    <row r="956" spans="2:4" x14ac:dyDescent="0.35">
      <c r="B956" t="s">
        <v>1182</v>
      </c>
      <c r="C956">
        <v>3</v>
      </c>
      <c r="D956">
        <v>2101</v>
      </c>
    </row>
    <row r="957" spans="2:4" x14ac:dyDescent="0.35">
      <c r="B957" t="s">
        <v>1183</v>
      </c>
      <c r="C957">
        <v>3</v>
      </c>
      <c r="D957">
        <v>2101</v>
      </c>
    </row>
    <row r="958" spans="2:4" x14ac:dyDescent="0.35">
      <c r="B958" t="s">
        <v>1184</v>
      </c>
      <c r="C958">
        <v>2.39</v>
      </c>
      <c r="D958">
        <v>2049</v>
      </c>
    </row>
    <row r="959" spans="2:4" x14ac:dyDescent="0.35">
      <c r="B959" t="s">
        <v>1185</v>
      </c>
      <c r="C959">
        <v>2.39</v>
      </c>
      <c r="D959">
        <v>2049</v>
      </c>
    </row>
    <row r="960" spans="2:4" x14ac:dyDescent="0.35">
      <c r="B960" t="s">
        <v>1186</v>
      </c>
      <c r="C960">
        <v>2.41</v>
      </c>
      <c r="D960">
        <v>2086</v>
      </c>
    </row>
    <row r="961" spans="2:4" x14ac:dyDescent="0.35">
      <c r="B961" t="s">
        <v>1187</v>
      </c>
      <c r="C961">
        <v>2.41</v>
      </c>
      <c r="D961">
        <v>2086</v>
      </c>
    </row>
    <row r="962" spans="2:4" x14ac:dyDescent="0.35">
      <c r="B962" t="s">
        <v>1188</v>
      </c>
      <c r="C962">
        <v>2.41</v>
      </c>
      <c r="D962">
        <v>2088</v>
      </c>
    </row>
    <row r="963" spans="2:4" x14ac:dyDescent="0.35">
      <c r="B963" t="s">
        <v>1189</v>
      </c>
      <c r="C963">
        <v>2.33</v>
      </c>
      <c r="D963">
        <v>2044</v>
      </c>
    </row>
    <row r="964" spans="2:4" x14ac:dyDescent="0.35">
      <c r="B964" t="s">
        <v>1190</v>
      </c>
      <c r="C964">
        <v>2.33</v>
      </c>
      <c r="D964">
        <v>2043</v>
      </c>
    </row>
    <row r="965" spans="2:4" x14ac:dyDescent="0.35">
      <c r="B965" t="s">
        <v>1191</v>
      </c>
      <c r="C965">
        <v>2.33</v>
      </c>
      <c r="D965">
        <v>2043</v>
      </c>
    </row>
    <row r="966" spans="2:4" x14ac:dyDescent="0.35">
      <c r="B966" t="s">
        <v>1192</v>
      </c>
      <c r="C966">
        <v>2.35</v>
      </c>
      <c r="D966">
        <v>2040</v>
      </c>
    </row>
    <row r="967" spans="2:4" x14ac:dyDescent="0.35">
      <c r="B967" t="s">
        <v>1193</v>
      </c>
      <c r="C967">
        <v>2.35</v>
      </c>
      <c r="D967">
        <v>2040</v>
      </c>
    </row>
    <row r="968" spans="2:4" x14ac:dyDescent="0.35">
      <c r="B968" t="s">
        <v>1194</v>
      </c>
      <c r="C968">
        <v>3</v>
      </c>
      <c r="D968">
        <v>2101</v>
      </c>
    </row>
    <row r="969" spans="2:4" x14ac:dyDescent="0.35">
      <c r="B969" t="s">
        <v>1195</v>
      </c>
      <c r="C969">
        <v>3</v>
      </c>
      <c r="D969">
        <v>2101</v>
      </c>
    </row>
    <row r="970" spans="2:4" x14ac:dyDescent="0.35">
      <c r="B970" t="s">
        <v>1196</v>
      </c>
      <c r="C970">
        <v>3</v>
      </c>
      <c r="D970">
        <v>2101</v>
      </c>
    </row>
    <row r="971" spans="2:4" x14ac:dyDescent="0.35">
      <c r="B971" t="s">
        <v>1197</v>
      </c>
      <c r="C971">
        <v>3</v>
      </c>
      <c r="D971">
        <v>2101</v>
      </c>
    </row>
    <row r="972" spans="2:4" x14ac:dyDescent="0.35">
      <c r="B972" t="s">
        <v>1198</v>
      </c>
      <c r="C972">
        <v>3</v>
      </c>
      <c r="D972">
        <v>2101</v>
      </c>
    </row>
    <row r="973" spans="2:4" x14ac:dyDescent="0.35">
      <c r="B973" t="s">
        <v>1199</v>
      </c>
      <c r="C973">
        <v>2.5099999999999998</v>
      </c>
      <c r="D973">
        <v>2082</v>
      </c>
    </row>
    <row r="974" spans="2:4" x14ac:dyDescent="0.35">
      <c r="B974" t="s">
        <v>1200</v>
      </c>
      <c r="C974">
        <v>2.52</v>
      </c>
      <c r="D974">
        <v>2083</v>
      </c>
    </row>
    <row r="975" spans="2:4" x14ac:dyDescent="0.35">
      <c r="B975" t="s">
        <v>1201</v>
      </c>
      <c r="C975">
        <v>2.56</v>
      </c>
      <c r="D975">
        <v>2096</v>
      </c>
    </row>
    <row r="976" spans="2:4" x14ac:dyDescent="0.35">
      <c r="B976" t="s">
        <v>1202</v>
      </c>
      <c r="C976">
        <v>2.56</v>
      </c>
      <c r="D976">
        <v>2096</v>
      </c>
    </row>
    <row r="977" spans="2:4" x14ac:dyDescent="0.35">
      <c r="B977" t="s">
        <v>1203</v>
      </c>
      <c r="C977">
        <v>3</v>
      </c>
      <c r="D977">
        <v>2101</v>
      </c>
    </row>
    <row r="978" spans="2:4" x14ac:dyDescent="0.35">
      <c r="B978" t="s">
        <v>1204</v>
      </c>
      <c r="C978">
        <v>2.4</v>
      </c>
      <c r="D978">
        <v>2049</v>
      </c>
    </row>
    <row r="979" spans="2:4" x14ac:dyDescent="0.35">
      <c r="B979" t="s">
        <v>1205</v>
      </c>
      <c r="C979">
        <v>2.4</v>
      </c>
      <c r="D979">
        <v>2050</v>
      </c>
    </row>
    <row r="980" spans="2:4" x14ac:dyDescent="0.35">
      <c r="B980" t="s">
        <v>1206</v>
      </c>
      <c r="C980">
        <v>2.42</v>
      </c>
      <c r="D980">
        <v>2086</v>
      </c>
    </row>
    <row r="981" spans="2:4" x14ac:dyDescent="0.35">
      <c r="B981" t="s">
        <v>1207</v>
      </c>
      <c r="C981">
        <v>2.42</v>
      </c>
      <c r="D981">
        <v>2086</v>
      </c>
    </row>
    <row r="982" spans="2:4" x14ac:dyDescent="0.35">
      <c r="B982" t="s">
        <v>1208</v>
      </c>
      <c r="C982">
        <v>2.42</v>
      </c>
      <c r="D982">
        <v>2088</v>
      </c>
    </row>
    <row r="983" spans="2:4" x14ac:dyDescent="0.35">
      <c r="B983" t="s">
        <v>1209</v>
      </c>
      <c r="C983">
        <v>2.41</v>
      </c>
      <c r="D983">
        <v>2096</v>
      </c>
    </row>
    <row r="984" spans="2:4" x14ac:dyDescent="0.35">
      <c r="B984" t="s">
        <v>1210</v>
      </c>
      <c r="C984">
        <v>3</v>
      </c>
      <c r="D984">
        <v>2101</v>
      </c>
    </row>
    <row r="985" spans="2:4" x14ac:dyDescent="0.35">
      <c r="B985" t="s">
        <v>1211</v>
      </c>
      <c r="C985">
        <v>3</v>
      </c>
      <c r="D985">
        <v>2101</v>
      </c>
    </row>
    <row r="986" spans="2:4" x14ac:dyDescent="0.35">
      <c r="B986" t="s">
        <v>1212</v>
      </c>
      <c r="C986">
        <v>3</v>
      </c>
      <c r="D986">
        <v>2101</v>
      </c>
    </row>
    <row r="987" spans="2:4" x14ac:dyDescent="0.35">
      <c r="B987" t="s">
        <v>1213</v>
      </c>
      <c r="C987">
        <v>3</v>
      </c>
      <c r="D987">
        <v>2101</v>
      </c>
    </row>
    <row r="988" spans="2:4" x14ac:dyDescent="0.35">
      <c r="B988" t="s">
        <v>1214</v>
      </c>
      <c r="C988">
        <v>2.35</v>
      </c>
      <c r="D988">
        <v>2044</v>
      </c>
    </row>
    <row r="989" spans="2:4" x14ac:dyDescent="0.35">
      <c r="B989" t="s">
        <v>1215</v>
      </c>
      <c r="C989">
        <v>2.35</v>
      </c>
      <c r="D989">
        <v>2043</v>
      </c>
    </row>
    <row r="990" spans="2:4" x14ac:dyDescent="0.35">
      <c r="B990" t="s">
        <v>1216</v>
      </c>
      <c r="C990">
        <v>3</v>
      </c>
      <c r="D990">
        <v>2101</v>
      </c>
    </row>
    <row r="991" spans="2:4" x14ac:dyDescent="0.35">
      <c r="B991" t="s">
        <v>1217</v>
      </c>
      <c r="C991">
        <v>3</v>
      </c>
      <c r="D991">
        <v>2101</v>
      </c>
    </row>
    <row r="992" spans="2:4" x14ac:dyDescent="0.35">
      <c r="B992" t="s">
        <v>1218</v>
      </c>
      <c r="C992">
        <v>3</v>
      </c>
      <c r="D992">
        <v>2101</v>
      </c>
    </row>
    <row r="993" spans="2:4" x14ac:dyDescent="0.35">
      <c r="B993" t="s">
        <v>1219</v>
      </c>
      <c r="C993">
        <v>2.33</v>
      </c>
      <c r="D993">
        <v>2043</v>
      </c>
    </row>
    <row r="994" spans="2:4" x14ac:dyDescent="0.35">
      <c r="B994" t="s">
        <v>1220</v>
      </c>
      <c r="C994">
        <v>2.33</v>
      </c>
      <c r="D994">
        <v>2043</v>
      </c>
    </row>
    <row r="995" spans="2:4" x14ac:dyDescent="0.35">
      <c r="B995" t="s">
        <v>1221</v>
      </c>
      <c r="C995">
        <v>2.33</v>
      </c>
      <c r="D995">
        <v>2043</v>
      </c>
    </row>
    <row r="996" spans="2:4" x14ac:dyDescent="0.35">
      <c r="B996" t="s">
        <v>1222</v>
      </c>
      <c r="C996">
        <v>2.34</v>
      </c>
      <c r="D996">
        <v>2040</v>
      </c>
    </row>
    <row r="997" spans="2:4" x14ac:dyDescent="0.35">
      <c r="B997" t="s">
        <v>1223</v>
      </c>
      <c r="C997">
        <v>2.35</v>
      </c>
      <c r="D997">
        <v>2040</v>
      </c>
    </row>
    <row r="998" spans="2:4" x14ac:dyDescent="0.35">
      <c r="B998" t="s">
        <v>1224</v>
      </c>
      <c r="C998">
        <v>2.3199999999999998</v>
      </c>
      <c r="D998">
        <v>2041</v>
      </c>
    </row>
    <row r="999" spans="2:4" x14ac:dyDescent="0.35">
      <c r="B999" t="s">
        <v>1225</v>
      </c>
      <c r="C999">
        <v>2.3199999999999998</v>
      </c>
      <c r="D999">
        <v>2041</v>
      </c>
    </row>
    <row r="1000" spans="2:4" x14ac:dyDescent="0.35">
      <c r="B1000" t="s">
        <v>1226</v>
      </c>
      <c r="C1000">
        <v>2.3199999999999998</v>
      </c>
      <c r="D1000">
        <v>2041</v>
      </c>
    </row>
    <row r="1001" spans="2:4" x14ac:dyDescent="0.35">
      <c r="B1001" t="s">
        <v>1227</v>
      </c>
      <c r="C1001">
        <v>2.34</v>
      </c>
      <c r="D1001">
        <v>2039</v>
      </c>
    </row>
    <row r="1002" spans="2:4" x14ac:dyDescent="0.35">
      <c r="B1002" t="s">
        <v>1228</v>
      </c>
      <c r="C1002">
        <v>2.34</v>
      </c>
      <c r="D1002">
        <v>2039</v>
      </c>
    </row>
    <row r="1003" spans="2:4" x14ac:dyDescent="0.35">
      <c r="B1003" t="s">
        <v>1229</v>
      </c>
      <c r="C1003">
        <v>3</v>
      </c>
      <c r="D1003">
        <v>2101</v>
      </c>
    </row>
    <row r="1004" spans="2:4" x14ac:dyDescent="0.35">
      <c r="B1004" t="s">
        <v>1230</v>
      </c>
      <c r="C1004">
        <v>3</v>
      </c>
      <c r="D1004">
        <v>2101</v>
      </c>
    </row>
    <row r="1005" spans="2:4" x14ac:dyDescent="0.35">
      <c r="B1005" t="s">
        <v>1231</v>
      </c>
      <c r="C1005">
        <v>3</v>
      </c>
      <c r="D1005">
        <v>2101</v>
      </c>
    </row>
    <row r="1006" spans="2:4" x14ac:dyDescent="0.35">
      <c r="B1006" t="s">
        <v>1232</v>
      </c>
      <c r="C1006">
        <v>3</v>
      </c>
      <c r="D1006">
        <v>2101</v>
      </c>
    </row>
    <row r="1007" spans="2:4" x14ac:dyDescent="0.35">
      <c r="B1007" t="s">
        <v>1233</v>
      </c>
      <c r="C1007">
        <v>3</v>
      </c>
      <c r="D1007">
        <v>2101</v>
      </c>
    </row>
    <row r="1008" spans="2:4" x14ac:dyDescent="0.35">
      <c r="B1008" t="s">
        <v>1234</v>
      </c>
      <c r="C1008">
        <v>3</v>
      </c>
      <c r="D1008">
        <v>2101</v>
      </c>
    </row>
    <row r="1009" spans="2:4" x14ac:dyDescent="0.35">
      <c r="B1009" t="s">
        <v>1235</v>
      </c>
      <c r="C1009">
        <v>3</v>
      </c>
      <c r="D1009">
        <v>2101</v>
      </c>
    </row>
    <row r="1010" spans="2:4" x14ac:dyDescent="0.35">
      <c r="B1010" t="s">
        <v>1236</v>
      </c>
      <c r="C1010">
        <v>3</v>
      </c>
      <c r="D1010">
        <v>2101</v>
      </c>
    </row>
    <row r="1011" spans="2:4" x14ac:dyDescent="0.35">
      <c r="B1011" t="s">
        <v>1237</v>
      </c>
      <c r="C1011">
        <v>3</v>
      </c>
      <c r="D1011">
        <v>2101</v>
      </c>
    </row>
    <row r="1012" spans="2:4" x14ac:dyDescent="0.35">
      <c r="B1012" t="s">
        <v>1238</v>
      </c>
      <c r="C1012">
        <v>3</v>
      </c>
      <c r="D1012">
        <v>2101</v>
      </c>
    </row>
    <row r="1013" spans="2:4" x14ac:dyDescent="0.35">
      <c r="B1013" t="s">
        <v>1239</v>
      </c>
      <c r="C1013">
        <v>2.37</v>
      </c>
      <c r="D1013">
        <v>2048</v>
      </c>
    </row>
    <row r="1014" spans="2:4" x14ac:dyDescent="0.35">
      <c r="B1014" t="s">
        <v>1240</v>
      </c>
      <c r="C1014">
        <v>2.37</v>
      </c>
      <c r="D1014">
        <v>2048</v>
      </c>
    </row>
    <row r="1015" spans="2:4" x14ac:dyDescent="0.35">
      <c r="B1015" t="s">
        <v>1241</v>
      </c>
      <c r="C1015">
        <v>3</v>
      </c>
      <c r="D1015">
        <v>2101</v>
      </c>
    </row>
    <row r="1016" spans="2:4" x14ac:dyDescent="0.35">
      <c r="B1016" t="s">
        <v>1242</v>
      </c>
      <c r="C1016">
        <v>3</v>
      </c>
      <c r="D1016">
        <v>2101</v>
      </c>
    </row>
    <row r="1017" spans="2:4" x14ac:dyDescent="0.35">
      <c r="B1017" t="s">
        <v>1243</v>
      </c>
      <c r="C1017">
        <v>3</v>
      </c>
      <c r="D1017">
        <v>2101</v>
      </c>
    </row>
    <row r="1018" spans="2:4" x14ac:dyDescent="0.35">
      <c r="B1018" t="s">
        <v>1244</v>
      </c>
      <c r="C1018">
        <v>3</v>
      </c>
      <c r="D1018">
        <v>2101</v>
      </c>
    </row>
    <row r="1019" spans="2:4" x14ac:dyDescent="0.35">
      <c r="B1019" t="s">
        <v>1245</v>
      </c>
      <c r="C1019">
        <v>3</v>
      </c>
      <c r="D1019">
        <v>2101</v>
      </c>
    </row>
    <row r="1020" spans="2:4" x14ac:dyDescent="0.35">
      <c r="B1020" t="s">
        <v>1246</v>
      </c>
      <c r="C1020">
        <v>3</v>
      </c>
      <c r="D1020">
        <v>2101</v>
      </c>
    </row>
    <row r="1021" spans="2:4" x14ac:dyDescent="0.35">
      <c r="B1021" t="s">
        <v>1247</v>
      </c>
      <c r="C1021">
        <v>3</v>
      </c>
      <c r="D1021">
        <v>2101</v>
      </c>
    </row>
    <row r="1022" spans="2:4" x14ac:dyDescent="0.35">
      <c r="B1022" t="s">
        <v>1248</v>
      </c>
      <c r="C1022">
        <v>3</v>
      </c>
      <c r="D1022">
        <v>2101</v>
      </c>
    </row>
    <row r="1023" spans="2:4" x14ac:dyDescent="0.35">
      <c r="B1023" t="s">
        <v>1249</v>
      </c>
      <c r="C1023">
        <v>2.4</v>
      </c>
      <c r="D1023">
        <v>2052</v>
      </c>
    </row>
    <row r="1024" spans="2:4" x14ac:dyDescent="0.35">
      <c r="B1024" t="s">
        <v>1250</v>
      </c>
      <c r="C1024">
        <v>2.42</v>
      </c>
      <c r="D1024">
        <v>2095</v>
      </c>
    </row>
    <row r="1025" spans="2:4" x14ac:dyDescent="0.35">
      <c r="B1025" t="s">
        <v>1251</v>
      </c>
      <c r="C1025">
        <v>3</v>
      </c>
      <c r="D1025">
        <v>2101</v>
      </c>
    </row>
    <row r="1026" spans="2:4" x14ac:dyDescent="0.35">
      <c r="B1026" t="s">
        <v>1252</v>
      </c>
      <c r="C1026">
        <v>3</v>
      </c>
      <c r="D1026">
        <v>2101</v>
      </c>
    </row>
    <row r="1027" spans="2:4" x14ac:dyDescent="0.35">
      <c r="B1027" t="s">
        <v>1253</v>
      </c>
      <c r="C1027">
        <v>3</v>
      </c>
      <c r="D1027">
        <v>2101</v>
      </c>
    </row>
    <row r="1028" spans="2:4" x14ac:dyDescent="0.35">
      <c r="B1028" t="s">
        <v>1254</v>
      </c>
      <c r="C1028">
        <v>2.33</v>
      </c>
      <c r="D1028">
        <v>2046</v>
      </c>
    </row>
    <row r="1029" spans="2:4" x14ac:dyDescent="0.35">
      <c r="B1029" t="s">
        <v>1255</v>
      </c>
      <c r="C1029">
        <v>2.33</v>
      </c>
      <c r="D1029">
        <v>2046</v>
      </c>
    </row>
    <row r="1030" spans="2:4" x14ac:dyDescent="0.35">
      <c r="B1030" t="s">
        <v>1256</v>
      </c>
      <c r="C1030">
        <v>2.34</v>
      </c>
      <c r="D1030">
        <v>2046</v>
      </c>
    </row>
    <row r="1031" spans="2:4" x14ac:dyDescent="0.35">
      <c r="B1031" t="s">
        <v>1257</v>
      </c>
      <c r="C1031">
        <v>2.35</v>
      </c>
      <c r="D1031">
        <v>2041</v>
      </c>
    </row>
    <row r="1032" spans="2:4" x14ac:dyDescent="0.35">
      <c r="B1032" t="s">
        <v>1258</v>
      </c>
      <c r="C1032">
        <v>2.35</v>
      </c>
      <c r="D1032">
        <v>2040</v>
      </c>
    </row>
    <row r="1033" spans="2:4" x14ac:dyDescent="0.35">
      <c r="B1033" t="s">
        <v>1259</v>
      </c>
      <c r="C1033">
        <v>3</v>
      </c>
      <c r="D1033">
        <v>2101</v>
      </c>
    </row>
    <row r="1034" spans="2:4" x14ac:dyDescent="0.35">
      <c r="B1034" t="s">
        <v>1260</v>
      </c>
      <c r="C1034">
        <v>3</v>
      </c>
      <c r="D1034">
        <v>2101</v>
      </c>
    </row>
    <row r="1035" spans="2:4" x14ac:dyDescent="0.35">
      <c r="B1035" t="s">
        <v>1261</v>
      </c>
      <c r="C1035">
        <v>3</v>
      </c>
      <c r="D1035">
        <v>2101</v>
      </c>
    </row>
    <row r="1036" spans="2:4" x14ac:dyDescent="0.35">
      <c r="B1036" t="s">
        <v>1262</v>
      </c>
      <c r="C1036">
        <v>3</v>
      </c>
      <c r="D1036">
        <v>2101</v>
      </c>
    </row>
    <row r="1037" spans="2:4" x14ac:dyDescent="0.35">
      <c r="B1037" t="s">
        <v>1263</v>
      </c>
      <c r="C1037">
        <v>3</v>
      </c>
      <c r="D1037">
        <v>2101</v>
      </c>
    </row>
    <row r="1038" spans="2:4" x14ac:dyDescent="0.35">
      <c r="B1038" t="s">
        <v>1264</v>
      </c>
      <c r="C1038">
        <v>3</v>
      </c>
      <c r="D1038">
        <v>2101</v>
      </c>
    </row>
    <row r="1039" spans="2:4" x14ac:dyDescent="0.35">
      <c r="B1039" t="s">
        <v>1265</v>
      </c>
      <c r="C1039">
        <v>3</v>
      </c>
      <c r="D1039">
        <v>2101</v>
      </c>
    </row>
    <row r="1040" spans="2:4" x14ac:dyDescent="0.35">
      <c r="B1040" t="s">
        <v>1266</v>
      </c>
      <c r="C1040">
        <v>3</v>
      </c>
      <c r="D1040">
        <v>2101</v>
      </c>
    </row>
    <row r="1041" spans="2:4" x14ac:dyDescent="0.35">
      <c r="B1041" t="s">
        <v>1267</v>
      </c>
      <c r="C1041">
        <v>3</v>
      </c>
      <c r="D1041">
        <v>2101</v>
      </c>
    </row>
    <row r="1042" spans="2:4" x14ac:dyDescent="0.35">
      <c r="B1042" t="s">
        <v>1268</v>
      </c>
      <c r="C1042">
        <v>3</v>
      </c>
      <c r="D1042">
        <v>2101</v>
      </c>
    </row>
    <row r="1043" spans="2:4" x14ac:dyDescent="0.35">
      <c r="B1043" t="s">
        <v>1269</v>
      </c>
      <c r="C1043">
        <v>2.4300000000000002</v>
      </c>
      <c r="D1043">
        <v>2092</v>
      </c>
    </row>
    <row r="1044" spans="2:4" x14ac:dyDescent="0.35">
      <c r="B1044" t="s">
        <v>1270</v>
      </c>
      <c r="C1044">
        <v>2.4300000000000002</v>
      </c>
      <c r="D1044">
        <v>2094</v>
      </c>
    </row>
    <row r="1045" spans="2:4" x14ac:dyDescent="0.35">
      <c r="B1045" t="s">
        <v>1271</v>
      </c>
      <c r="C1045">
        <v>3</v>
      </c>
      <c r="D1045">
        <v>2101</v>
      </c>
    </row>
    <row r="1046" spans="2:4" x14ac:dyDescent="0.35">
      <c r="B1046" t="s">
        <v>1272</v>
      </c>
      <c r="C1046">
        <v>3</v>
      </c>
      <c r="D1046">
        <v>2101</v>
      </c>
    </row>
    <row r="1047" spans="2:4" x14ac:dyDescent="0.35">
      <c r="B1047" t="s">
        <v>1273</v>
      </c>
      <c r="C1047">
        <v>3</v>
      </c>
      <c r="D1047">
        <v>2101</v>
      </c>
    </row>
    <row r="1048" spans="2:4" x14ac:dyDescent="0.35">
      <c r="B1048" t="s">
        <v>1274</v>
      </c>
      <c r="C1048">
        <v>3</v>
      </c>
      <c r="D1048">
        <v>2101</v>
      </c>
    </row>
    <row r="1049" spans="2:4" x14ac:dyDescent="0.35">
      <c r="B1049" t="s">
        <v>1275</v>
      </c>
      <c r="C1049">
        <v>3</v>
      </c>
      <c r="D1049">
        <v>2101</v>
      </c>
    </row>
    <row r="1050" spans="2:4" x14ac:dyDescent="0.35">
      <c r="B1050" t="s">
        <v>1276</v>
      </c>
      <c r="C1050">
        <v>3</v>
      </c>
      <c r="D1050">
        <v>2101</v>
      </c>
    </row>
    <row r="1051" spans="2:4" x14ac:dyDescent="0.35">
      <c r="B1051" t="s">
        <v>1277</v>
      </c>
      <c r="C1051">
        <v>3</v>
      </c>
      <c r="D1051">
        <v>2101</v>
      </c>
    </row>
    <row r="1052" spans="2:4" x14ac:dyDescent="0.35">
      <c r="B1052" t="s">
        <v>1278</v>
      </c>
      <c r="C1052">
        <v>3</v>
      </c>
      <c r="D1052">
        <v>2101</v>
      </c>
    </row>
    <row r="1053" spans="2:4" x14ac:dyDescent="0.35">
      <c r="B1053" t="s">
        <v>1279</v>
      </c>
      <c r="C1053">
        <v>3</v>
      </c>
      <c r="D1053">
        <v>2101</v>
      </c>
    </row>
    <row r="1054" spans="2:4" x14ac:dyDescent="0.35">
      <c r="B1054" t="s">
        <v>1280</v>
      </c>
      <c r="C1054">
        <v>2.35</v>
      </c>
      <c r="D1054">
        <v>2049</v>
      </c>
    </row>
    <row r="1055" spans="2:4" x14ac:dyDescent="0.35">
      <c r="B1055" t="s">
        <v>1281</v>
      </c>
      <c r="C1055">
        <v>2.37</v>
      </c>
      <c r="D1055">
        <v>2042</v>
      </c>
    </row>
    <row r="1056" spans="2:4" x14ac:dyDescent="0.35">
      <c r="B1056" t="s">
        <v>1282</v>
      </c>
      <c r="C1056">
        <v>2.37</v>
      </c>
      <c r="D1056">
        <v>2042</v>
      </c>
    </row>
    <row r="1057" spans="2:4" x14ac:dyDescent="0.35">
      <c r="B1057" t="s">
        <v>1283</v>
      </c>
      <c r="C1057">
        <v>2.33</v>
      </c>
      <c r="D1057">
        <v>2043</v>
      </c>
    </row>
    <row r="1058" spans="2:4" x14ac:dyDescent="0.35">
      <c r="B1058" t="s">
        <v>1284</v>
      </c>
      <c r="C1058">
        <v>2.36</v>
      </c>
      <c r="D1058">
        <v>2041</v>
      </c>
    </row>
    <row r="1059" spans="2:4" x14ac:dyDescent="0.35">
      <c r="B1059" t="s">
        <v>1285</v>
      </c>
      <c r="C1059">
        <v>2.36</v>
      </c>
      <c r="D1059">
        <v>2041</v>
      </c>
    </row>
    <row r="1060" spans="2:4" x14ac:dyDescent="0.35">
      <c r="B1060" t="s">
        <v>1286</v>
      </c>
      <c r="C1060">
        <v>3</v>
      </c>
      <c r="D1060">
        <v>2101</v>
      </c>
    </row>
    <row r="1061" spans="2:4" x14ac:dyDescent="0.35">
      <c r="B1061" t="s">
        <v>1287</v>
      </c>
      <c r="C1061">
        <v>3</v>
      </c>
      <c r="D1061">
        <v>2101</v>
      </c>
    </row>
    <row r="1062" spans="2:4" x14ac:dyDescent="0.35">
      <c r="B1062" t="s">
        <v>1288</v>
      </c>
      <c r="C1062">
        <v>3</v>
      </c>
      <c r="D1062">
        <v>2101</v>
      </c>
    </row>
    <row r="1063" spans="2:4" x14ac:dyDescent="0.35">
      <c r="B1063" t="s">
        <v>1289</v>
      </c>
      <c r="C1063">
        <v>3</v>
      </c>
      <c r="D1063">
        <v>2101</v>
      </c>
    </row>
    <row r="1064" spans="2:4" x14ac:dyDescent="0.35">
      <c r="B1064" t="s">
        <v>1290</v>
      </c>
      <c r="C1064">
        <v>3</v>
      </c>
      <c r="D1064">
        <v>2101</v>
      </c>
    </row>
    <row r="1065" spans="2:4" x14ac:dyDescent="0.35">
      <c r="B1065" t="s">
        <v>1291</v>
      </c>
      <c r="C1065">
        <v>3</v>
      </c>
      <c r="D1065">
        <v>2101</v>
      </c>
    </row>
    <row r="1066" spans="2:4" x14ac:dyDescent="0.35">
      <c r="B1066" t="s">
        <v>1292</v>
      </c>
      <c r="C1066">
        <v>3</v>
      </c>
      <c r="D1066">
        <v>2101</v>
      </c>
    </row>
    <row r="1067" spans="2:4" x14ac:dyDescent="0.35">
      <c r="B1067" t="s">
        <v>1293</v>
      </c>
      <c r="C1067">
        <v>3</v>
      </c>
      <c r="D1067">
        <v>2101</v>
      </c>
    </row>
    <row r="1068" spans="2:4" x14ac:dyDescent="0.35">
      <c r="B1068" t="s">
        <v>1294</v>
      </c>
      <c r="C1068">
        <v>3</v>
      </c>
      <c r="D1068">
        <v>2101</v>
      </c>
    </row>
    <row r="1069" spans="2:4" x14ac:dyDescent="0.35">
      <c r="B1069" t="s">
        <v>1295</v>
      </c>
      <c r="C1069">
        <v>3</v>
      </c>
      <c r="D1069">
        <v>2101</v>
      </c>
    </row>
    <row r="1070" spans="2:4" x14ac:dyDescent="0.35">
      <c r="B1070" t="s">
        <v>1296</v>
      </c>
      <c r="C1070">
        <v>3</v>
      </c>
      <c r="D1070">
        <v>2101</v>
      </c>
    </row>
    <row r="1071" spans="2:4" x14ac:dyDescent="0.35">
      <c r="B1071" t="s">
        <v>1297</v>
      </c>
      <c r="C1071">
        <v>3</v>
      </c>
      <c r="D1071">
        <v>2101</v>
      </c>
    </row>
    <row r="1072" spans="2:4" x14ac:dyDescent="0.35">
      <c r="B1072" t="s">
        <v>1298</v>
      </c>
      <c r="C1072">
        <v>3</v>
      </c>
      <c r="D1072">
        <v>2101</v>
      </c>
    </row>
    <row r="1073" spans="2:4" x14ac:dyDescent="0.35">
      <c r="B1073" t="s">
        <v>1299</v>
      </c>
      <c r="C1073">
        <v>3</v>
      </c>
      <c r="D1073">
        <v>2101</v>
      </c>
    </row>
    <row r="1074" spans="2:4" x14ac:dyDescent="0.35">
      <c r="B1074" t="s">
        <v>1300</v>
      </c>
      <c r="C1074">
        <v>3</v>
      </c>
      <c r="D1074">
        <v>2101</v>
      </c>
    </row>
    <row r="1075" spans="2:4" x14ac:dyDescent="0.35">
      <c r="B1075" t="s">
        <v>1301</v>
      </c>
      <c r="C1075">
        <v>2.37</v>
      </c>
      <c r="D1075">
        <v>2043</v>
      </c>
    </row>
    <row r="1076" spans="2:4" x14ac:dyDescent="0.35">
      <c r="B1076" t="s">
        <v>1302</v>
      </c>
      <c r="C1076">
        <v>2.37</v>
      </c>
      <c r="D1076">
        <v>2043</v>
      </c>
    </row>
    <row r="1077" spans="2:4" x14ac:dyDescent="0.35">
      <c r="B1077" t="s">
        <v>1303</v>
      </c>
      <c r="C1077">
        <v>3</v>
      </c>
      <c r="D1077">
        <v>2101</v>
      </c>
    </row>
    <row r="1078" spans="2:4" x14ac:dyDescent="0.35">
      <c r="B1078" t="s">
        <v>1304</v>
      </c>
      <c r="C1078">
        <v>3</v>
      </c>
      <c r="D1078">
        <v>2101</v>
      </c>
    </row>
    <row r="1079" spans="2:4" x14ac:dyDescent="0.35">
      <c r="B1079" t="s">
        <v>1305</v>
      </c>
      <c r="C1079">
        <v>3</v>
      </c>
      <c r="D1079">
        <v>2101</v>
      </c>
    </row>
    <row r="1080" spans="2:4" x14ac:dyDescent="0.35">
      <c r="B1080" t="s">
        <v>1306</v>
      </c>
      <c r="C1080">
        <v>3</v>
      </c>
      <c r="D1080">
        <v>2101</v>
      </c>
    </row>
    <row r="1081" spans="2:4" x14ac:dyDescent="0.35">
      <c r="B1081" t="s">
        <v>1307</v>
      </c>
      <c r="C1081">
        <v>3</v>
      </c>
      <c r="D1081">
        <v>2101</v>
      </c>
    </row>
    <row r="1082" spans="2:4" x14ac:dyDescent="0.35">
      <c r="B1082" t="s">
        <v>1308</v>
      </c>
      <c r="C1082">
        <v>3</v>
      </c>
      <c r="D1082">
        <v>2101</v>
      </c>
    </row>
    <row r="1083" spans="2:4" x14ac:dyDescent="0.35">
      <c r="B1083" t="s">
        <v>1309</v>
      </c>
      <c r="C1083">
        <v>3</v>
      </c>
      <c r="D1083">
        <v>2101</v>
      </c>
    </row>
    <row r="1084" spans="2:4" x14ac:dyDescent="0.35">
      <c r="B1084" t="s">
        <v>1310</v>
      </c>
      <c r="C1084">
        <v>3</v>
      </c>
      <c r="D1084">
        <v>2101</v>
      </c>
    </row>
    <row r="1085" spans="2:4" x14ac:dyDescent="0.35">
      <c r="B1085" t="s">
        <v>1311</v>
      </c>
      <c r="C1085">
        <v>3</v>
      </c>
      <c r="D1085">
        <v>2101</v>
      </c>
    </row>
    <row r="1086" spans="2:4" x14ac:dyDescent="0.35">
      <c r="B1086" t="s">
        <v>1312</v>
      </c>
      <c r="C1086">
        <v>3</v>
      </c>
      <c r="D1086">
        <v>2101</v>
      </c>
    </row>
    <row r="1087" spans="2:4" x14ac:dyDescent="0.35">
      <c r="B1087" t="s">
        <v>1313</v>
      </c>
      <c r="C1087">
        <v>2.41</v>
      </c>
      <c r="D1087">
        <v>2088</v>
      </c>
    </row>
    <row r="1088" spans="2:4" x14ac:dyDescent="0.35">
      <c r="B1088" t="s">
        <v>1314</v>
      </c>
      <c r="C1088">
        <v>2.41</v>
      </c>
      <c r="D1088">
        <v>2088</v>
      </c>
    </row>
    <row r="1089" spans="2:4" x14ac:dyDescent="0.35">
      <c r="B1089" t="s">
        <v>1315</v>
      </c>
      <c r="C1089">
        <v>3</v>
      </c>
      <c r="D1089">
        <v>2101</v>
      </c>
    </row>
    <row r="1090" spans="2:4" x14ac:dyDescent="0.35">
      <c r="B1090" t="s">
        <v>1316</v>
      </c>
      <c r="C1090">
        <v>2.37</v>
      </c>
      <c r="D1090">
        <v>2045</v>
      </c>
    </row>
    <row r="1091" spans="2:4" x14ac:dyDescent="0.35">
      <c r="B1091" t="s">
        <v>1317</v>
      </c>
      <c r="C1091">
        <v>2.38</v>
      </c>
      <c r="D1091">
        <v>2044</v>
      </c>
    </row>
    <row r="1092" spans="2:4" x14ac:dyDescent="0.35">
      <c r="B1092" t="s">
        <v>1318</v>
      </c>
      <c r="C1092">
        <v>3</v>
      </c>
      <c r="D1092">
        <v>2101</v>
      </c>
    </row>
    <row r="1093" spans="2:4" x14ac:dyDescent="0.35">
      <c r="B1093" t="s">
        <v>1319</v>
      </c>
      <c r="C1093">
        <v>2.34</v>
      </c>
      <c r="D1093">
        <v>2046</v>
      </c>
    </row>
    <row r="1094" spans="2:4" x14ac:dyDescent="0.35">
      <c r="B1094" t="s">
        <v>1320</v>
      </c>
      <c r="C1094">
        <v>2.36</v>
      </c>
      <c r="D1094">
        <v>2042</v>
      </c>
    </row>
    <row r="1095" spans="2:4" x14ac:dyDescent="0.35">
      <c r="B1095" t="s">
        <v>1321</v>
      </c>
      <c r="C1095">
        <v>2.36</v>
      </c>
      <c r="D1095">
        <v>2041</v>
      </c>
    </row>
    <row r="1096" spans="2:4" x14ac:dyDescent="0.35">
      <c r="B1096" t="s">
        <v>1322</v>
      </c>
      <c r="C1096">
        <v>2.33</v>
      </c>
      <c r="D1096">
        <v>2042</v>
      </c>
    </row>
    <row r="1097" spans="2:4" x14ac:dyDescent="0.35">
      <c r="B1097" t="s">
        <v>1323</v>
      </c>
      <c r="C1097">
        <v>2.36</v>
      </c>
      <c r="D1097">
        <v>2041</v>
      </c>
    </row>
    <row r="1098" spans="2:4" x14ac:dyDescent="0.35">
      <c r="B1098" t="s">
        <v>1324</v>
      </c>
      <c r="C1098">
        <v>2.36</v>
      </c>
      <c r="D1098">
        <v>2040</v>
      </c>
    </row>
    <row r="1099" spans="2:4" x14ac:dyDescent="0.35">
      <c r="B1099" t="s">
        <v>1325</v>
      </c>
      <c r="C1099">
        <v>3</v>
      </c>
      <c r="D1099">
        <v>2101</v>
      </c>
    </row>
    <row r="1100" spans="2:4" x14ac:dyDescent="0.35">
      <c r="B1100" t="s">
        <v>1326</v>
      </c>
      <c r="C1100">
        <v>3</v>
      </c>
      <c r="D1100">
        <v>2101</v>
      </c>
    </row>
    <row r="1101" spans="2:4" x14ac:dyDescent="0.35">
      <c r="B1101" t="s">
        <v>1327</v>
      </c>
      <c r="C1101">
        <v>3</v>
      </c>
      <c r="D1101">
        <v>2101</v>
      </c>
    </row>
    <row r="1102" spans="2:4" x14ac:dyDescent="0.35">
      <c r="B1102" t="s">
        <v>1328</v>
      </c>
      <c r="C1102">
        <v>2.5</v>
      </c>
      <c r="D1102">
        <v>2090</v>
      </c>
    </row>
    <row r="1103" spans="2:4" x14ac:dyDescent="0.35">
      <c r="B1103" t="s">
        <v>1329</v>
      </c>
      <c r="C1103">
        <v>2.5099999999999998</v>
      </c>
      <c r="D1103">
        <v>2090</v>
      </c>
    </row>
    <row r="1104" spans="2:4" x14ac:dyDescent="0.35">
      <c r="B1104" t="s">
        <v>1330</v>
      </c>
      <c r="C1104">
        <v>3</v>
      </c>
      <c r="D1104">
        <v>2101</v>
      </c>
    </row>
    <row r="1105" spans="2:4" x14ac:dyDescent="0.35">
      <c r="B1105" t="s">
        <v>1331</v>
      </c>
      <c r="C1105">
        <v>2.39</v>
      </c>
      <c r="D1105">
        <v>2047</v>
      </c>
    </row>
    <row r="1106" spans="2:4" x14ac:dyDescent="0.35">
      <c r="B1106" t="s">
        <v>1332</v>
      </c>
      <c r="C1106">
        <v>2.39</v>
      </c>
      <c r="D1106">
        <v>2047</v>
      </c>
    </row>
    <row r="1107" spans="2:4" x14ac:dyDescent="0.35">
      <c r="B1107" t="s">
        <v>1333</v>
      </c>
      <c r="C1107">
        <v>3</v>
      </c>
      <c r="D1107">
        <v>2101</v>
      </c>
    </row>
    <row r="1108" spans="2:4" x14ac:dyDescent="0.35">
      <c r="B1108" t="s">
        <v>1334</v>
      </c>
      <c r="C1108">
        <v>3</v>
      </c>
      <c r="D1108">
        <v>2101</v>
      </c>
    </row>
    <row r="1109" spans="2:4" x14ac:dyDescent="0.35">
      <c r="B1109" t="s">
        <v>1335</v>
      </c>
      <c r="C1109">
        <v>3</v>
      </c>
      <c r="D1109">
        <v>2101</v>
      </c>
    </row>
    <row r="1110" spans="2:4" x14ac:dyDescent="0.35">
      <c r="B1110" t="s">
        <v>1336</v>
      </c>
      <c r="C1110">
        <v>3</v>
      </c>
      <c r="D1110">
        <v>2101</v>
      </c>
    </row>
    <row r="1111" spans="2:4" x14ac:dyDescent="0.35">
      <c r="B1111" t="s">
        <v>1337</v>
      </c>
      <c r="C1111">
        <v>2.42</v>
      </c>
      <c r="D1111">
        <v>2050</v>
      </c>
    </row>
    <row r="1112" spans="2:4" x14ac:dyDescent="0.35">
      <c r="B1112" t="s">
        <v>1338</v>
      </c>
      <c r="C1112">
        <v>2.42</v>
      </c>
      <c r="D1112">
        <v>2050</v>
      </c>
    </row>
    <row r="1113" spans="2:4" x14ac:dyDescent="0.35">
      <c r="B1113" t="s">
        <v>1339</v>
      </c>
      <c r="C1113">
        <v>3</v>
      </c>
      <c r="D1113">
        <v>2101</v>
      </c>
    </row>
    <row r="1114" spans="2:4" x14ac:dyDescent="0.35">
      <c r="B1114" t="s">
        <v>1340</v>
      </c>
      <c r="C1114">
        <v>2.35</v>
      </c>
      <c r="D1114">
        <v>2049</v>
      </c>
    </row>
    <row r="1115" spans="2:4" x14ac:dyDescent="0.35">
      <c r="B1115" t="s">
        <v>1341</v>
      </c>
      <c r="C1115">
        <v>2.37</v>
      </c>
      <c r="D1115">
        <v>2042</v>
      </c>
    </row>
    <row r="1116" spans="2:4" x14ac:dyDescent="0.35">
      <c r="B1116" t="s">
        <v>1342</v>
      </c>
      <c r="C1116">
        <v>2.37</v>
      </c>
      <c r="D1116">
        <v>2042</v>
      </c>
    </row>
    <row r="1117" spans="2:4" x14ac:dyDescent="0.35">
      <c r="B1117" t="s">
        <v>1343</v>
      </c>
      <c r="C1117">
        <v>3</v>
      </c>
      <c r="D1117">
        <v>2101</v>
      </c>
    </row>
    <row r="1118" spans="2:4" x14ac:dyDescent="0.35">
      <c r="B1118" t="s">
        <v>1344</v>
      </c>
      <c r="C1118">
        <v>3</v>
      </c>
      <c r="D1118">
        <v>2101</v>
      </c>
    </row>
    <row r="1119" spans="2:4" x14ac:dyDescent="0.35">
      <c r="B1119" t="s">
        <v>1345</v>
      </c>
      <c r="C1119">
        <v>3</v>
      </c>
      <c r="D1119">
        <v>2101</v>
      </c>
    </row>
    <row r="1120" spans="2:4" x14ac:dyDescent="0.35">
      <c r="B1120" t="s">
        <v>1346</v>
      </c>
      <c r="C1120">
        <v>2.57</v>
      </c>
      <c r="D1120">
        <v>2093</v>
      </c>
    </row>
    <row r="1121" spans="2:4" x14ac:dyDescent="0.35">
      <c r="B1121" t="s">
        <v>1347</v>
      </c>
      <c r="C1121">
        <v>2.57</v>
      </c>
      <c r="D1121">
        <v>2094</v>
      </c>
    </row>
    <row r="1122" spans="2:4" x14ac:dyDescent="0.35">
      <c r="B1122" t="s">
        <v>1348</v>
      </c>
      <c r="C1122">
        <v>3</v>
      </c>
      <c r="D1122">
        <v>2101</v>
      </c>
    </row>
    <row r="1123" spans="2:4" x14ac:dyDescent="0.35">
      <c r="B1123" t="s">
        <v>1349</v>
      </c>
      <c r="C1123">
        <v>2.4300000000000002</v>
      </c>
      <c r="D1123">
        <v>2051</v>
      </c>
    </row>
    <row r="1124" spans="2:4" x14ac:dyDescent="0.35">
      <c r="B1124" t="s">
        <v>1350</v>
      </c>
      <c r="C1124">
        <v>2.4300000000000002</v>
      </c>
      <c r="D1124">
        <v>2051</v>
      </c>
    </row>
    <row r="1125" spans="2:4" x14ac:dyDescent="0.35">
      <c r="B1125" t="s">
        <v>1351</v>
      </c>
      <c r="C1125">
        <v>3</v>
      </c>
      <c r="D1125">
        <v>2101</v>
      </c>
    </row>
    <row r="1126" spans="2:4" x14ac:dyDescent="0.35">
      <c r="B1126" t="s">
        <v>1352</v>
      </c>
      <c r="C1126">
        <v>2.39</v>
      </c>
      <c r="D1126">
        <v>2050</v>
      </c>
    </row>
    <row r="1127" spans="2:4" x14ac:dyDescent="0.35">
      <c r="B1127" t="s">
        <v>1353</v>
      </c>
      <c r="C1127">
        <v>2.39</v>
      </c>
      <c r="D1127">
        <v>2050</v>
      </c>
    </row>
    <row r="1128" spans="2:4" x14ac:dyDescent="0.35">
      <c r="B1128" t="s">
        <v>1354</v>
      </c>
      <c r="C1128">
        <v>3</v>
      </c>
      <c r="D1128">
        <v>2101</v>
      </c>
    </row>
    <row r="1129" spans="2:4" x14ac:dyDescent="0.35">
      <c r="B1129" t="s">
        <v>1355</v>
      </c>
      <c r="C1129">
        <v>2.37</v>
      </c>
      <c r="D1129">
        <v>2044</v>
      </c>
    </row>
    <row r="1130" spans="2:4" x14ac:dyDescent="0.35">
      <c r="B1130" t="s">
        <v>1356</v>
      </c>
      <c r="C1130">
        <v>2.37</v>
      </c>
      <c r="D1130">
        <v>2044</v>
      </c>
    </row>
    <row r="1131" spans="2:4" x14ac:dyDescent="0.35">
      <c r="B1131" t="s">
        <v>1357</v>
      </c>
      <c r="C1131">
        <v>3</v>
      </c>
      <c r="D1131">
        <v>2101</v>
      </c>
    </row>
    <row r="1132" spans="2:4" x14ac:dyDescent="0.35">
      <c r="B1132" t="s">
        <v>1358</v>
      </c>
      <c r="C1132">
        <v>2.34</v>
      </c>
      <c r="D1132">
        <v>2045</v>
      </c>
    </row>
    <row r="1133" spans="2:4" x14ac:dyDescent="0.35">
      <c r="B1133" t="s">
        <v>1359</v>
      </c>
      <c r="C1133">
        <v>2.36</v>
      </c>
      <c r="D1133">
        <v>2042</v>
      </c>
    </row>
    <row r="1134" spans="2:4" x14ac:dyDescent="0.35">
      <c r="B1134" t="s">
        <v>1360</v>
      </c>
      <c r="C1134">
        <v>2.36</v>
      </c>
      <c r="D1134">
        <v>2041</v>
      </c>
    </row>
    <row r="1135" spans="2:4" x14ac:dyDescent="0.35">
      <c r="B1135" t="s">
        <v>1361</v>
      </c>
      <c r="C1135">
        <v>2.33</v>
      </c>
      <c r="D1135">
        <v>2042</v>
      </c>
    </row>
    <row r="1136" spans="2:4" x14ac:dyDescent="0.35">
      <c r="B1136" t="s">
        <v>1362</v>
      </c>
      <c r="C1136">
        <v>2.36</v>
      </c>
      <c r="D1136">
        <v>2040</v>
      </c>
    </row>
    <row r="1137" spans="2:4" x14ac:dyDescent="0.35">
      <c r="B1137" t="s">
        <v>1363</v>
      </c>
      <c r="C1137">
        <v>2.36</v>
      </c>
      <c r="D1137">
        <v>2040</v>
      </c>
    </row>
    <row r="1138" spans="2:4" x14ac:dyDescent="0.35">
      <c r="B1138" t="s">
        <v>1364</v>
      </c>
      <c r="C1138">
        <v>2.69</v>
      </c>
      <c r="D1138">
        <v>2095</v>
      </c>
    </row>
    <row r="1139" spans="2:4" x14ac:dyDescent="0.35">
      <c r="B1139" t="s">
        <v>1365</v>
      </c>
      <c r="C1139">
        <v>2.69</v>
      </c>
      <c r="D1139">
        <v>2095</v>
      </c>
    </row>
    <row r="1140" spans="2:4" x14ac:dyDescent="0.35">
      <c r="B1140" t="s">
        <v>1366</v>
      </c>
      <c r="C1140">
        <v>3</v>
      </c>
      <c r="D1140">
        <v>2101</v>
      </c>
    </row>
    <row r="1141" spans="2:4" x14ac:dyDescent="0.35">
      <c r="B1141" t="s">
        <v>1367</v>
      </c>
      <c r="C1141">
        <v>2.48</v>
      </c>
      <c r="D1141">
        <v>2077</v>
      </c>
    </row>
    <row r="1142" spans="2:4" x14ac:dyDescent="0.35">
      <c r="B1142" t="s">
        <v>1368</v>
      </c>
      <c r="C1142">
        <v>2.48</v>
      </c>
      <c r="D1142">
        <v>2078</v>
      </c>
    </row>
    <row r="1143" spans="2:4" x14ac:dyDescent="0.35">
      <c r="B1143" t="s">
        <v>1369</v>
      </c>
      <c r="C1143">
        <v>3</v>
      </c>
      <c r="D1143">
        <v>2101</v>
      </c>
    </row>
    <row r="1144" spans="2:4" x14ac:dyDescent="0.35">
      <c r="B1144" t="s">
        <v>1370</v>
      </c>
      <c r="C1144">
        <v>2.39</v>
      </c>
      <c r="D1144">
        <v>2046</v>
      </c>
    </row>
    <row r="1145" spans="2:4" x14ac:dyDescent="0.35">
      <c r="B1145" t="s">
        <v>1371</v>
      </c>
      <c r="C1145">
        <v>2.39</v>
      </c>
      <c r="D1145">
        <v>2046</v>
      </c>
    </row>
    <row r="1146" spans="2:4" x14ac:dyDescent="0.35">
      <c r="B1146" t="s">
        <v>1372</v>
      </c>
      <c r="C1146">
        <v>3</v>
      </c>
      <c r="D1146">
        <v>2101</v>
      </c>
    </row>
    <row r="1147" spans="2:4" x14ac:dyDescent="0.35">
      <c r="B1147" t="s">
        <v>1373</v>
      </c>
      <c r="C1147">
        <v>2.57</v>
      </c>
      <c r="D1147">
        <v>2090</v>
      </c>
    </row>
    <row r="1148" spans="2:4" x14ac:dyDescent="0.35">
      <c r="B1148" t="s">
        <v>1374</v>
      </c>
      <c r="C1148">
        <v>2.57</v>
      </c>
      <c r="D1148">
        <v>2090</v>
      </c>
    </row>
    <row r="1149" spans="2:4" x14ac:dyDescent="0.35">
      <c r="B1149" t="s">
        <v>1375</v>
      </c>
      <c r="C1149">
        <v>3</v>
      </c>
      <c r="D1149">
        <v>2101</v>
      </c>
    </row>
    <row r="1150" spans="2:4" x14ac:dyDescent="0.35">
      <c r="B1150" t="s">
        <v>1376</v>
      </c>
      <c r="C1150">
        <v>2.41</v>
      </c>
      <c r="D1150">
        <v>2049</v>
      </c>
    </row>
    <row r="1151" spans="2:4" x14ac:dyDescent="0.35">
      <c r="B1151" t="s">
        <v>1377</v>
      </c>
      <c r="C1151">
        <v>2.41</v>
      </c>
      <c r="D1151">
        <v>2049</v>
      </c>
    </row>
    <row r="1152" spans="2:4" x14ac:dyDescent="0.35">
      <c r="B1152" t="s">
        <v>1378</v>
      </c>
      <c r="C1152">
        <v>3</v>
      </c>
      <c r="D1152">
        <v>2101</v>
      </c>
    </row>
    <row r="1153" spans="2:4" x14ac:dyDescent="0.35">
      <c r="B1153" t="s">
        <v>1379</v>
      </c>
      <c r="C1153">
        <v>2.35</v>
      </c>
      <c r="D1153">
        <v>2048</v>
      </c>
    </row>
    <row r="1154" spans="2:4" x14ac:dyDescent="0.35">
      <c r="B1154" t="s">
        <v>1380</v>
      </c>
      <c r="C1154">
        <v>2.37</v>
      </c>
      <c r="D1154">
        <v>2042</v>
      </c>
    </row>
    <row r="1155" spans="2:4" x14ac:dyDescent="0.35">
      <c r="B1155" t="s">
        <v>1381</v>
      </c>
      <c r="C1155">
        <v>2.37</v>
      </c>
      <c r="D1155">
        <v>2042</v>
      </c>
    </row>
    <row r="1156" spans="2:4" x14ac:dyDescent="0.35">
      <c r="B1156" t="s">
        <v>1382</v>
      </c>
      <c r="C1156">
        <v>3</v>
      </c>
      <c r="D1156">
        <v>2101</v>
      </c>
    </row>
    <row r="1157" spans="2:4" x14ac:dyDescent="0.35">
      <c r="B1157" t="s">
        <v>1383</v>
      </c>
      <c r="C1157">
        <v>3</v>
      </c>
      <c r="D1157">
        <v>2101</v>
      </c>
    </row>
    <row r="1158" spans="2:4" x14ac:dyDescent="0.35">
      <c r="B1158" t="s">
        <v>1384</v>
      </c>
      <c r="C1158">
        <v>3</v>
      </c>
      <c r="D1158">
        <v>2101</v>
      </c>
    </row>
    <row r="1159" spans="2:4" x14ac:dyDescent="0.35">
      <c r="B1159" t="s">
        <v>1385</v>
      </c>
      <c r="C1159">
        <v>2.5299999999999998</v>
      </c>
      <c r="D1159">
        <v>2082</v>
      </c>
    </row>
    <row r="1160" spans="2:4" x14ac:dyDescent="0.35">
      <c r="B1160" t="s">
        <v>1386</v>
      </c>
      <c r="C1160">
        <v>2.54</v>
      </c>
      <c r="D1160">
        <v>2082</v>
      </c>
    </row>
    <row r="1161" spans="2:4" x14ac:dyDescent="0.35">
      <c r="B1161" t="s">
        <v>1387</v>
      </c>
      <c r="C1161">
        <v>3</v>
      </c>
      <c r="D1161">
        <v>2101</v>
      </c>
    </row>
    <row r="1162" spans="2:4" x14ac:dyDescent="0.35">
      <c r="B1162" t="s">
        <v>1388</v>
      </c>
      <c r="C1162">
        <v>2.42</v>
      </c>
      <c r="D1162">
        <v>2050</v>
      </c>
    </row>
    <row r="1163" spans="2:4" x14ac:dyDescent="0.35">
      <c r="B1163" t="s">
        <v>1389</v>
      </c>
      <c r="C1163">
        <v>2.42</v>
      </c>
      <c r="D1163">
        <v>2050</v>
      </c>
    </row>
    <row r="1164" spans="2:4" x14ac:dyDescent="0.35">
      <c r="B1164" t="s">
        <v>1390</v>
      </c>
      <c r="C1164">
        <v>3</v>
      </c>
      <c r="D1164">
        <v>2101</v>
      </c>
    </row>
    <row r="1165" spans="2:4" x14ac:dyDescent="0.35">
      <c r="B1165" t="s">
        <v>1391</v>
      </c>
      <c r="C1165">
        <v>3</v>
      </c>
      <c r="D1165">
        <v>2101</v>
      </c>
    </row>
    <row r="1166" spans="2:4" x14ac:dyDescent="0.35">
      <c r="B1166" t="s">
        <v>1392</v>
      </c>
      <c r="C1166">
        <v>3</v>
      </c>
      <c r="D1166">
        <v>2101</v>
      </c>
    </row>
    <row r="1167" spans="2:4" x14ac:dyDescent="0.35">
      <c r="B1167" t="s">
        <v>1393</v>
      </c>
      <c r="C1167">
        <v>3</v>
      </c>
      <c r="D1167">
        <v>2101</v>
      </c>
    </row>
    <row r="1168" spans="2:4" x14ac:dyDescent="0.35">
      <c r="B1168" t="s">
        <v>1394</v>
      </c>
      <c r="C1168">
        <v>2.38</v>
      </c>
      <c r="D1168">
        <v>2046</v>
      </c>
    </row>
    <row r="1169" spans="2:4" x14ac:dyDescent="0.35">
      <c r="B1169" t="s">
        <v>1395</v>
      </c>
      <c r="C1169">
        <v>2.38</v>
      </c>
      <c r="D1169">
        <v>2045</v>
      </c>
    </row>
    <row r="1170" spans="2:4" x14ac:dyDescent="0.35">
      <c r="B1170" t="s">
        <v>1396</v>
      </c>
      <c r="C1170">
        <v>3</v>
      </c>
      <c r="D1170">
        <v>2101</v>
      </c>
    </row>
    <row r="1171" spans="2:4" x14ac:dyDescent="0.35">
      <c r="B1171" t="s">
        <v>1397</v>
      </c>
      <c r="C1171">
        <v>2.34</v>
      </c>
      <c r="D1171">
        <v>2048</v>
      </c>
    </row>
    <row r="1172" spans="2:4" x14ac:dyDescent="0.35">
      <c r="B1172" t="s">
        <v>1398</v>
      </c>
      <c r="C1172">
        <v>2.36</v>
      </c>
      <c r="D1172">
        <v>2042</v>
      </c>
    </row>
    <row r="1173" spans="2:4" x14ac:dyDescent="0.35">
      <c r="B1173" t="s">
        <v>1399</v>
      </c>
      <c r="C1173">
        <v>2.37</v>
      </c>
      <c r="D1173">
        <v>2042</v>
      </c>
    </row>
    <row r="1174" spans="2:4" x14ac:dyDescent="0.35">
      <c r="B1174" t="s">
        <v>1400</v>
      </c>
      <c r="C1174">
        <v>2.33</v>
      </c>
      <c r="D1174">
        <v>2042</v>
      </c>
    </row>
    <row r="1175" spans="2:4" x14ac:dyDescent="0.35">
      <c r="B1175" t="s">
        <v>1401</v>
      </c>
      <c r="C1175">
        <v>2.36</v>
      </c>
      <c r="D1175">
        <v>2041</v>
      </c>
    </row>
    <row r="1176" spans="2:4" x14ac:dyDescent="0.35">
      <c r="B1176" t="s">
        <v>1402</v>
      </c>
      <c r="C1176">
        <v>2.36</v>
      </c>
      <c r="D1176">
        <v>2041</v>
      </c>
    </row>
    <row r="1177" spans="2:4" x14ac:dyDescent="0.35">
      <c r="B1177" t="s">
        <v>1403</v>
      </c>
      <c r="C1177">
        <v>3</v>
      </c>
      <c r="D1177">
        <v>2101</v>
      </c>
    </row>
    <row r="1178" spans="2:4" x14ac:dyDescent="0.35">
      <c r="B1178" t="s">
        <v>1404</v>
      </c>
      <c r="C1178">
        <v>3</v>
      </c>
      <c r="D1178">
        <v>2101</v>
      </c>
    </row>
    <row r="1179" spans="2:4" x14ac:dyDescent="0.35">
      <c r="B1179" t="s">
        <v>1405</v>
      </c>
      <c r="C1179">
        <v>3</v>
      </c>
      <c r="D1179">
        <v>2101</v>
      </c>
    </row>
    <row r="1180" spans="2:4" x14ac:dyDescent="0.35">
      <c r="B1180" t="s">
        <v>1406</v>
      </c>
      <c r="C1180">
        <v>3</v>
      </c>
      <c r="D1180">
        <v>2101</v>
      </c>
    </row>
    <row r="1181" spans="2:4" x14ac:dyDescent="0.35">
      <c r="B1181" t="s">
        <v>1407</v>
      </c>
      <c r="C1181">
        <v>3</v>
      </c>
      <c r="D1181">
        <v>2101</v>
      </c>
    </row>
    <row r="1182" spans="2:4" x14ac:dyDescent="0.35">
      <c r="B1182" t="s">
        <v>1408</v>
      </c>
      <c r="C1182">
        <v>3</v>
      </c>
      <c r="D1182">
        <v>2101</v>
      </c>
    </row>
    <row r="1183" spans="2:4" x14ac:dyDescent="0.35">
      <c r="B1183" t="s">
        <v>1409</v>
      </c>
      <c r="C1183">
        <v>2.4</v>
      </c>
      <c r="D1183">
        <v>2048</v>
      </c>
    </row>
    <row r="1184" spans="2:4" x14ac:dyDescent="0.35">
      <c r="B1184" t="s">
        <v>1410</v>
      </c>
      <c r="C1184">
        <v>2.4</v>
      </c>
      <c r="D1184">
        <v>2048</v>
      </c>
    </row>
    <row r="1185" spans="2:4" x14ac:dyDescent="0.35">
      <c r="B1185" t="s">
        <v>1411</v>
      </c>
      <c r="C1185">
        <v>3</v>
      </c>
      <c r="D1185">
        <v>2101</v>
      </c>
    </row>
    <row r="1186" spans="2:4" x14ac:dyDescent="0.35">
      <c r="B1186" t="s">
        <v>1412</v>
      </c>
      <c r="C1186">
        <v>3</v>
      </c>
      <c r="D1186">
        <v>2101</v>
      </c>
    </row>
    <row r="1187" spans="2:4" x14ac:dyDescent="0.35">
      <c r="B1187" t="s">
        <v>1413</v>
      </c>
      <c r="C1187">
        <v>3</v>
      </c>
      <c r="D1187">
        <v>2101</v>
      </c>
    </row>
    <row r="1188" spans="2:4" x14ac:dyDescent="0.35">
      <c r="B1188" t="s">
        <v>1414</v>
      </c>
      <c r="C1188">
        <v>3</v>
      </c>
      <c r="D1188">
        <v>2101</v>
      </c>
    </row>
    <row r="1189" spans="2:4" x14ac:dyDescent="0.35">
      <c r="B1189" t="s">
        <v>1415</v>
      </c>
      <c r="C1189">
        <v>2.42</v>
      </c>
      <c r="D1189">
        <v>2052</v>
      </c>
    </row>
    <row r="1190" spans="2:4" x14ac:dyDescent="0.35">
      <c r="B1190" t="s">
        <v>1416</v>
      </c>
      <c r="C1190">
        <v>2.42</v>
      </c>
      <c r="D1190">
        <v>2052</v>
      </c>
    </row>
    <row r="1191" spans="2:4" x14ac:dyDescent="0.35">
      <c r="B1191" t="s">
        <v>1417</v>
      </c>
      <c r="C1191">
        <v>3</v>
      </c>
      <c r="D1191">
        <v>2101</v>
      </c>
    </row>
    <row r="1192" spans="2:4" x14ac:dyDescent="0.35">
      <c r="B1192" t="s">
        <v>1418</v>
      </c>
      <c r="C1192">
        <v>2.35</v>
      </c>
      <c r="D1192">
        <v>2050</v>
      </c>
    </row>
    <row r="1193" spans="2:4" x14ac:dyDescent="0.35">
      <c r="B1193" t="s">
        <v>1419</v>
      </c>
      <c r="C1193">
        <v>2.37</v>
      </c>
      <c r="D1193">
        <v>2043</v>
      </c>
    </row>
    <row r="1194" spans="2:4" x14ac:dyDescent="0.35">
      <c r="B1194" t="s">
        <v>1420</v>
      </c>
      <c r="C1194">
        <v>2.37</v>
      </c>
      <c r="D1194">
        <v>2042</v>
      </c>
    </row>
    <row r="1195" spans="2:4" x14ac:dyDescent="0.35">
      <c r="B1195" t="s">
        <v>1421</v>
      </c>
      <c r="C1195">
        <v>3</v>
      </c>
      <c r="D1195">
        <v>2101</v>
      </c>
    </row>
    <row r="1196" spans="2:4" x14ac:dyDescent="0.35">
      <c r="B1196" t="s">
        <v>1422</v>
      </c>
      <c r="C1196">
        <v>3</v>
      </c>
      <c r="D1196">
        <v>2101</v>
      </c>
    </row>
    <row r="1197" spans="2:4" x14ac:dyDescent="0.35">
      <c r="B1197" t="s">
        <v>1423</v>
      </c>
      <c r="C1197">
        <v>3</v>
      </c>
      <c r="D1197">
        <v>2101</v>
      </c>
    </row>
    <row r="1198" spans="2:4" x14ac:dyDescent="0.35">
      <c r="B1198" t="s">
        <v>1424</v>
      </c>
      <c r="C1198">
        <v>3</v>
      </c>
      <c r="D1198">
        <v>2101</v>
      </c>
    </row>
    <row r="1199" spans="2:4" x14ac:dyDescent="0.35">
      <c r="B1199" t="s">
        <v>1425</v>
      </c>
      <c r="C1199">
        <v>3</v>
      </c>
      <c r="D1199">
        <v>2101</v>
      </c>
    </row>
    <row r="1200" spans="2:4" x14ac:dyDescent="0.35">
      <c r="B1200" t="s">
        <v>1426</v>
      </c>
      <c r="C1200">
        <v>3</v>
      </c>
      <c r="D1200">
        <v>2101</v>
      </c>
    </row>
    <row r="1201" spans="2:4" x14ac:dyDescent="0.35">
      <c r="B1201" t="s">
        <v>1427</v>
      </c>
      <c r="C1201">
        <v>2.4500000000000002</v>
      </c>
      <c r="D1201">
        <v>2093</v>
      </c>
    </row>
    <row r="1202" spans="2:4" x14ac:dyDescent="0.35">
      <c r="B1202" t="s">
        <v>1428</v>
      </c>
      <c r="C1202">
        <v>2.4500000000000002</v>
      </c>
      <c r="D1202">
        <v>2093</v>
      </c>
    </row>
    <row r="1203" spans="2:4" x14ac:dyDescent="0.35">
      <c r="B1203" t="s">
        <v>1429</v>
      </c>
      <c r="C1203">
        <v>3</v>
      </c>
      <c r="D1203">
        <v>2101</v>
      </c>
    </row>
  </sheetData>
  <sheetProtection algorithmName="SHA-512" hashValue="PCKx/kugPd2F46+UgV4Bah9RxwOwnemK6KlySGSVJlWH7Y4gun0iGd+aziuQU4UpW2je5bQaoNmHhL5B1nHNnw==" saltValue="gzbAL05EOj2m+dVVHQHcC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theme="5" tint="0.59999389629810485"/>
  </sheetPr>
  <dimension ref="A1:BN1197"/>
  <sheetViews>
    <sheetView zoomScale="60" zoomScaleNormal="60" workbookViewId="0"/>
  </sheetViews>
  <sheetFormatPr defaultRowHeight="14.5" x14ac:dyDescent="0.35"/>
  <cols>
    <col min="8" max="8" width="9.54296875" bestFit="1" customWidth="1"/>
    <col min="14" max="14" width="14.54296875" bestFit="1" customWidth="1"/>
    <col min="15" max="15" width="20.1796875" bestFit="1" customWidth="1"/>
    <col min="16" max="22" width="9.26953125" bestFit="1" customWidth="1"/>
    <col min="23" max="23" width="12" bestFit="1" customWidth="1"/>
    <col min="24" max="24" width="12.453125" bestFit="1" customWidth="1"/>
    <col min="25" max="25" width="8.1796875" bestFit="1" customWidth="1"/>
    <col min="26" max="26" width="12" bestFit="1" customWidth="1"/>
    <col min="27" max="27" width="12.453125" bestFit="1" customWidth="1"/>
    <col min="28" max="31" width="6.81640625" bestFit="1" customWidth="1"/>
    <col min="32" max="32" width="8.1796875" bestFit="1" customWidth="1"/>
    <col min="33" max="33" width="12" bestFit="1" customWidth="1"/>
    <col min="34" max="34" width="12.453125" bestFit="1" customWidth="1"/>
    <col min="35" max="35" width="8.453125" bestFit="1" customWidth="1"/>
    <col min="36" max="36" width="12.453125" bestFit="1" customWidth="1"/>
    <col min="37" max="37" width="12.81640625" bestFit="1" customWidth="1"/>
    <col min="38" max="38" width="8.453125" bestFit="1" customWidth="1"/>
    <col min="39" max="39" width="12.453125" bestFit="1" customWidth="1"/>
    <col min="40" max="40" width="12.81640625" bestFit="1" customWidth="1"/>
    <col min="41" max="44" width="6.81640625" bestFit="1" customWidth="1"/>
    <col min="45" max="45" width="8.1796875" bestFit="1" customWidth="1"/>
    <col min="46" max="46" width="12" bestFit="1" customWidth="1"/>
    <col min="47" max="47" width="12.453125" bestFit="1" customWidth="1"/>
    <col min="48" max="48" width="8.453125" bestFit="1" customWidth="1"/>
    <col min="49" max="49" width="12.453125" bestFit="1" customWidth="1"/>
    <col min="50" max="50" width="12.81640625" bestFit="1" customWidth="1"/>
    <col min="51" max="51" width="8.453125" bestFit="1" customWidth="1"/>
    <col min="52" max="52" width="12.453125" bestFit="1" customWidth="1"/>
    <col min="53" max="53" width="12.81640625" bestFit="1" customWidth="1"/>
    <col min="54" max="57" width="6.81640625" bestFit="1" customWidth="1"/>
    <col min="58" max="58" width="8.1796875" bestFit="1" customWidth="1"/>
    <col min="59" max="59" width="12" bestFit="1" customWidth="1"/>
    <col min="60" max="60" width="12.453125" bestFit="1" customWidth="1"/>
    <col min="61" max="61" width="8.453125" bestFit="1" customWidth="1"/>
    <col min="62" max="62" width="12.453125" bestFit="1" customWidth="1"/>
    <col min="63" max="63" width="12.81640625" bestFit="1" customWidth="1"/>
    <col min="64" max="64" width="8.453125" bestFit="1" customWidth="1"/>
    <col min="65" max="65" width="12.453125" bestFit="1" customWidth="1"/>
    <col min="66" max="66" width="12.81640625" bestFit="1" customWidth="1"/>
    <col min="67" max="67" width="10.7265625" bestFit="1" customWidth="1"/>
  </cols>
  <sheetData>
    <row r="1" spans="1:22" x14ac:dyDescent="0.35">
      <c r="A1" t="s">
        <v>1430</v>
      </c>
      <c r="B1" t="s">
        <v>1431</v>
      </c>
      <c r="C1" t="s">
        <v>1432</v>
      </c>
      <c r="D1" t="s">
        <v>1433</v>
      </c>
      <c r="E1" t="s">
        <v>1434</v>
      </c>
      <c r="F1" t="s">
        <v>1435</v>
      </c>
      <c r="G1" t="s">
        <v>1436</v>
      </c>
      <c r="H1" t="s">
        <v>1437</v>
      </c>
      <c r="I1" t="s">
        <v>1438</v>
      </c>
      <c r="J1" t="s">
        <v>1439</v>
      </c>
    </row>
    <row r="2" spans="1:22" x14ac:dyDescent="0.35">
      <c r="A2" t="s">
        <v>1440</v>
      </c>
      <c r="B2" t="s">
        <v>1441</v>
      </c>
      <c r="C2" t="s">
        <v>3</v>
      </c>
      <c r="D2" t="s">
        <v>35</v>
      </c>
      <c r="E2">
        <v>0.35849056603773499</v>
      </c>
      <c r="F2">
        <v>0.20754716981131999</v>
      </c>
      <c r="G2">
        <v>1.8867924528301799E-2</v>
      </c>
      <c r="H2" t="s">
        <v>1442</v>
      </c>
      <c r="I2" t="s">
        <v>1443</v>
      </c>
      <c r="J2" t="s">
        <v>1444</v>
      </c>
    </row>
    <row r="3" spans="1:22" x14ac:dyDescent="0.35">
      <c r="A3" t="s">
        <v>1440</v>
      </c>
      <c r="B3" t="s">
        <v>1441</v>
      </c>
      <c r="C3" t="s">
        <v>3</v>
      </c>
      <c r="D3" t="s">
        <v>39</v>
      </c>
      <c r="E3">
        <v>0.58490566037735803</v>
      </c>
      <c r="F3">
        <v>0.37735849056603699</v>
      </c>
      <c r="G3">
        <v>9.4339622641509399E-2</v>
      </c>
      <c r="H3" t="s">
        <v>1442</v>
      </c>
      <c r="I3" t="s">
        <v>1445</v>
      </c>
      <c r="J3" t="s">
        <v>1444</v>
      </c>
      <c r="N3" s="1" t="s">
        <v>1432</v>
      </c>
      <c r="O3" t="s">
        <v>1446</v>
      </c>
    </row>
    <row r="4" spans="1:22" x14ac:dyDescent="0.35">
      <c r="A4" t="s">
        <v>1440</v>
      </c>
      <c r="B4" t="s">
        <v>1441</v>
      </c>
      <c r="C4" t="s">
        <v>3</v>
      </c>
      <c r="D4" t="s">
        <v>42</v>
      </c>
      <c r="E4">
        <v>0.92452830188679203</v>
      </c>
      <c r="F4">
        <v>0.77358490566037696</v>
      </c>
      <c r="G4">
        <v>0.18867924528301799</v>
      </c>
      <c r="H4" t="s">
        <v>1447</v>
      </c>
      <c r="I4" t="s">
        <v>1448</v>
      </c>
      <c r="J4" t="s">
        <v>1444</v>
      </c>
      <c r="N4" s="1" t="s">
        <v>1433</v>
      </c>
      <c r="O4" t="s">
        <v>1446</v>
      </c>
    </row>
    <row r="5" spans="1:22" x14ac:dyDescent="0.35">
      <c r="A5" t="s">
        <v>1440</v>
      </c>
      <c r="B5" t="s">
        <v>1441</v>
      </c>
      <c r="C5" t="s">
        <v>3</v>
      </c>
      <c r="D5" t="s">
        <v>45</v>
      </c>
      <c r="E5">
        <v>0.98113207547169801</v>
      </c>
      <c r="F5">
        <v>0.86792452830188604</v>
      </c>
      <c r="G5">
        <v>0.320754716981132</v>
      </c>
      <c r="H5" t="s">
        <v>1447</v>
      </c>
      <c r="I5" t="s">
        <v>1449</v>
      </c>
      <c r="J5" t="s">
        <v>1444</v>
      </c>
    </row>
    <row r="6" spans="1:22" x14ac:dyDescent="0.35">
      <c r="A6" t="s">
        <v>1440</v>
      </c>
      <c r="B6" t="s">
        <v>1441</v>
      </c>
      <c r="C6" t="s">
        <v>3</v>
      </c>
      <c r="D6" t="s">
        <v>1450</v>
      </c>
      <c r="E6">
        <v>0</v>
      </c>
      <c r="F6">
        <v>0</v>
      </c>
      <c r="G6">
        <v>0</v>
      </c>
      <c r="H6" t="s">
        <v>1442</v>
      </c>
      <c r="I6" t="s">
        <v>1451</v>
      </c>
      <c r="J6" t="s">
        <v>1444</v>
      </c>
      <c r="N6" s="1" t="s">
        <v>1452</v>
      </c>
      <c r="O6" s="1" t="s">
        <v>1453</v>
      </c>
    </row>
    <row r="7" spans="1:22" x14ac:dyDescent="0.35">
      <c r="A7" t="s">
        <v>1440</v>
      </c>
      <c r="B7" t="s">
        <v>1441</v>
      </c>
      <c r="C7" t="s">
        <v>3</v>
      </c>
      <c r="D7" t="s">
        <v>1454</v>
      </c>
      <c r="E7">
        <v>0.15094339622641501</v>
      </c>
      <c r="F7">
        <v>0</v>
      </c>
      <c r="G7">
        <v>0</v>
      </c>
      <c r="H7" t="s">
        <v>1442</v>
      </c>
      <c r="I7" t="s">
        <v>1455</v>
      </c>
      <c r="J7" t="s">
        <v>1444</v>
      </c>
      <c r="N7" s="1" t="s">
        <v>1456</v>
      </c>
      <c r="O7" t="s">
        <v>1455</v>
      </c>
      <c r="P7" t="s">
        <v>85</v>
      </c>
      <c r="Q7" t="s">
        <v>1457</v>
      </c>
      <c r="R7" t="s">
        <v>87</v>
      </c>
      <c r="S7" t="s">
        <v>1458</v>
      </c>
      <c r="T7" t="s">
        <v>86</v>
      </c>
      <c r="U7" t="s">
        <v>212</v>
      </c>
      <c r="V7" t="s">
        <v>88</v>
      </c>
    </row>
    <row r="8" spans="1:22" ht="23.5" x14ac:dyDescent="0.55000000000000004">
      <c r="A8" t="s">
        <v>1440</v>
      </c>
      <c r="B8" t="s">
        <v>1441</v>
      </c>
      <c r="C8" t="s">
        <v>3</v>
      </c>
      <c r="D8" t="s">
        <v>1459</v>
      </c>
      <c r="E8">
        <v>0.52830188679245205</v>
      </c>
      <c r="F8">
        <v>0.26415094339622602</v>
      </c>
      <c r="G8">
        <v>1.8867924528301799E-2</v>
      </c>
      <c r="H8" t="s">
        <v>1442</v>
      </c>
      <c r="I8" t="s">
        <v>85</v>
      </c>
      <c r="J8" t="s">
        <v>1444</v>
      </c>
      <c r="N8" s="2" t="s">
        <v>89</v>
      </c>
      <c r="O8" s="16">
        <v>0.18867924528301799</v>
      </c>
      <c r="P8" s="16">
        <v>0.71698113207547098</v>
      </c>
      <c r="Q8" s="16">
        <v>0.41509433962264097</v>
      </c>
      <c r="R8" s="16">
        <v>0.92452830188679203</v>
      </c>
      <c r="S8" s="16">
        <v>0.26415094339622602</v>
      </c>
      <c r="T8" s="16">
        <v>0.83018867924528295</v>
      </c>
      <c r="U8" s="16">
        <v>0.69811320754716899</v>
      </c>
      <c r="V8" s="16">
        <v>0.94339622641509402</v>
      </c>
    </row>
    <row r="9" spans="1:22" ht="23.5" x14ac:dyDescent="0.55000000000000004">
      <c r="A9" t="s">
        <v>1440</v>
      </c>
      <c r="B9" t="s">
        <v>1441</v>
      </c>
      <c r="C9" t="s">
        <v>3</v>
      </c>
      <c r="D9" t="s">
        <v>1460</v>
      </c>
      <c r="E9">
        <v>0</v>
      </c>
      <c r="F9">
        <v>0</v>
      </c>
      <c r="G9">
        <v>0</v>
      </c>
      <c r="H9" t="s">
        <v>1442</v>
      </c>
      <c r="I9" t="s">
        <v>1461</v>
      </c>
      <c r="J9" t="s">
        <v>1444</v>
      </c>
      <c r="N9" s="2" t="s">
        <v>90</v>
      </c>
      <c r="O9" s="16">
        <v>0.18867924528301799</v>
      </c>
      <c r="P9" s="16">
        <v>0.71698113207547098</v>
      </c>
      <c r="Q9" s="16">
        <v>0.45283018867924502</v>
      </c>
      <c r="R9" s="16">
        <v>0.90566037735849003</v>
      </c>
      <c r="S9" s="16">
        <v>0.26415094339622602</v>
      </c>
      <c r="T9" s="16">
        <v>0.83018867924528295</v>
      </c>
      <c r="U9" s="16">
        <v>0.69811320754716899</v>
      </c>
      <c r="V9" s="16">
        <v>0.94339622641509402</v>
      </c>
    </row>
    <row r="10" spans="1:22" ht="23.5" x14ac:dyDescent="0.55000000000000004">
      <c r="A10" t="s">
        <v>1440</v>
      </c>
      <c r="B10" t="s">
        <v>1441</v>
      </c>
      <c r="C10" t="s">
        <v>3</v>
      </c>
      <c r="D10" t="s">
        <v>1462</v>
      </c>
      <c r="E10">
        <v>0.37735849056603699</v>
      </c>
      <c r="F10">
        <v>0.18867924528301799</v>
      </c>
      <c r="G10">
        <v>1.8867924528301799E-2</v>
      </c>
      <c r="H10" t="s">
        <v>1442</v>
      </c>
      <c r="I10" t="s">
        <v>1457</v>
      </c>
      <c r="J10" t="s">
        <v>1444</v>
      </c>
      <c r="N10" s="2" t="s">
        <v>91</v>
      </c>
      <c r="O10" s="16">
        <v>0.169811320754716</v>
      </c>
      <c r="P10" s="16">
        <v>0.679245283018867</v>
      </c>
      <c r="Q10" s="16">
        <v>0.41509433962264097</v>
      </c>
      <c r="R10" s="16">
        <v>0.90566037735849003</v>
      </c>
      <c r="S10" s="16">
        <v>0.26415094339622602</v>
      </c>
      <c r="T10" s="16">
        <v>0.83018867924528295</v>
      </c>
      <c r="U10" s="16">
        <v>0.679245283018867</v>
      </c>
      <c r="V10" s="16">
        <v>0.94339622641509402</v>
      </c>
    </row>
    <row r="11" spans="1:22" ht="23.5" x14ac:dyDescent="0.55000000000000004">
      <c r="A11" t="s">
        <v>1440</v>
      </c>
      <c r="B11" t="s">
        <v>1441</v>
      </c>
      <c r="C11" t="s">
        <v>3</v>
      </c>
      <c r="D11" t="s">
        <v>179</v>
      </c>
      <c r="E11">
        <v>0.86792452830188604</v>
      </c>
      <c r="F11">
        <v>0.60377358490566002</v>
      </c>
      <c r="G11">
        <v>0.169811320754716</v>
      </c>
      <c r="H11" t="s">
        <v>1463</v>
      </c>
      <c r="I11" t="s">
        <v>87</v>
      </c>
      <c r="J11" t="s">
        <v>1444</v>
      </c>
      <c r="N11" s="2" t="s">
        <v>93</v>
      </c>
      <c r="O11" s="16">
        <v>9.4339622641509399E-2</v>
      </c>
      <c r="P11" s="16">
        <v>0.490566037735849</v>
      </c>
      <c r="Q11" s="16">
        <v>0.339622641509433</v>
      </c>
      <c r="R11" s="16">
        <v>0.84905660377358405</v>
      </c>
      <c r="S11" s="16">
        <v>0.18867924528301799</v>
      </c>
      <c r="T11" s="16">
        <v>0.75471698113207497</v>
      </c>
      <c r="U11" s="16">
        <v>0.490566037735849</v>
      </c>
      <c r="V11" s="16">
        <v>0.90566037735849003</v>
      </c>
    </row>
    <row r="12" spans="1:22" ht="23.5" x14ac:dyDescent="0.55000000000000004">
      <c r="A12" t="s">
        <v>1440</v>
      </c>
      <c r="B12" t="s">
        <v>1441</v>
      </c>
      <c r="C12" t="s">
        <v>3</v>
      </c>
      <c r="D12" t="s">
        <v>1464</v>
      </c>
      <c r="E12">
        <v>0</v>
      </c>
      <c r="F12">
        <v>0</v>
      </c>
      <c r="G12">
        <v>0</v>
      </c>
      <c r="H12" t="s">
        <v>1442</v>
      </c>
      <c r="I12" t="s">
        <v>1465</v>
      </c>
      <c r="J12" t="s">
        <v>1444</v>
      </c>
      <c r="N12" s="2" t="s">
        <v>92</v>
      </c>
      <c r="O12" s="16">
        <v>0.15094339622641501</v>
      </c>
      <c r="P12" s="16">
        <v>0.56603773584905603</v>
      </c>
      <c r="Q12" s="16">
        <v>0.39622641509433898</v>
      </c>
      <c r="R12" s="16">
        <v>0.86792452830188604</v>
      </c>
      <c r="S12" s="16">
        <v>0.22641509433962201</v>
      </c>
      <c r="T12" s="16">
        <v>0.81132075471698095</v>
      </c>
      <c r="U12" s="16">
        <v>0.54716981132075404</v>
      </c>
      <c r="V12" s="16">
        <v>0.92452830188679203</v>
      </c>
    </row>
    <row r="13" spans="1:22" ht="23.5" x14ac:dyDescent="0.55000000000000004">
      <c r="A13" t="s">
        <v>1440</v>
      </c>
      <c r="B13" t="s">
        <v>1441</v>
      </c>
      <c r="C13" t="s">
        <v>3</v>
      </c>
      <c r="D13" t="s">
        <v>1466</v>
      </c>
      <c r="E13">
        <v>0</v>
      </c>
      <c r="F13">
        <v>0</v>
      </c>
      <c r="G13">
        <v>0</v>
      </c>
      <c r="H13" t="s">
        <v>1442</v>
      </c>
      <c r="I13" t="s">
        <v>1467</v>
      </c>
      <c r="J13" t="s">
        <v>1444</v>
      </c>
      <c r="N13" s="2" t="s">
        <v>94</v>
      </c>
      <c r="O13" s="16">
        <v>9.4339622641509399E-2</v>
      </c>
      <c r="P13" s="16">
        <v>0.47169811320754701</v>
      </c>
      <c r="Q13" s="16">
        <v>0.320754716981132</v>
      </c>
      <c r="R13" s="16">
        <v>0.84905660377358405</v>
      </c>
      <c r="S13" s="16">
        <v>0.18867924528301799</v>
      </c>
      <c r="T13" s="16">
        <v>0.71698113207547098</v>
      </c>
      <c r="U13" s="16">
        <v>0.47169811320754701</v>
      </c>
      <c r="V13" s="16">
        <v>0.90566037735849003</v>
      </c>
    </row>
    <row r="14" spans="1:22" x14ac:dyDescent="0.35">
      <c r="A14" t="s">
        <v>1440</v>
      </c>
      <c r="B14" t="s">
        <v>1441</v>
      </c>
      <c r="C14" t="s">
        <v>3</v>
      </c>
      <c r="D14" t="s">
        <v>1468</v>
      </c>
      <c r="E14">
        <v>0.35849056603773499</v>
      </c>
      <c r="F14">
        <v>0.15094339622641501</v>
      </c>
      <c r="G14">
        <v>0</v>
      </c>
      <c r="H14" t="s">
        <v>1442</v>
      </c>
      <c r="I14" t="s">
        <v>1469</v>
      </c>
      <c r="J14" t="s">
        <v>1444</v>
      </c>
    </row>
    <row r="15" spans="1:22" x14ac:dyDescent="0.35">
      <c r="A15" t="s">
        <v>1440</v>
      </c>
      <c r="B15" t="s">
        <v>1441</v>
      </c>
      <c r="C15" t="s">
        <v>9</v>
      </c>
      <c r="D15" t="s">
        <v>35</v>
      </c>
      <c r="E15">
        <v>0.54716981132075404</v>
      </c>
      <c r="F15">
        <v>0.339622641509433</v>
      </c>
      <c r="G15">
        <v>5.6603773584905599E-2</v>
      </c>
      <c r="H15" t="s">
        <v>1442</v>
      </c>
      <c r="I15" t="s">
        <v>1470</v>
      </c>
      <c r="J15" t="s">
        <v>1471</v>
      </c>
    </row>
    <row r="16" spans="1:22" x14ac:dyDescent="0.35">
      <c r="A16" t="s">
        <v>1440</v>
      </c>
      <c r="B16" t="s">
        <v>1441</v>
      </c>
      <c r="C16" t="s">
        <v>9</v>
      </c>
      <c r="D16" t="s">
        <v>39</v>
      </c>
      <c r="E16">
        <v>0.83018867924528295</v>
      </c>
      <c r="F16">
        <v>0.490566037735849</v>
      </c>
      <c r="G16">
        <v>0.13207547169811301</v>
      </c>
      <c r="H16" t="s">
        <v>1463</v>
      </c>
      <c r="I16" t="s">
        <v>1472</v>
      </c>
      <c r="J16" t="s">
        <v>1471</v>
      </c>
    </row>
    <row r="17" spans="1:24" x14ac:dyDescent="0.35">
      <c r="A17" t="s">
        <v>1440</v>
      </c>
      <c r="B17" t="s">
        <v>1441</v>
      </c>
      <c r="C17" t="s">
        <v>9</v>
      </c>
      <c r="D17" t="s">
        <v>42</v>
      </c>
      <c r="E17">
        <v>0.96226415094339601</v>
      </c>
      <c r="F17">
        <v>0.83018867924528295</v>
      </c>
      <c r="G17">
        <v>0.22641509433962201</v>
      </c>
      <c r="H17" t="s">
        <v>1447</v>
      </c>
      <c r="I17" t="s">
        <v>1473</v>
      </c>
      <c r="J17" t="s">
        <v>1471</v>
      </c>
    </row>
    <row r="18" spans="1:24" x14ac:dyDescent="0.35">
      <c r="A18" t="s">
        <v>1440</v>
      </c>
      <c r="B18" t="s">
        <v>1441</v>
      </c>
      <c r="C18" t="s">
        <v>9</v>
      </c>
      <c r="D18" t="s">
        <v>45</v>
      </c>
      <c r="E18">
        <v>1</v>
      </c>
      <c r="F18">
        <v>0.90566037735849003</v>
      </c>
      <c r="G18">
        <v>0.39622641509433898</v>
      </c>
      <c r="H18" t="s">
        <v>1447</v>
      </c>
      <c r="I18" t="s">
        <v>1474</v>
      </c>
      <c r="J18" t="s">
        <v>1471</v>
      </c>
    </row>
    <row r="19" spans="1:24" x14ac:dyDescent="0.35">
      <c r="A19" t="s">
        <v>1440</v>
      </c>
      <c r="B19" t="s">
        <v>1441</v>
      </c>
      <c r="C19" t="s">
        <v>9</v>
      </c>
      <c r="D19" t="s">
        <v>1450</v>
      </c>
      <c r="E19">
        <v>0</v>
      </c>
      <c r="F19">
        <v>0</v>
      </c>
      <c r="G19">
        <v>0</v>
      </c>
      <c r="H19" t="s">
        <v>1442</v>
      </c>
      <c r="I19" t="s">
        <v>1475</v>
      </c>
      <c r="J19" t="s">
        <v>1471</v>
      </c>
      <c r="N19" t="s">
        <v>1432</v>
      </c>
      <c r="O19" t="s">
        <v>1446</v>
      </c>
    </row>
    <row r="20" spans="1:24" x14ac:dyDescent="0.35">
      <c r="A20" t="s">
        <v>1440</v>
      </c>
      <c r="B20" t="s">
        <v>1441</v>
      </c>
      <c r="C20" t="s">
        <v>9</v>
      </c>
      <c r="D20" t="s">
        <v>1454</v>
      </c>
      <c r="E20">
        <v>0.26415094339622602</v>
      </c>
      <c r="F20">
        <v>9.4339622641509399E-2</v>
      </c>
      <c r="G20">
        <v>0</v>
      </c>
      <c r="H20" t="s">
        <v>1442</v>
      </c>
      <c r="I20" t="s">
        <v>1476</v>
      </c>
      <c r="J20" t="s">
        <v>1471</v>
      </c>
      <c r="N20" t="s">
        <v>1433</v>
      </c>
      <c r="O20" t="s">
        <v>1446</v>
      </c>
    </row>
    <row r="21" spans="1:24" x14ac:dyDescent="0.35">
      <c r="A21" t="s">
        <v>1440</v>
      </c>
      <c r="B21" t="s">
        <v>1441</v>
      </c>
      <c r="C21" t="s">
        <v>9</v>
      </c>
      <c r="D21" t="s">
        <v>1459</v>
      </c>
      <c r="E21">
        <v>0.83018867924528295</v>
      </c>
      <c r="F21">
        <v>0.41509433962264097</v>
      </c>
      <c r="G21">
        <v>3.7735849056603703E-2</v>
      </c>
      <c r="H21" t="s">
        <v>1463</v>
      </c>
      <c r="I21" t="s">
        <v>1477</v>
      </c>
      <c r="J21" t="s">
        <v>1471</v>
      </c>
    </row>
    <row r="22" spans="1:24" x14ac:dyDescent="0.35">
      <c r="A22" t="s">
        <v>1440</v>
      </c>
      <c r="B22" t="s">
        <v>1441</v>
      </c>
      <c r="C22" t="s">
        <v>9</v>
      </c>
      <c r="D22" t="s">
        <v>1460</v>
      </c>
      <c r="E22">
        <v>0.13207547169811301</v>
      </c>
      <c r="F22">
        <v>0</v>
      </c>
      <c r="G22">
        <v>0</v>
      </c>
      <c r="H22" t="s">
        <v>1442</v>
      </c>
      <c r="I22" t="s">
        <v>1478</v>
      </c>
      <c r="J22" t="s">
        <v>1471</v>
      </c>
      <c r="N22" t="s">
        <v>1452</v>
      </c>
      <c r="O22" t="s">
        <v>1453</v>
      </c>
    </row>
    <row r="23" spans="1:24" x14ac:dyDescent="0.35">
      <c r="A23" t="s">
        <v>1440</v>
      </c>
      <c r="B23" t="s">
        <v>1441</v>
      </c>
      <c r="C23" t="s">
        <v>9</v>
      </c>
      <c r="D23" t="s">
        <v>1462</v>
      </c>
      <c r="E23">
        <v>0.62264150943396201</v>
      </c>
      <c r="F23">
        <v>0.26415094339622602</v>
      </c>
      <c r="G23">
        <v>1.8867924528301799E-2</v>
      </c>
      <c r="H23" t="s">
        <v>1442</v>
      </c>
      <c r="I23" t="s">
        <v>1479</v>
      </c>
      <c r="J23" t="s">
        <v>1471</v>
      </c>
      <c r="N23" s="37" t="s">
        <v>84</v>
      </c>
      <c r="O23" t="s">
        <v>1457</v>
      </c>
      <c r="P23" t="s">
        <v>212</v>
      </c>
      <c r="Q23" t="s">
        <v>85</v>
      </c>
      <c r="R23" t="s">
        <v>86</v>
      </c>
      <c r="S23" t="s">
        <v>87</v>
      </c>
      <c r="T23" t="s">
        <v>88</v>
      </c>
    </row>
    <row r="24" spans="1:24" ht="23.5" x14ac:dyDescent="0.55000000000000004">
      <c r="A24" t="s">
        <v>1440</v>
      </c>
      <c r="B24" t="s">
        <v>1441</v>
      </c>
      <c r="C24" t="s">
        <v>9</v>
      </c>
      <c r="D24" t="s">
        <v>179</v>
      </c>
      <c r="E24">
        <v>0.92452830188679203</v>
      </c>
      <c r="F24">
        <v>0.77358490566037696</v>
      </c>
      <c r="G24">
        <v>0.18867924528301799</v>
      </c>
      <c r="H24" t="s">
        <v>1447</v>
      </c>
      <c r="I24" t="s">
        <v>1480</v>
      </c>
      <c r="J24" t="s">
        <v>1471</v>
      </c>
      <c r="N24" t="s">
        <v>89</v>
      </c>
      <c r="O24" s="16">
        <v>0.41509433962264097</v>
      </c>
      <c r="P24" s="16">
        <v>0.69811320754716899</v>
      </c>
      <c r="Q24" s="16">
        <v>0.71698113207547098</v>
      </c>
      <c r="R24" s="16">
        <v>0.83018867924528295</v>
      </c>
      <c r="S24" s="16">
        <v>0.92452830188679203</v>
      </c>
      <c r="T24" s="16">
        <v>0.94339622641509402</v>
      </c>
      <c r="X24" s="16">
        <v>0.97</v>
      </c>
    </row>
    <row r="25" spans="1:24" ht="23.5" x14ac:dyDescent="0.55000000000000004">
      <c r="A25" t="s">
        <v>1440</v>
      </c>
      <c r="B25" t="s">
        <v>1441</v>
      </c>
      <c r="C25" t="s">
        <v>9</v>
      </c>
      <c r="D25" t="s">
        <v>1464</v>
      </c>
      <c r="E25">
        <v>0</v>
      </c>
      <c r="F25">
        <v>0</v>
      </c>
      <c r="G25">
        <v>0</v>
      </c>
      <c r="H25" t="s">
        <v>1442</v>
      </c>
      <c r="I25" t="s">
        <v>1481</v>
      </c>
      <c r="J25" t="s">
        <v>1471</v>
      </c>
      <c r="N25" t="s">
        <v>90</v>
      </c>
      <c r="O25" s="16">
        <v>0.45283018867924502</v>
      </c>
      <c r="P25" s="16">
        <v>0.69811320754716899</v>
      </c>
      <c r="Q25" s="16">
        <v>0.71698113207547098</v>
      </c>
      <c r="R25" s="16">
        <v>0.83018867924528295</v>
      </c>
      <c r="S25" s="16">
        <v>0.90566037735849003</v>
      </c>
      <c r="T25" s="16">
        <v>0.94339622641509402</v>
      </c>
      <c r="X25" s="16">
        <v>0.87</v>
      </c>
    </row>
    <row r="26" spans="1:24" ht="23.5" x14ac:dyDescent="0.55000000000000004">
      <c r="A26" t="s">
        <v>1440</v>
      </c>
      <c r="B26" t="s">
        <v>1441</v>
      </c>
      <c r="C26" t="s">
        <v>9</v>
      </c>
      <c r="D26" t="s">
        <v>1466</v>
      </c>
      <c r="E26">
        <v>0.13207547169811301</v>
      </c>
      <c r="F26">
        <v>0</v>
      </c>
      <c r="G26">
        <v>0</v>
      </c>
      <c r="H26" t="s">
        <v>1442</v>
      </c>
      <c r="I26" t="s">
        <v>1482</v>
      </c>
      <c r="J26" t="s">
        <v>1471</v>
      </c>
      <c r="N26" t="s">
        <v>91</v>
      </c>
      <c r="O26" s="16">
        <v>0.41509433962264097</v>
      </c>
      <c r="P26" s="16">
        <v>0.679245283018867</v>
      </c>
      <c r="Q26" s="16">
        <v>0.679245283018867</v>
      </c>
      <c r="R26" s="16">
        <v>0.83018867924528295</v>
      </c>
      <c r="S26" s="16">
        <v>0.90566037735849003</v>
      </c>
      <c r="T26" s="16">
        <v>0.94339622641509402</v>
      </c>
      <c r="X26" s="16">
        <v>0.77</v>
      </c>
    </row>
    <row r="27" spans="1:24" ht="23.5" x14ac:dyDescent="0.55000000000000004">
      <c r="A27" t="s">
        <v>1440</v>
      </c>
      <c r="B27" t="s">
        <v>1441</v>
      </c>
      <c r="C27" t="s">
        <v>9</v>
      </c>
      <c r="D27" t="s">
        <v>1468</v>
      </c>
      <c r="E27">
        <v>0.58490566037735803</v>
      </c>
      <c r="F27">
        <v>0.22641509433962201</v>
      </c>
      <c r="G27">
        <v>0</v>
      </c>
      <c r="H27" t="s">
        <v>1442</v>
      </c>
      <c r="I27" t="s">
        <v>1483</v>
      </c>
      <c r="J27" t="s">
        <v>1471</v>
      </c>
      <c r="N27" t="s">
        <v>93</v>
      </c>
      <c r="O27" s="16">
        <v>0.339622641509433</v>
      </c>
      <c r="P27" s="16">
        <v>0.490566037735849</v>
      </c>
      <c r="Q27" s="16">
        <v>0.490566037735849</v>
      </c>
      <c r="R27" s="16">
        <v>0.75471698113207497</v>
      </c>
      <c r="S27" s="16">
        <v>0.84905660377358405</v>
      </c>
      <c r="T27" s="16">
        <v>0.90566037735849003</v>
      </c>
      <c r="X27" s="16">
        <v>0.69</v>
      </c>
    </row>
    <row r="28" spans="1:24" ht="23.5" x14ac:dyDescent="0.55000000000000004">
      <c r="A28" t="s">
        <v>1440</v>
      </c>
      <c r="B28" t="s">
        <v>1441</v>
      </c>
      <c r="C28" t="s">
        <v>14</v>
      </c>
      <c r="D28" t="s">
        <v>35</v>
      </c>
      <c r="E28">
        <v>0.69811320754716899</v>
      </c>
      <c r="F28">
        <v>0.37735849056603699</v>
      </c>
      <c r="G28">
        <v>9.4339622641509399E-2</v>
      </c>
      <c r="H28" t="s">
        <v>1463</v>
      </c>
      <c r="I28" t="s">
        <v>1484</v>
      </c>
      <c r="J28" t="s">
        <v>1485</v>
      </c>
      <c r="N28" t="s">
        <v>92</v>
      </c>
      <c r="O28" s="16">
        <v>0.39622641509433898</v>
      </c>
      <c r="P28" s="16">
        <v>0.54716981132075404</v>
      </c>
      <c r="Q28" s="16">
        <v>0.56603773584905603</v>
      </c>
      <c r="R28" s="16">
        <v>0.81132075471698095</v>
      </c>
      <c r="S28" s="16">
        <v>0.86792452830188604</v>
      </c>
      <c r="T28" s="16">
        <v>0.92452830188679203</v>
      </c>
      <c r="X28" s="16">
        <v>0.5</v>
      </c>
    </row>
    <row r="29" spans="1:24" ht="23.5" x14ac:dyDescent="0.55000000000000004">
      <c r="A29" t="s">
        <v>1440</v>
      </c>
      <c r="B29" t="s">
        <v>1441</v>
      </c>
      <c r="C29" t="s">
        <v>14</v>
      </c>
      <c r="D29" t="s">
        <v>39</v>
      </c>
      <c r="E29">
        <v>0.84905660377358405</v>
      </c>
      <c r="F29">
        <v>0.54716981132075404</v>
      </c>
      <c r="G29">
        <v>0.15094339622641501</v>
      </c>
      <c r="H29" t="s">
        <v>1463</v>
      </c>
      <c r="I29" t="s">
        <v>1486</v>
      </c>
      <c r="J29" t="s">
        <v>1485</v>
      </c>
      <c r="N29" t="s">
        <v>94</v>
      </c>
      <c r="O29" s="16">
        <v>0.320754716981132</v>
      </c>
      <c r="P29" s="16">
        <v>0.47169811320754701</v>
      </c>
      <c r="Q29" s="16">
        <v>0.47169811320754701</v>
      </c>
      <c r="R29" s="16">
        <v>0.71698113207547098</v>
      </c>
      <c r="S29" s="16">
        <v>0.84905660377358405</v>
      </c>
      <c r="T29" s="16">
        <v>0.90566037735849003</v>
      </c>
      <c r="X29" s="16">
        <v>0.25</v>
      </c>
    </row>
    <row r="30" spans="1:24" x14ac:dyDescent="0.35">
      <c r="A30" t="s">
        <v>1440</v>
      </c>
      <c r="B30" t="s">
        <v>1441</v>
      </c>
      <c r="C30" t="s">
        <v>14</v>
      </c>
      <c r="D30" t="s">
        <v>42</v>
      </c>
      <c r="E30">
        <v>0.98113207547169801</v>
      </c>
      <c r="F30">
        <v>0.83018867924528295</v>
      </c>
      <c r="G30">
        <v>0.26415094339622602</v>
      </c>
      <c r="H30" t="s">
        <v>1447</v>
      </c>
      <c r="I30" t="s">
        <v>1487</v>
      </c>
      <c r="J30" t="s">
        <v>1485</v>
      </c>
    </row>
    <row r="31" spans="1:24" x14ac:dyDescent="0.35">
      <c r="A31" t="s">
        <v>1440</v>
      </c>
      <c r="B31" t="s">
        <v>1441</v>
      </c>
      <c r="C31" t="s">
        <v>14</v>
      </c>
      <c r="D31" t="s">
        <v>45</v>
      </c>
      <c r="E31">
        <v>1</v>
      </c>
      <c r="F31">
        <v>0.90566037735849003</v>
      </c>
      <c r="G31">
        <v>0.41509433962264097</v>
      </c>
      <c r="H31" t="s">
        <v>1447</v>
      </c>
      <c r="I31" t="s">
        <v>1488</v>
      </c>
      <c r="J31" t="s">
        <v>1485</v>
      </c>
    </row>
    <row r="32" spans="1:24" x14ac:dyDescent="0.35">
      <c r="A32" t="s">
        <v>1440</v>
      </c>
      <c r="B32" t="s">
        <v>1441</v>
      </c>
      <c r="C32" t="s">
        <v>14</v>
      </c>
      <c r="D32" t="s">
        <v>1450</v>
      </c>
      <c r="E32">
        <v>0</v>
      </c>
      <c r="F32">
        <v>0</v>
      </c>
      <c r="G32">
        <v>0</v>
      </c>
      <c r="H32" t="s">
        <v>1442</v>
      </c>
      <c r="I32" t="s">
        <v>1489</v>
      </c>
      <c r="J32" t="s">
        <v>1485</v>
      </c>
    </row>
    <row r="33" spans="1:66" x14ac:dyDescent="0.35">
      <c r="A33" t="s">
        <v>1440</v>
      </c>
      <c r="B33" t="s">
        <v>1441</v>
      </c>
      <c r="C33" t="s">
        <v>14</v>
      </c>
      <c r="D33" t="s">
        <v>1454</v>
      </c>
      <c r="E33">
        <v>0.28301886792452802</v>
      </c>
      <c r="F33">
        <v>0.113207547169811</v>
      </c>
      <c r="G33">
        <v>0</v>
      </c>
      <c r="H33" t="s">
        <v>1442</v>
      </c>
      <c r="I33" t="s">
        <v>1490</v>
      </c>
      <c r="J33" t="s">
        <v>1485</v>
      </c>
    </row>
    <row r="34" spans="1:66" x14ac:dyDescent="0.35">
      <c r="A34" t="s">
        <v>1440</v>
      </c>
      <c r="B34" t="s">
        <v>1441</v>
      </c>
      <c r="C34" t="s">
        <v>14</v>
      </c>
      <c r="D34" t="s">
        <v>1459</v>
      </c>
      <c r="E34">
        <v>0.83018867924528295</v>
      </c>
      <c r="F34">
        <v>0.43396226415094302</v>
      </c>
      <c r="G34">
        <v>9.4339622641509399E-2</v>
      </c>
      <c r="H34" t="s">
        <v>1463</v>
      </c>
      <c r="I34" t="s">
        <v>1491</v>
      </c>
      <c r="J34" t="s">
        <v>1485</v>
      </c>
    </row>
    <row r="35" spans="1:66" x14ac:dyDescent="0.35">
      <c r="A35" t="s">
        <v>1440</v>
      </c>
      <c r="B35" t="s">
        <v>1441</v>
      </c>
      <c r="C35" t="s">
        <v>14</v>
      </c>
      <c r="D35" t="s">
        <v>1460</v>
      </c>
      <c r="E35">
        <v>0.18867924528301799</v>
      </c>
      <c r="F35">
        <v>0</v>
      </c>
      <c r="G35">
        <v>0</v>
      </c>
      <c r="H35" t="s">
        <v>1442</v>
      </c>
      <c r="I35" t="s">
        <v>1492</v>
      </c>
      <c r="J35" t="s">
        <v>1485</v>
      </c>
    </row>
    <row r="36" spans="1:66" x14ac:dyDescent="0.35">
      <c r="A36" t="s">
        <v>1440</v>
      </c>
      <c r="B36" t="s">
        <v>1441</v>
      </c>
      <c r="C36" t="s">
        <v>14</v>
      </c>
      <c r="D36" t="s">
        <v>1462</v>
      </c>
      <c r="E36">
        <v>0.79245283018867896</v>
      </c>
      <c r="F36">
        <v>0.26415094339622602</v>
      </c>
      <c r="G36">
        <v>1.8867924528301799E-2</v>
      </c>
      <c r="H36" t="s">
        <v>1463</v>
      </c>
      <c r="I36" t="s">
        <v>1493</v>
      </c>
      <c r="J36" t="s">
        <v>1485</v>
      </c>
    </row>
    <row r="37" spans="1:66" ht="73" customHeight="1" x14ac:dyDescent="0.35">
      <c r="A37" t="s">
        <v>1440</v>
      </c>
      <c r="B37" t="s">
        <v>1441</v>
      </c>
      <c r="C37" t="s">
        <v>14</v>
      </c>
      <c r="D37" t="s">
        <v>179</v>
      </c>
      <c r="E37">
        <v>0.94339622641509402</v>
      </c>
      <c r="F37">
        <v>0.81132075471698095</v>
      </c>
      <c r="G37">
        <v>0.22641509433962201</v>
      </c>
      <c r="H37" t="s">
        <v>1447</v>
      </c>
      <c r="I37" t="s">
        <v>1494</v>
      </c>
      <c r="J37" t="s">
        <v>1485</v>
      </c>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row>
    <row r="38" spans="1:66" x14ac:dyDescent="0.35">
      <c r="A38" t="s">
        <v>1440</v>
      </c>
      <c r="B38" t="s">
        <v>1441</v>
      </c>
      <c r="C38" t="s">
        <v>14</v>
      </c>
      <c r="D38" t="s">
        <v>1464</v>
      </c>
      <c r="E38">
        <v>0</v>
      </c>
      <c r="F38">
        <v>0</v>
      </c>
      <c r="G38">
        <v>0</v>
      </c>
      <c r="H38" t="s">
        <v>1442</v>
      </c>
      <c r="I38" t="s">
        <v>1495</v>
      </c>
      <c r="J38" t="s">
        <v>1485</v>
      </c>
    </row>
    <row r="39" spans="1:66" x14ac:dyDescent="0.35">
      <c r="A39" t="s">
        <v>1440</v>
      </c>
      <c r="B39" t="s">
        <v>1441</v>
      </c>
      <c r="C39" t="s">
        <v>14</v>
      </c>
      <c r="D39" t="s">
        <v>1466</v>
      </c>
      <c r="E39">
        <v>0.18867924528301799</v>
      </c>
      <c r="F39">
        <v>0</v>
      </c>
      <c r="G39">
        <v>0</v>
      </c>
      <c r="H39" t="s">
        <v>1442</v>
      </c>
      <c r="I39" t="s">
        <v>1500</v>
      </c>
      <c r="J39" t="s">
        <v>1485</v>
      </c>
    </row>
    <row r="40" spans="1:66" x14ac:dyDescent="0.35">
      <c r="A40" t="s">
        <v>1440</v>
      </c>
      <c r="B40" t="s">
        <v>1441</v>
      </c>
      <c r="C40" t="s">
        <v>14</v>
      </c>
      <c r="D40" t="s">
        <v>1468</v>
      </c>
      <c r="E40">
        <v>0.71698113207547098</v>
      </c>
      <c r="F40">
        <v>0.245283018867924</v>
      </c>
      <c r="G40">
        <v>0</v>
      </c>
      <c r="H40" t="s">
        <v>1463</v>
      </c>
      <c r="I40" t="s">
        <v>1503</v>
      </c>
      <c r="J40" t="s">
        <v>1485</v>
      </c>
    </row>
    <row r="41" spans="1:66" x14ac:dyDescent="0.35">
      <c r="A41" t="s">
        <v>1440</v>
      </c>
      <c r="B41" t="s">
        <v>1441</v>
      </c>
      <c r="C41" t="s">
        <v>17</v>
      </c>
      <c r="D41" t="s">
        <v>35</v>
      </c>
      <c r="E41">
        <v>0.490566037735849</v>
      </c>
      <c r="F41">
        <v>0.26415094339622602</v>
      </c>
      <c r="G41">
        <v>3.7735849056603703E-2</v>
      </c>
      <c r="H41" t="s">
        <v>1442</v>
      </c>
      <c r="I41" t="s">
        <v>1501</v>
      </c>
      <c r="J41" t="s">
        <v>1510</v>
      </c>
    </row>
    <row r="42" spans="1:66" x14ac:dyDescent="0.35">
      <c r="A42" t="s">
        <v>1440</v>
      </c>
      <c r="B42" t="s">
        <v>1441</v>
      </c>
      <c r="C42" t="s">
        <v>17</v>
      </c>
      <c r="D42" t="s">
        <v>39</v>
      </c>
      <c r="E42">
        <v>0.83018867924528295</v>
      </c>
      <c r="F42">
        <v>0.45283018867924502</v>
      </c>
      <c r="G42">
        <v>0.13207547169811301</v>
      </c>
      <c r="H42" t="s">
        <v>1463</v>
      </c>
      <c r="I42" t="s">
        <v>1504</v>
      </c>
      <c r="J42" t="s">
        <v>1510</v>
      </c>
    </row>
    <row r="43" spans="1:66" x14ac:dyDescent="0.35">
      <c r="A43" t="s">
        <v>1440</v>
      </c>
      <c r="B43" t="s">
        <v>1441</v>
      </c>
      <c r="C43" t="s">
        <v>17</v>
      </c>
      <c r="D43" t="s">
        <v>42</v>
      </c>
      <c r="E43">
        <v>0.94339622641509402</v>
      </c>
      <c r="F43">
        <v>0.81132075471698095</v>
      </c>
      <c r="G43">
        <v>0.22641509433962201</v>
      </c>
      <c r="H43" t="s">
        <v>1447</v>
      </c>
      <c r="I43" t="s">
        <v>1505</v>
      </c>
      <c r="J43" t="s">
        <v>1510</v>
      </c>
    </row>
    <row r="44" spans="1:66" x14ac:dyDescent="0.35">
      <c r="A44" t="s">
        <v>1440</v>
      </c>
      <c r="B44" t="s">
        <v>1441</v>
      </c>
      <c r="C44" t="s">
        <v>17</v>
      </c>
      <c r="D44" t="s">
        <v>45</v>
      </c>
      <c r="E44">
        <v>1</v>
      </c>
      <c r="F44">
        <v>0.90566037735849003</v>
      </c>
      <c r="G44">
        <v>0.37735849056603699</v>
      </c>
      <c r="H44" t="s">
        <v>1447</v>
      </c>
      <c r="I44" t="s">
        <v>1506</v>
      </c>
      <c r="J44" t="s">
        <v>1510</v>
      </c>
    </row>
    <row r="45" spans="1:66" x14ac:dyDescent="0.35">
      <c r="A45" t="s">
        <v>1440</v>
      </c>
      <c r="B45" t="s">
        <v>1441</v>
      </c>
      <c r="C45" t="s">
        <v>17</v>
      </c>
      <c r="D45" t="s">
        <v>1450</v>
      </c>
      <c r="E45">
        <v>0</v>
      </c>
      <c r="F45">
        <v>0</v>
      </c>
      <c r="G45">
        <v>0</v>
      </c>
      <c r="H45" t="s">
        <v>1442</v>
      </c>
      <c r="I45" t="s">
        <v>1496</v>
      </c>
      <c r="J45" t="s">
        <v>1510</v>
      </c>
    </row>
    <row r="46" spans="1:66" x14ac:dyDescent="0.35">
      <c r="A46" t="s">
        <v>1440</v>
      </c>
      <c r="B46" t="s">
        <v>1441</v>
      </c>
      <c r="C46" t="s">
        <v>17</v>
      </c>
      <c r="D46" t="s">
        <v>1454</v>
      </c>
      <c r="E46">
        <v>0.22641509433962201</v>
      </c>
      <c r="F46">
        <v>1.8867924528301799E-2</v>
      </c>
      <c r="G46">
        <v>0</v>
      </c>
      <c r="H46" t="s">
        <v>1442</v>
      </c>
      <c r="I46" t="s">
        <v>1458</v>
      </c>
      <c r="J46" t="s">
        <v>1510</v>
      </c>
    </row>
    <row r="47" spans="1:66" x14ac:dyDescent="0.35">
      <c r="A47" t="s">
        <v>1440</v>
      </c>
      <c r="B47" t="s">
        <v>1441</v>
      </c>
      <c r="C47" t="s">
        <v>17</v>
      </c>
      <c r="D47" t="s">
        <v>1459</v>
      </c>
      <c r="E47">
        <v>0.81132075471698095</v>
      </c>
      <c r="F47">
        <v>0.37735849056603699</v>
      </c>
      <c r="G47">
        <v>3.7735849056603703E-2</v>
      </c>
      <c r="H47" t="s">
        <v>1463</v>
      </c>
      <c r="I47" t="s">
        <v>86</v>
      </c>
      <c r="J47" t="s">
        <v>1510</v>
      </c>
    </row>
    <row r="48" spans="1:66" x14ac:dyDescent="0.35">
      <c r="A48" t="s">
        <v>1440</v>
      </c>
      <c r="B48" t="s">
        <v>1441</v>
      </c>
      <c r="C48" t="s">
        <v>17</v>
      </c>
      <c r="D48" t="s">
        <v>1460</v>
      </c>
      <c r="E48">
        <v>9.4339622641509399E-2</v>
      </c>
      <c r="F48">
        <v>0</v>
      </c>
      <c r="G48">
        <v>0</v>
      </c>
      <c r="H48" t="s">
        <v>1442</v>
      </c>
      <c r="I48" t="s">
        <v>1498</v>
      </c>
      <c r="J48" t="s">
        <v>1510</v>
      </c>
    </row>
    <row r="49" spans="1:37" x14ac:dyDescent="0.35">
      <c r="A49" t="s">
        <v>1440</v>
      </c>
      <c r="B49" t="s">
        <v>1441</v>
      </c>
      <c r="C49" t="s">
        <v>17</v>
      </c>
      <c r="D49" t="s">
        <v>1462</v>
      </c>
      <c r="E49">
        <v>0.52830188679245205</v>
      </c>
      <c r="F49">
        <v>0.245283018867924</v>
      </c>
      <c r="G49">
        <v>1.8867924528301799E-2</v>
      </c>
      <c r="H49" t="s">
        <v>1442</v>
      </c>
      <c r="I49" t="s">
        <v>212</v>
      </c>
      <c r="J49" t="s">
        <v>1510</v>
      </c>
    </row>
    <row r="50" spans="1:37" x14ac:dyDescent="0.35">
      <c r="A50" t="s">
        <v>1440</v>
      </c>
      <c r="B50" t="s">
        <v>1441</v>
      </c>
      <c r="C50" t="s">
        <v>17</v>
      </c>
      <c r="D50" t="s">
        <v>179</v>
      </c>
      <c r="E50">
        <v>0.92452830188679203</v>
      </c>
      <c r="F50">
        <v>0.71698113207547098</v>
      </c>
      <c r="G50">
        <v>0.18867924528301799</v>
      </c>
      <c r="H50" t="s">
        <v>1447</v>
      </c>
      <c r="I50" t="s">
        <v>88</v>
      </c>
      <c r="J50" t="s">
        <v>1510</v>
      </c>
    </row>
    <row r="51" spans="1:37" x14ac:dyDescent="0.35">
      <c r="A51" t="s">
        <v>1440</v>
      </c>
      <c r="B51" t="s">
        <v>1441</v>
      </c>
      <c r="C51" t="s">
        <v>17</v>
      </c>
      <c r="D51" t="s">
        <v>1464</v>
      </c>
      <c r="E51">
        <v>0</v>
      </c>
      <c r="F51">
        <v>0</v>
      </c>
      <c r="G51">
        <v>0</v>
      </c>
      <c r="H51" t="s">
        <v>1442</v>
      </c>
      <c r="I51" t="s">
        <v>1497</v>
      </c>
      <c r="J51" t="s">
        <v>1510</v>
      </c>
    </row>
    <row r="52" spans="1:37" x14ac:dyDescent="0.35">
      <c r="A52" t="s">
        <v>1440</v>
      </c>
      <c r="B52" t="s">
        <v>1441</v>
      </c>
      <c r="C52" t="s">
        <v>17</v>
      </c>
      <c r="D52" t="s">
        <v>1466</v>
      </c>
      <c r="E52">
        <v>9.4339622641509399E-2</v>
      </c>
      <c r="F52">
        <v>0</v>
      </c>
      <c r="G52">
        <v>0</v>
      </c>
      <c r="H52" t="s">
        <v>1442</v>
      </c>
      <c r="I52" t="s">
        <v>1499</v>
      </c>
      <c r="J52" t="s">
        <v>1510</v>
      </c>
    </row>
    <row r="53" spans="1:37" x14ac:dyDescent="0.35">
      <c r="A53" t="s">
        <v>1440</v>
      </c>
      <c r="B53" t="s">
        <v>1441</v>
      </c>
      <c r="C53" t="s">
        <v>17</v>
      </c>
      <c r="D53" t="s">
        <v>1468</v>
      </c>
      <c r="E53">
        <v>0.490566037735849</v>
      </c>
      <c r="F53">
        <v>0.20754716981131999</v>
      </c>
      <c r="G53">
        <v>0</v>
      </c>
      <c r="H53" t="s">
        <v>1442</v>
      </c>
      <c r="I53" t="s">
        <v>1502</v>
      </c>
      <c r="J53" t="s">
        <v>1510</v>
      </c>
    </row>
    <row r="54" spans="1:37" x14ac:dyDescent="0.35">
      <c r="A54" t="s">
        <v>1440</v>
      </c>
      <c r="B54" t="s">
        <v>1519</v>
      </c>
      <c r="C54" t="s">
        <v>3</v>
      </c>
      <c r="D54" t="s">
        <v>35</v>
      </c>
      <c r="E54">
        <v>0.339622641509433</v>
      </c>
      <c r="F54">
        <v>0.20754716981131999</v>
      </c>
      <c r="G54">
        <v>1.8867924528301799E-2</v>
      </c>
      <c r="H54" t="s">
        <v>1442</v>
      </c>
      <c r="I54" t="s">
        <v>1443</v>
      </c>
      <c r="J54" t="s">
        <v>1520</v>
      </c>
    </row>
    <row r="55" spans="1:37" x14ac:dyDescent="0.35">
      <c r="A55" t="s">
        <v>1440</v>
      </c>
      <c r="B55" t="s">
        <v>1519</v>
      </c>
      <c r="C55" t="s">
        <v>3</v>
      </c>
      <c r="D55" t="s">
        <v>39</v>
      </c>
      <c r="E55">
        <v>0.58490566037735803</v>
      </c>
      <c r="F55">
        <v>0.37735849056603699</v>
      </c>
      <c r="G55">
        <v>9.4339622641509399E-2</v>
      </c>
      <c r="H55" t="s">
        <v>1442</v>
      </c>
      <c r="I55" t="s">
        <v>1445</v>
      </c>
      <c r="J55" t="s">
        <v>1520</v>
      </c>
    </row>
    <row r="56" spans="1:37" x14ac:dyDescent="0.35">
      <c r="A56" t="s">
        <v>1440</v>
      </c>
      <c r="B56" t="s">
        <v>1519</v>
      </c>
      <c r="C56" t="s">
        <v>3</v>
      </c>
      <c r="D56" t="s">
        <v>42</v>
      </c>
      <c r="E56">
        <v>0.92452830188679203</v>
      </c>
      <c r="F56">
        <v>0.75471698113207497</v>
      </c>
      <c r="G56">
        <v>0.18867924528301799</v>
      </c>
      <c r="H56" t="s">
        <v>1447</v>
      </c>
      <c r="I56" t="s">
        <v>1448</v>
      </c>
      <c r="J56" t="s">
        <v>1520</v>
      </c>
    </row>
    <row r="57" spans="1:37" x14ac:dyDescent="0.35">
      <c r="A57" t="s">
        <v>1440</v>
      </c>
      <c r="B57" t="s">
        <v>1519</v>
      </c>
      <c r="C57" t="s">
        <v>3</v>
      </c>
      <c r="D57" t="s">
        <v>45</v>
      </c>
      <c r="E57">
        <v>0.98113207547169801</v>
      </c>
      <c r="F57">
        <v>0.86792452830188604</v>
      </c>
      <c r="G57">
        <v>0.30188679245283001</v>
      </c>
      <c r="H57" t="s">
        <v>1447</v>
      </c>
      <c r="I57" t="s">
        <v>1449</v>
      </c>
      <c r="J57" t="s">
        <v>1520</v>
      </c>
    </row>
    <row r="58" spans="1:37" x14ac:dyDescent="0.35">
      <c r="A58" t="s">
        <v>1440</v>
      </c>
      <c r="B58" t="s">
        <v>1519</v>
      </c>
      <c r="C58" t="s">
        <v>3</v>
      </c>
      <c r="D58" t="s">
        <v>1450</v>
      </c>
      <c r="E58">
        <v>0</v>
      </c>
      <c r="F58">
        <v>0</v>
      </c>
      <c r="G58">
        <v>0</v>
      </c>
      <c r="H58" t="s">
        <v>1442</v>
      </c>
      <c r="I58" t="s">
        <v>1451</v>
      </c>
      <c r="J58" t="s">
        <v>1520</v>
      </c>
    </row>
    <row r="59" spans="1:37" x14ac:dyDescent="0.35">
      <c r="A59" t="s">
        <v>1440</v>
      </c>
      <c r="B59" t="s">
        <v>1519</v>
      </c>
      <c r="C59" t="s">
        <v>3</v>
      </c>
      <c r="D59" t="s">
        <v>1454</v>
      </c>
      <c r="E59">
        <v>0.15094339622641501</v>
      </c>
      <c r="F59">
        <v>0</v>
      </c>
      <c r="G59">
        <v>0</v>
      </c>
      <c r="H59" t="s">
        <v>1442</v>
      </c>
      <c r="I59" t="s">
        <v>1455</v>
      </c>
      <c r="J59" t="s">
        <v>1520</v>
      </c>
    </row>
    <row r="60" spans="1:37" x14ac:dyDescent="0.35">
      <c r="A60" t="s">
        <v>1440</v>
      </c>
      <c r="B60" t="s">
        <v>1519</v>
      </c>
      <c r="C60" t="s">
        <v>3</v>
      </c>
      <c r="D60" t="s">
        <v>1459</v>
      </c>
      <c r="E60">
        <v>0.52830188679245205</v>
      </c>
      <c r="F60">
        <v>0.26415094339622602</v>
      </c>
      <c r="G60">
        <v>1.8867924528301799E-2</v>
      </c>
      <c r="H60" t="s">
        <v>1442</v>
      </c>
      <c r="I60" t="s">
        <v>85</v>
      </c>
      <c r="J60" t="s">
        <v>1520</v>
      </c>
    </row>
    <row r="61" spans="1:37" x14ac:dyDescent="0.35">
      <c r="A61" t="s">
        <v>1440</v>
      </c>
      <c r="B61" t="s">
        <v>1519</v>
      </c>
      <c r="C61" t="s">
        <v>3</v>
      </c>
      <c r="D61" t="s">
        <v>1460</v>
      </c>
      <c r="E61">
        <v>0</v>
      </c>
      <c r="F61">
        <v>0</v>
      </c>
      <c r="G61">
        <v>0</v>
      </c>
      <c r="H61" t="s">
        <v>1442</v>
      </c>
      <c r="I61" t="s">
        <v>1461</v>
      </c>
      <c r="J61" t="s">
        <v>1520</v>
      </c>
    </row>
    <row r="62" spans="1:37" x14ac:dyDescent="0.35">
      <c r="A62" t="s">
        <v>1440</v>
      </c>
      <c r="B62" t="s">
        <v>1519</v>
      </c>
      <c r="C62" t="s">
        <v>3</v>
      </c>
      <c r="D62" t="s">
        <v>1462</v>
      </c>
      <c r="E62">
        <v>0.37735849056603699</v>
      </c>
      <c r="F62">
        <v>0.18867924528301799</v>
      </c>
      <c r="G62">
        <v>0</v>
      </c>
      <c r="H62" t="s">
        <v>1442</v>
      </c>
      <c r="I62" t="s">
        <v>1457</v>
      </c>
      <c r="J62" t="s">
        <v>1520</v>
      </c>
    </row>
    <row r="63" spans="1:37" x14ac:dyDescent="0.35">
      <c r="A63" t="s">
        <v>1440</v>
      </c>
      <c r="B63" t="s">
        <v>1519</v>
      </c>
      <c r="C63" t="s">
        <v>3</v>
      </c>
      <c r="D63" t="s">
        <v>179</v>
      </c>
      <c r="E63">
        <v>0.86792452830188604</v>
      </c>
      <c r="F63">
        <v>0.60377358490566002</v>
      </c>
      <c r="G63">
        <v>0.15094339622641501</v>
      </c>
      <c r="H63" t="s">
        <v>1463</v>
      </c>
      <c r="I63" t="s">
        <v>87</v>
      </c>
      <c r="J63" t="s">
        <v>1520</v>
      </c>
    </row>
    <row r="64" spans="1:37" x14ac:dyDescent="0.35">
      <c r="A64" t="s">
        <v>1440</v>
      </c>
      <c r="B64" t="s">
        <v>1519</v>
      </c>
      <c r="C64" t="s">
        <v>3</v>
      </c>
      <c r="D64" t="s">
        <v>1464</v>
      </c>
      <c r="E64">
        <v>0</v>
      </c>
      <c r="F64">
        <v>0</v>
      </c>
      <c r="G64">
        <v>0</v>
      </c>
      <c r="H64" t="s">
        <v>1442</v>
      </c>
      <c r="I64" t="s">
        <v>1465</v>
      </c>
      <c r="J64" t="s">
        <v>1520</v>
      </c>
      <c r="N64" t="s">
        <v>1456</v>
      </c>
      <c r="O64" t="s">
        <v>1507</v>
      </c>
      <c r="P64" t="s">
        <v>1508</v>
      </c>
      <c r="Q64" t="s">
        <v>1509</v>
      </c>
      <c r="R64" t="s">
        <v>1511</v>
      </c>
      <c r="S64" t="s">
        <v>90</v>
      </c>
      <c r="T64" t="s">
        <v>1512</v>
      </c>
      <c r="U64" t="s">
        <v>1513</v>
      </c>
      <c r="V64" t="s">
        <v>1514</v>
      </c>
      <c r="W64" t="s">
        <v>89</v>
      </c>
      <c r="X64" t="s">
        <v>91</v>
      </c>
      <c r="Y64" t="s">
        <v>1515</v>
      </c>
      <c r="Z64" t="s">
        <v>1516</v>
      </c>
      <c r="AA64" t="s">
        <v>1517</v>
      </c>
      <c r="AB64" t="s">
        <v>1441</v>
      </c>
      <c r="AC64" t="s">
        <v>92</v>
      </c>
      <c r="AD64" t="s">
        <v>1518</v>
      </c>
      <c r="AE64" t="s">
        <v>1519</v>
      </c>
      <c r="AF64" t="s">
        <v>93</v>
      </c>
      <c r="AG64" t="s">
        <v>94</v>
      </c>
      <c r="AH64" t="s">
        <v>1521</v>
      </c>
      <c r="AI64" t="s">
        <v>1522</v>
      </c>
      <c r="AJ64" t="s">
        <v>1523</v>
      </c>
      <c r="AK64" t="s">
        <v>1524</v>
      </c>
    </row>
    <row r="65" spans="1:37" x14ac:dyDescent="0.35">
      <c r="A65" t="s">
        <v>1440</v>
      </c>
      <c r="B65" t="s">
        <v>1519</v>
      </c>
      <c r="C65" t="s">
        <v>3</v>
      </c>
      <c r="D65" t="s">
        <v>1466</v>
      </c>
      <c r="E65">
        <v>0</v>
      </c>
      <c r="F65">
        <v>0</v>
      </c>
      <c r="G65">
        <v>0</v>
      </c>
      <c r="H65" t="s">
        <v>1442</v>
      </c>
      <c r="I65" t="s">
        <v>1467</v>
      </c>
      <c r="J65" t="s">
        <v>1520</v>
      </c>
      <c r="N65" t="s">
        <v>1451</v>
      </c>
      <c r="O65" s="3">
        <v>0</v>
      </c>
      <c r="P65" s="3">
        <v>0</v>
      </c>
      <c r="Q65" s="3">
        <v>0</v>
      </c>
      <c r="R65" s="3">
        <v>0</v>
      </c>
      <c r="S65" s="3">
        <v>0</v>
      </c>
      <c r="T65" s="3">
        <v>0</v>
      </c>
      <c r="U65" s="3">
        <v>0</v>
      </c>
      <c r="V65" s="3">
        <v>0</v>
      </c>
      <c r="W65" s="3">
        <v>0</v>
      </c>
      <c r="X65" s="3">
        <v>0</v>
      </c>
      <c r="Y65" s="3">
        <v>0</v>
      </c>
      <c r="Z65" s="3">
        <v>0</v>
      </c>
      <c r="AA65" s="3">
        <v>0</v>
      </c>
      <c r="AB65" s="3">
        <v>0</v>
      </c>
      <c r="AC65" s="3">
        <v>0</v>
      </c>
      <c r="AD65" s="3">
        <v>0</v>
      </c>
      <c r="AE65" s="3">
        <v>0</v>
      </c>
      <c r="AF65" s="3">
        <v>0</v>
      </c>
      <c r="AG65" s="3">
        <v>0</v>
      </c>
      <c r="AH65" s="3">
        <v>0</v>
      </c>
      <c r="AI65" s="3">
        <v>0</v>
      </c>
      <c r="AJ65" s="3">
        <v>0</v>
      </c>
      <c r="AK65" s="3">
        <v>0</v>
      </c>
    </row>
    <row r="66" spans="1:37" x14ac:dyDescent="0.35">
      <c r="A66" t="s">
        <v>1440</v>
      </c>
      <c r="B66" t="s">
        <v>1519</v>
      </c>
      <c r="C66" t="s">
        <v>3</v>
      </c>
      <c r="D66" t="s">
        <v>1468</v>
      </c>
      <c r="E66">
        <v>0.35849056603773499</v>
      </c>
      <c r="F66">
        <v>0.15094339622641501</v>
      </c>
      <c r="G66">
        <v>0</v>
      </c>
      <c r="H66" t="s">
        <v>1442</v>
      </c>
      <c r="I66" t="s">
        <v>1469</v>
      </c>
      <c r="J66" t="s">
        <v>1520</v>
      </c>
      <c r="N66" t="s">
        <v>1455</v>
      </c>
      <c r="O66" s="3">
        <v>0.18867924528301799</v>
      </c>
      <c r="P66" s="3">
        <v>0.18867924528301799</v>
      </c>
      <c r="Q66" s="3">
        <v>0.18867924528301799</v>
      </c>
      <c r="R66" s="3">
        <v>0.18867924528301799</v>
      </c>
      <c r="S66" s="3">
        <v>0.18867924528301799</v>
      </c>
      <c r="T66" s="3">
        <v>0.18867924528301799</v>
      </c>
      <c r="U66" s="3">
        <v>0.18867924528301799</v>
      </c>
      <c r="V66" s="3">
        <v>0.169811320754716</v>
      </c>
      <c r="W66" s="3">
        <v>0.18867924528301799</v>
      </c>
      <c r="X66" s="3">
        <v>0.169811320754716</v>
      </c>
      <c r="Y66" s="3">
        <v>0.18867924528301799</v>
      </c>
      <c r="Z66" s="3">
        <v>0.13207547169811301</v>
      </c>
      <c r="AA66" s="3">
        <v>0.15094339622641501</v>
      </c>
      <c r="AB66" s="3">
        <v>0.15094339622641501</v>
      </c>
      <c r="AC66" s="3">
        <v>0.15094339622641501</v>
      </c>
      <c r="AD66" s="3">
        <v>0.15094339622641501</v>
      </c>
      <c r="AE66" s="3">
        <v>0.15094339622641501</v>
      </c>
      <c r="AF66" s="3">
        <v>9.4339622641509399E-2</v>
      </c>
      <c r="AG66" s="3">
        <v>9.4339622641509399E-2</v>
      </c>
      <c r="AH66" s="3">
        <v>1.8867924528301799E-2</v>
      </c>
      <c r="AI66" s="3">
        <v>1.8867924528301799E-2</v>
      </c>
      <c r="AJ66" s="3">
        <v>1.8867924528301799E-2</v>
      </c>
      <c r="AK66" s="3">
        <v>0</v>
      </c>
    </row>
    <row r="67" spans="1:37" x14ac:dyDescent="0.35">
      <c r="A67" t="s">
        <v>1440</v>
      </c>
      <c r="B67" t="s">
        <v>1519</v>
      </c>
      <c r="C67" t="s">
        <v>9</v>
      </c>
      <c r="D67" t="s">
        <v>35</v>
      </c>
      <c r="E67">
        <v>0.52830188679245205</v>
      </c>
      <c r="F67">
        <v>0.320754716981132</v>
      </c>
      <c r="G67">
        <v>3.7735849056603703E-2</v>
      </c>
      <c r="H67" t="s">
        <v>1442</v>
      </c>
      <c r="I67" t="s">
        <v>1470</v>
      </c>
      <c r="J67" t="s">
        <v>1525</v>
      </c>
      <c r="N67" t="s">
        <v>1461</v>
      </c>
      <c r="O67" s="3">
        <v>1.8867924528301799E-2</v>
      </c>
      <c r="P67" s="3">
        <v>1.8867924528301799E-2</v>
      </c>
      <c r="Q67" s="3">
        <v>1.8867924528301799E-2</v>
      </c>
      <c r="R67" s="3">
        <v>1.8867924528301799E-2</v>
      </c>
      <c r="S67" s="3">
        <v>1.8867924528301799E-2</v>
      </c>
      <c r="T67" s="3">
        <v>1.8867924528301799E-2</v>
      </c>
      <c r="U67" s="3">
        <v>1.8867924528301799E-2</v>
      </c>
      <c r="V67" s="3">
        <v>1.8867924528301799E-2</v>
      </c>
      <c r="W67" s="3">
        <v>1.8867924528301799E-2</v>
      </c>
      <c r="X67" s="3">
        <v>1.8867924528301799E-2</v>
      </c>
      <c r="Y67" s="3">
        <v>1.8867924528301799E-2</v>
      </c>
      <c r="Z67" s="3">
        <v>1.8867924528301799E-2</v>
      </c>
      <c r="AA67" s="3">
        <v>0</v>
      </c>
      <c r="AB67" s="3">
        <v>0</v>
      </c>
      <c r="AC67" s="3">
        <v>0</v>
      </c>
      <c r="AD67" s="3">
        <v>0</v>
      </c>
      <c r="AE67" s="3">
        <v>0</v>
      </c>
      <c r="AF67" s="3">
        <v>0</v>
      </c>
      <c r="AG67" s="3">
        <v>0</v>
      </c>
      <c r="AH67" s="3">
        <v>0</v>
      </c>
      <c r="AI67" s="3">
        <v>0</v>
      </c>
      <c r="AJ67" s="3">
        <v>0</v>
      </c>
      <c r="AK67" s="3">
        <v>0</v>
      </c>
    </row>
    <row r="68" spans="1:37" x14ac:dyDescent="0.35">
      <c r="A68" t="s">
        <v>1440</v>
      </c>
      <c r="B68" t="s">
        <v>1519</v>
      </c>
      <c r="C68" t="s">
        <v>9</v>
      </c>
      <c r="D68" t="s">
        <v>39</v>
      </c>
      <c r="E68">
        <v>0.83018867924528295</v>
      </c>
      <c r="F68">
        <v>0.490566037735849</v>
      </c>
      <c r="G68">
        <v>0.13207547169811301</v>
      </c>
      <c r="H68" t="s">
        <v>1463</v>
      </c>
      <c r="I68" t="s">
        <v>1472</v>
      </c>
      <c r="J68" t="s">
        <v>1525</v>
      </c>
      <c r="N68" t="s">
        <v>1465</v>
      </c>
      <c r="O68" s="3">
        <v>0</v>
      </c>
      <c r="P68" s="3">
        <v>0</v>
      </c>
      <c r="Q68" s="3">
        <v>0</v>
      </c>
      <c r="R68" s="3">
        <v>0</v>
      </c>
      <c r="S68" s="3">
        <v>0</v>
      </c>
      <c r="T68" s="3">
        <v>0</v>
      </c>
      <c r="U68" s="3">
        <v>0</v>
      </c>
      <c r="V68" s="3">
        <v>0</v>
      </c>
      <c r="W68" s="3">
        <v>0</v>
      </c>
      <c r="X68" s="3">
        <v>0</v>
      </c>
      <c r="Y68" s="3">
        <v>0</v>
      </c>
      <c r="Z68" s="3">
        <v>0</v>
      </c>
      <c r="AA68" s="3">
        <v>0</v>
      </c>
      <c r="AB68" s="3">
        <v>0</v>
      </c>
      <c r="AC68" s="3">
        <v>0</v>
      </c>
      <c r="AD68" s="3">
        <v>0</v>
      </c>
      <c r="AE68" s="3">
        <v>0</v>
      </c>
      <c r="AF68" s="3">
        <v>0</v>
      </c>
      <c r="AG68" s="3">
        <v>0</v>
      </c>
      <c r="AH68" s="3">
        <v>0</v>
      </c>
      <c r="AI68" s="3">
        <v>0</v>
      </c>
      <c r="AJ68" s="3">
        <v>0</v>
      </c>
      <c r="AK68" s="3">
        <v>0</v>
      </c>
    </row>
    <row r="69" spans="1:37" x14ac:dyDescent="0.35">
      <c r="A69" t="s">
        <v>1440</v>
      </c>
      <c r="B69" t="s">
        <v>1519</v>
      </c>
      <c r="C69" t="s">
        <v>9</v>
      </c>
      <c r="D69" t="s">
        <v>42</v>
      </c>
      <c r="E69">
        <v>0.96226415094339601</v>
      </c>
      <c r="F69">
        <v>0.83018867924528295</v>
      </c>
      <c r="G69">
        <v>0.22641509433962201</v>
      </c>
      <c r="H69" t="s">
        <v>1447</v>
      </c>
      <c r="I69" t="s">
        <v>1473</v>
      </c>
      <c r="J69" t="s">
        <v>1525</v>
      </c>
      <c r="N69" t="s">
        <v>1467</v>
      </c>
      <c r="O69" s="3">
        <v>1.8867924528301799E-2</v>
      </c>
      <c r="P69" s="3">
        <v>1.8867924528301799E-2</v>
      </c>
      <c r="Q69" s="3">
        <v>1.8867924528301799E-2</v>
      </c>
      <c r="R69" s="3">
        <v>1.8867924528301799E-2</v>
      </c>
      <c r="S69" s="3">
        <v>1.8867924528301799E-2</v>
      </c>
      <c r="T69" s="3">
        <v>1.8867924528301799E-2</v>
      </c>
      <c r="U69" s="3">
        <v>1.8867924528301799E-2</v>
      </c>
      <c r="V69" s="3">
        <v>1.8867924528301799E-2</v>
      </c>
      <c r="W69" s="3">
        <v>1.8867924528301799E-2</v>
      </c>
      <c r="X69" s="3">
        <v>1.8867924528301799E-2</v>
      </c>
      <c r="Y69" s="3">
        <v>1.8867924528301799E-2</v>
      </c>
      <c r="Z69" s="3">
        <v>1.8867924528301799E-2</v>
      </c>
      <c r="AA69" s="3">
        <v>1.8867924528301799E-2</v>
      </c>
      <c r="AB69" s="3">
        <v>0</v>
      </c>
      <c r="AC69" s="3">
        <v>1.8867924528301799E-2</v>
      </c>
      <c r="AD69" s="3">
        <v>0</v>
      </c>
      <c r="AE69" s="3">
        <v>0</v>
      </c>
      <c r="AF69" s="3">
        <v>0</v>
      </c>
      <c r="AG69" s="3">
        <v>0</v>
      </c>
      <c r="AH69" s="3">
        <v>0</v>
      </c>
      <c r="AI69" s="3">
        <v>0</v>
      </c>
      <c r="AJ69" s="3">
        <v>0</v>
      </c>
      <c r="AK69" s="3">
        <v>0</v>
      </c>
    </row>
    <row r="70" spans="1:37" x14ac:dyDescent="0.35">
      <c r="A70" t="s">
        <v>1440</v>
      </c>
      <c r="B70" t="s">
        <v>1519</v>
      </c>
      <c r="C70" t="s">
        <v>9</v>
      </c>
      <c r="D70" t="s">
        <v>45</v>
      </c>
      <c r="E70">
        <v>1</v>
      </c>
      <c r="F70">
        <v>0.90566037735849003</v>
      </c>
      <c r="G70">
        <v>0.37735849056603699</v>
      </c>
      <c r="H70" t="s">
        <v>1447</v>
      </c>
      <c r="I70" t="s">
        <v>1474</v>
      </c>
      <c r="J70" t="s">
        <v>1525</v>
      </c>
      <c r="N70" t="s">
        <v>1475</v>
      </c>
      <c r="O70" s="3">
        <v>0</v>
      </c>
      <c r="P70" s="3">
        <v>0</v>
      </c>
      <c r="Q70" s="3">
        <v>0</v>
      </c>
      <c r="R70" s="3">
        <v>0</v>
      </c>
      <c r="S70" s="3">
        <v>0</v>
      </c>
      <c r="T70" s="3">
        <v>0</v>
      </c>
      <c r="U70" s="3">
        <v>0</v>
      </c>
      <c r="V70" s="3">
        <v>0</v>
      </c>
      <c r="W70" s="3">
        <v>0</v>
      </c>
      <c r="X70" s="3">
        <v>0</v>
      </c>
      <c r="Y70" s="3">
        <v>0</v>
      </c>
      <c r="Z70" s="3">
        <v>0</v>
      </c>
      <c r="AA70" s="3">
        <v>0</v>
      </c>
      <c r="AB70" s="3">
        <v>0</v>
      </c>
      <c r="AC70" s="3">
        <v>0</v>
      </c>
      <c r="AD70" s="3">
        <v>0</v>
      </c>
      <c r="AE70" s="3">
        <v>0</v>
      </c>
      <c r="AF70" s="3">
        <v>0</v>
      </c>
      <c r="AG70" s="3">
        <v>0</v>
      </c>
      <c r="AH70" s="3">
        <v>0</v>
      </c>
      <c r="AI70" s="3">
        <v>0</v>
      </c>
      <c r="AJ70" s="3">
        <v>0</v>
      </c>
      <c r="AK70" s="3">
        <v>0</v>
      </c>
    </row>
    <row r="71" spans="1:37" x14ac:dyDescent="0.35">
      <c r="A71" t="s">
        <v>1440</v>
      </c>
      <c r="B71" t="s">
        <v>1519</v>
      </c>
      <c r="C71" t="s">
        <v>9</v>
      </c>
      <c r="D71" t="s">
        <v>1450</v>
      </c>
      <c r="E71">
        <v>0</v>
      </c>
      <c r="F71">
        <v>0</v>
      </c>
      <c r="G71">
        <v>0</v>
      </c>
      <c r="H71" t="s">
        <v>1442</v>
      </c>
      <c r="I71" t="s">
        <v>1475</v>
      </c>
      <c r="J71" t="s">
        <v>1525</v>
      </c>
      <c r="N71" t="s">
        <v>1478</v>
      </c>
      <c r="O71" s="3">
        <v>0.18867924528301799</v>
      </c>
      <c r="P71" s="3">
        <v>0.18867924528301799</v>
      </c>
      <c r="Q71" s="3">
        <v>0.18867924528301799</v>
      </c>
      <c r="R71" s="3">
        <v>0.18867924528301799</v>
      </c>
      <c r="S71" s="3">
        <v>0.18867924528301799</v>
      </c>
      <c r="T71" s="3">
        <v>0.18867924528301799</v>
      </c>
      <c r="U71" s="3">
        <v>0.18867924528301799</v>
      </c>
      <c r="V71" s="3">
        <v>0.169811320754716</v>
      </c>
      <c r="W71" s="3">
        <v>0.18867924528301799</v>
      </c>
      <c r="X71" s="3">
        <v>0.169811320754716</v>
      </c>
      <c r="Y71" s="3">
        <v>0.18867924528301799</v>
      </c>
      <c r="Z71" s="3">
        <v>0.15094339622641501</v>
      </c>
      <c r="AA71" s="3">
        <v>0.13207547169811301</v>
      </c>
      <c r="AB71" s="3">
        <v>0.13207547169811301</v>
      </c>
      <c r="AC71" s="3">
        <v>0.13207547169811301</v>
      </c>
      <c r="AD71" s="3">
        <v>0.13207547169811301</v>
      </c>
      <c r="AE71" s="3">
        <v>0.13207547169811301</v>
      </c>
      <c r="AF71" s="3">
        <v>9.4339622641509399E-2</v>
      </c>
      <c r="AG71" s="3">
        <v>9.4339622641509399E-2</v>
      </c>
      <c r="AH71" s="3">
        <v>1.8867924528301799E-2</v>
      </c>
      <c r="AI71" s="3">
        <v>1.8867924528301799E-2</v>
      </c>
      <c r="AJ71" s="3">
        <v>0</v>
      </c>
      <c r="AK71" s="3">
        <v>0</v>
      </c>
    </row>
    <row r="72" spans="1:37" x14ac:dyDescent="0.35">
      <c r="A72" t="s">
        <v>1440</v>
      </c>
      <c r="B72" t="s">
        <v>1519</v>
      </c>
      <c r="C72" t="s">
        <v>9</v>
      </c>
      <c r="D72" t="s">
        <v>1454</v>
      </c>
      <c r="E72">
        <v>0.26415094339622602</v>
      </c>
      <c r="F72">
        <v>3.7735849056603703E-2</v>
      </c>
      <c r="G72">
        <v>0</v>
      </c>
      <c r="H72" t="s">
        <v>1442</v>
      </c>
      <c r="I72" t="s">
        <v>1476</v>
      </c>
      <c r="J72" t="s">
        <v>1525</v>
      </c>
      <c r="N72" t="s">
        <v>1481</v>
      </c>
      <c r="O72" s="3">
        <v>0</v>
      </c>
      <c r="P72" s="3">
        <v>0</v>
      </c>
      <c r="Q72" s="3">
        <v>0</v>
      </c>
      <c r="R72" s="3">
        <v>0</v>
      </c>
      <c r="S72" s="3">
        <v>0</v>
      </c>
      <c r="T72" s="3">
        <v>0</v>
      </c>
      <c r="U72" s="3">
        <v>0</v>
      </c>
      <c r="V72" s="3">
        <v>0</v>
      </c>
      <c r="W72" s="3">
        <v>0</v>
      </c>
      <c r="X72" s="3">
        <v>0</v>
      </c>
      <c r="Y72" s="3">
        <v>0</v>
      </c>
      <c r="Z72" s="3">
        <v>0</v>
      </c>
      <c r="AA72" s="3">
        <v>0</v>
      </c>
      <c r="AB72" s="3">
        <v>0</v>
      </c>
      <c r="AC72" s="3">
        <v>0</v>
      </c>
      <c r="AD72" s="3">
        <v>0</v>
      </c>
      <c r="AE72" s="3">
        <v>0</v>
      </c>
      <c r="AF72" s="3">
        <v>0</v>
      </c>
      <c r="AG72" s="3">
        <v>0</v>
      </c>
      <c r="AH72" s="3">
        <v>0</v>
      </c>
      <c r="AI72" s="3">
        <v>0</v>
      </c>
      <c r="AJ72" s="3">
        <v>0</v>
      </c>
      <c r="AK72" s="3">
        <v>0</v>
      </c>
    </row>
    <row r="73" spans="1:37" x14ac:dyDescent="0.35">
      <c r="A73" t="s">
        <v>1440</v>
      </c>
      <c r="B73" t="s">
        <v>1519</v>
      </c>
      <c r="C73" t="s">
        <v>9</v>
      </c>
      <c r="D73" t="s">
        <v>1459</v>
      </c>
      <c r="E73">
        <v>0.83018867924528295</v>
      </c>
      <c r="F73">
        <v>0.41509433962264097</v>
      </c>
      <c r="G73">
        <v>3.7735849056603703E-2</v>
      </c>
      <c r="H73" t="s">
        <v>1463</v>
      </c>
      <c r="I73" t="s">
        <v>1477</v>
      </c>
      <c r="J73" t="s">
        <v>1525</v>
      </c>
      <c r="N73" t="s">
        <v>1482</v>
      </c>
      <c r="O73" s="3">
        <v>0.18867924528301799</v>
      </c>
      <c r="P73" s="3">
        <v>0.18867924528301799</v>
      </c>
      <c r="Q73" s="3">
        <v>0.18867924528301799</v>
      </c>
      <c r="R73" s="3">
        <v>0.18867924528301799</v>
      </c>
      <c r="S73" s="3">
        <v>0.18867924528301799</v>
      </c>
      <c r="T73" s="3">
        <v>0.18867924528301799</v>
      </c>
      <c r="U73" s="3">
        <v>0.18867924528301799</v>
      </c>
      <c r="V73" s="3">
        <v>0.18867924528301799</v>
      </c>
      <c r="W73" s="3">
        <v>0.18867924528301799</v>
      </c>
      <c r="X73" s="3">
        <v>0.18867924528301799</v>
      </c>
      <c r="Y73" s="3">
        <v>0.18867924528301799</v>
      </c>
      <c r="Z73" s="3">
        <v>0.15094339622641501</v>
      </c>
      <c r="AA73" s="3">
        <v>0.15094339622641501</v>
      </c>
      <c r="AB73" s="3">
        <v>0.13207547169811301</v>
      </c>
      <c r="AC73" s="3">
        <v>0.15094339622641501</v>
      </c>
      <c r="AD73" s="3">
        <v>0.13207547169811301</v>
      </c>
      <c r="AE73" s="3">
        <v>0.13207547169811301</v>
      </c>
      <c r="AF73" s="3">
        <v>9.4339622641509399E-2</v>
      </c>
      <c r="AG73" s="3">
        <v>9.4339622641509399E-2</v>
      </c>
      <c r="AH73" s="3">
        <v>1.8867924528301799E-2</v>
      </c>
      <c r="AI73" s="3">
        <v>1.8867924528301799E-2</v>
      </c>
      <c r="AJ73" s="3">
        <v>1.8867924528301799E-2</v>
      </c>
      <c r="AK73" s="3">
        <v>0</v>
      </c>
    </row>
    <row r="74" spans="1:37" x14ac:dyDescent="0.35">
      <c r="A74" t="s">
        <v>1440</v>
      </c>
      <c r="B74" t="s">
        <v>1519</v>
      </c>
      <c r="C74" t="s">
        <v>9</v>
      </c>
      <c r="D74" t="s">
        <v>1460</v>
      </c>
      <c r="E74">
        <v>0.13207547169811301</v>
      </c>
      <c r="F74">
        <v>0</v>
      </c>
      <c r="G74">
        <v>0</v>
      </c>
      <c r="H74" t="s">
        <v>1442</v>
      </c>
      <c r="I74" t="s">
        <v>1478</v>
      </c>
      <c r="J74" t="s">
        <v>1525</v>
      </c>
      <c r="N74" t="s">
        <v>1489</v>
      </c>
      <c r="O74" s="3">
        <v>0</v>
      </c>
      <c r="P74" s="3">
        <v>0</v>
      </c>
      <c r="Q74" s="3">
        <v>0</v>
      </c>
      <c r="R74" s="3">
        <v>0</v>
      </c>
      <c r="S74" s="3">
        <v>0</v>
      </c>
      <c r="T74" s="3">
        <v>0</v>
      </c>
      <c r="U74" s="3">
        <v>0</v>
      </c>
      <c r="V74" s="3">
        <v>0</v>
      </c>
      <c r="W74" s="3">
        <v>0</v>
      </c>
      <c r="X74" s="3">
        <v>0</v>
      </c>
      <c r="Y74" s="3">
        <v>0</v>
      </c>
      <c r="Z74" s="3">
        <v>0</v>
      </c>
      <c r="AA74" s="3">
        <v>0</v>
      </c>
      <c r="AB74" s="3">
        <v>0</v>
      </c>
      <c r="AC74" s="3">
        <v>0</v>
      </c>
      <c r="AD74" s="3">
        <v>0</v>
      </c>
      <c r="AE74" s="3">
        <v>0</v>
      </c>
      <c r="AF74" s="3">
        <v>0</v>
      </c>
      <c r="AG74" s="3">
        <v>0</v>
      </c>
      <c r="AH74" s="3">
        <v>0</v>
      </c>
      <c r="AI74" s="3">
        <v>0</v>
      </c>
      <c r="AJ74" s="3">
        <v>0</v>
      </c>
      <c r="AK74" s="3">
        <v>0</v>
      </c>
    </row>
    <row r="75" spans="1:37" x14ac:dyDescent="0.35">
      <c r="A75" t="s">
        <v>1440</v>
      </c>
      <c r="B75" t="s">
        <v>1519</v>
      </c>
      <c r="C75" t="s">
        <v>9</v>
      </c>
      <c r="D75" t="s">
        <v>1462</v>
      </c>
      <c r="E75">
        <v>0.62264150943396201</v>
      </c>
      <c r="F75">
        <v>0.26415094339622602</v>
      </c>
      <c r="G75">
        <v>1.8867924528301799E-2</v>
      </c>
      <c r="H75" t="s">
        <v>1442</v>
      </c>
      <c r="I75" t="s">
        <v>1479</v>
      </c>
      <c r="J75" t="s">
        <v>1525</v>
      </c>
      <c r="N75" t="s">
        <v>1492</v>
      </c>
      <c r="O75" s="3">
        <v>0.20754716981131999</v>
      </c>
      <c r="P75" s="3">
        <v>0.20754716981131999</v>
      </c>
      <c r="Q75" s="3">
        <v>0.20754716981131999</v>
      </c>
      <c r="R75" s="3">
        <v>0.20754716981131999</v>
      </c>
      <c r="S75" s="3">
        <v>0.20754716981131999</v>
      </c>
      <c r="T75" s="3">
        <v>0.20754716981131999</v>
      </c>
      <c r="U75" s="3">
        <v>0.20754716981131999</v>
      </c>
      <c r="V75" s="3">
        <v>0.18867924528301799</v>
      </c>
      <c r="W75" s="3">
        <v>0.18867924528301799</v>
      </c>
      <c r="X75" s="3">
        <v>0.18867924528301799</v>
      </c>
      <c r="Y75" s="3">
        <v>0.18867924528301799</v>
      </c>
      <c r="Z75" s="3">
        <v>0.18867924528301799</v>
      </c>
      <c r="AA75" s="3">
        <v>0.18867924528301799</v>
      </c>
      <c r="AB75" s="3">
        <v>0.18867924528301799</v>
      </c>
      <c r="AC75" s="3">
        <v>0.18867924528301799</v>
      </c>
      <c r="AD75" s="3">
        <v>0.18867924528301799</v>
      </c>
      <c r="AE75" s="3">
        <v>0.18867924528301799</v>
      </c>
      <c r="AF75" s="3">
        <v>0.15094339622641501</v>
      </c>
      <c r="AG75" s="3">
        <v>0.13207547169811301</v>
      </c>
      <c r="AH75" s="3">
        <v>5.6603773584905599E-2</v>
      </c>
      <c r="AI75" s="3">
        <v>5.6603773584905599E-2</v>
      </c>
      <c r="AJ75" s="3">
        <v>3.7735849056603703E-2</v>
      </c>
      <c r="AK75" s="3">
        <v>0</v>
      </c>
    </row>
    <row r="76" spans="1:37" x14ac:dyDescent="0.35">
      <c r="A76" t="s">
        <v>1440</v>
      </c>
      <c r="B76" t="s">
        <v>1519</v>
      </c>
      <c r="C76" t="s">
        <v>9</v>
      </c>
      <c r="D76" t="s">
        <v>179</v>
      </c>
      <c r="E76">
        <v>0.92452830188679203</v>
      </c>
      <c r="F76">
        <v>0.77358490566037696</v>
      </c>
      <c r="G76">
        <v>0.18867924528301799</v>
      </c>
      <c r="H76" t="s">
        <v>1447</v>
      </c>
      <c r="I76" t="s">
        <v>1480</v>
      </c>
      <c r="J76" t="s">
        <v>1525</v>
      </c>
      <c r="N76" t="s">
        <v>1495</v>
      </c>
      <c r="O76" s="3">
        <v>0</v>
      </c>
      <c r="P76" s="3">
        <v>0</v>
      </c>
      <c r="Q76" s="3">
        <v>0</v>
      </c>
      <c r="R76" s="3">
        <v>0</v>
      </c>
      <c r="S76" s="3">
        <v>0</v>
      </c>
      <c r="T76" s="3">
        <v>0</v>
      </c>
      <c r="U76" s="3">
        <v>0</v>
      </c>
      <c r="V76" s="3">
        <v>0</v>
      </c>
      <c r="W76" s="3">
        <v>0</v>
      </c>
      <c r="X76" s="3">
        <v>0</v>
      </c>
      <c r="Y76" s="3">
        <v>0</v>
      </c>
      <c r="Z76" s="3">
        <v>0</v>
      </c>
      <c r="AA76" s="3">
        <v>0</v>
      </c>
      <c r="AB76" s="3">
        <v>0</v>
      </c>
      <c r="AC76" s="3">
        <v>0</v>
      </c>
      <c r="AD76" s="3">
        <v>0</v>
      </c>
      <c r="AE76" s="3">
        <v>0</v>
      </c>
      <c r="AF76" s="3">
        <v>0</v>
      </c>
      <c r="AG76" s="3">
        <v>0</v>
      </c>
      <c r="AH76" s="3">
        <v>0</v>
      </c>
      <c r="AI76" s="3">
        <v>0</v>
      </c>
      <c r="AJ76" s="3">
        <v>0</v>
      </c>
      <c r="AK76" s="3">
        <v>0</v>
      </c>
    </row>
    <row r="77" spans="1:37" x14ac:dyDescent="0.35">
      <c r="A77" t="s">
        <v>1440</v>
      </c>
      <c r="B77" t="s">
        <v>1519</v>
      </c>
      <c r="C77" t="s">
        <v>9</v>
      </c>
      <c r="D77" t="s">
        <v>1464</v>
      </c>
      <c r="E77">
        <v>0</v>
      </c>
      <c r="F77">
        <v>0</v>
      </c>
      <c r="G77">
        <v>0</v>
      </c>
      <c r="H77" t="s">
        <v>1442</v>
      </c>
      <c r="I77" t="s">
        <v>1481</v>
      </c>
      <c r="J77" t="s">
        <v>1525</v>
      </c>
      <c r="N77" t="s">
        <v>1500</v>
      </c>
      <c r="O77" s="3">
        <v>0.20754716981131999</v>
      </c>
      <c r="P77" s="3">
        <v>0.20754716981131999</v>
      </c>
      <c r="Q77" s="3">
        <v>0.20754716981131999</v>
      </c>
      <c r="R77" s="3">
        <v>0.20754716981131999</v>
      </c>
      <c r="S77" s="3">
        <v>0.20754716981131999</v>
      </c>
      <c r="T77" s="3">
        <v>0.20754716981131999</v>
      </c>
      <c r="U77" s="3">
        <v>0.20754716981131999</v>
      </c>
      <c r="V77" s="3">
        <v>0.18867924528301799</v>
      </c>
      <c r="W77" s="3">
        <v>0.20754716981131999</v>
      </c>
      <c r="X77" s="3">
        <v>0.18867924528301799</v>
      </c>
      <c r="Y77" s="3">
        <v>0.20754716981131999</v>
      </c>
      <c r="Z77" s="3">
        <v>0.18867924528301799</v>
      </c>
      <c r="AA77" s="3">
        <v>0.18867924528301799</v>
      </c>
      <c r="AB77" s="3">
        <v>0.18867924528301799</v>
      </c>
      <c r="AC77" s="3">
        <v>0.18867924528301799</v>
      </c>
      <c r="AD77" s="3">
        <v>0.18867924528301799</v>
      </c>
      <c r="AE77" s="3">
        <v>0.18867924528301799</v>
      </c>
      <c r="AF77" s="3">
        <v>0.15094339622641501</v>
      </c>
      <c r="AG77" s="3">
        <v>0.15094339622641501</v>
      </c>
      <c r="AH77" s="3">
        <v>5.6603773584905599E-2</v>
      </c>
      <c r="AI77" s="3">
        <v>5.6603773584905599E-2</v>
      </c>
      <c r="AJ77" s="3">
        <v>3.7735849056603703E-2</v>
      </c>
      <c r="AK77" s="3">
        <v>0</v>
      </c>
    </row>
    <row r="78" spans="1:37" x14ac:dyDescent="0.35">
      <c r="A78" t="s">
        <v>1440</v>
      </c>
      <c r="B78" t="s">
        <v>1519</v>
      </c>
      <c r="C78" t="s">
        <v>9</v>
      </c>
      <c r="D78" t="s">
        <v>1466</v>
      </c>
      <c r="E78">
        <v>0.13207547169811301</v>
      </c>
      <c r="F78">
        <v>0</v>
      </c>
      <c r="G78">
        <v>0</v>
      </c>
      <c r="H78" t="s">
        <v>1442</v>
      </c>
      <c r="I78" t="s">
        <v>1482</v>
      </c>
      <c r="J78" t="s">
        <v>1525</v>
      </c>
      <c r="N78" t="s">
        <v>1496</v>
      </c>
      <c r="O78" s="3">
        <v>0</v>
      </c>
      <c r="P78" s="3">
        <v>0</v>
      </c>
      <c r="Q78" s="3">
        <v>0</v>
      </c>
      <c r="R78" s="3">
        <v>0</v>
      </c>
      <c r="S78" s="3">
        <v>0</v>
      </c>
      <c r="T78" s="3">
        <v>0</v>
      </c>
      <c r="U78" s="3">
        <v>0</v>
      </c>
      <c r="V78" s="3">
        <v>0</v>
      </c>
      <c r="W78" s="3">
        <v>0</v>
      </c>
      <c r="X78" s="3">
        <v>0</v>
      </c>
      <c r="Y78" s="3">
        <v>0</v>
      </c>
      <c r="Z78" s="3">
        <v>0</v>
      </c>
      <c r="AA78" s="3">
        <v>0</v>
      </c>
      <c r="AB78" s="3">
        <v>0</v>
      </c>
      <c r="AC78" s="3">
        <v>0</v>
      </c>
      <c r="AD78" s="3">
        <v>0</v>
      </c>
      <c r="AE78" s="3">
        <v>0</v>
      </c>
      <c r="AF78" s="3">
        <v>0</v>
      </c>
      <c r="AG78" s="3">
        <v>0</v>
      </c>
      <c r="AH78" s="3">
        <v>0</v>
      </c>
      <c r="AI78" s="3">
        <v>0</v>
      </c>
      <c r="AJ78" s="3">
        <v>0</v>
      </c>
      <c r="AK78" s="3">
        <v>0</v>
      </c>
    </row>
    <row r="79" spans="1:37" x14ac:dyDescent="0.35">
      <c r="A79" t="s">
        <v>1440</v>
      </c>
      <c r="B79" t="s">
        <v>1519</v>
      </c>
      <c r="C79" t="s">
        <v>9</v>
      </c>
      <c r="D79" t="s">
        <v>1468</v>
      </c>
      <c r="E79">
        <v>0.58490566037735803</v>
      </c>
      <c r="F79">
        <v>0.20754716981131999</v>
      </c>
      <c r="G79">
        <v>0</v>
      </c>
      <c r="H79" t="s">
        <v>1442</v>
      </c>
      <c r="I79" t="s">
        <v>1483</v>
      </c>
      <c r="J79" t="s">
        <v>1525</v>
      </c>
      <c r="N79" t="s">
        <v>1458</v>
      </c>
      <c r="O79" s="3">
        <v>0.26415094339622602</v>
      </c>
      <c r="P79" s="3">
        <v>0.26415094339622602</v>
      </c>
      <c r="Q79" s="3">
        <v>0.26415094339622602</v>
      </c>
      <c r="R79" s="3">
        <v>0.26415094339622602</v>
      </c>
      <c r="S79" s="3">
        <v>0.26415094339622602</v>
      </c>
      <c r="T79" s="3">
        <v>0.26415094339622602</v>
      </c>
      <c r="U79" s="3">
        <v>0.26415094339622602</v>
      </c>
      <c r="V79" s="3">
        <v>0.26415094339622602</v>
      </c>
      <c r="W79" s="3">
        <v>0.26415094339622602</v>
      </c>
      <c r="X79" s="3">
        <v>0.26415094339622602</v>
      </c>
      <c r="Y79" s="3">
        <v>0.26415094339622602</v>
      </c>
      <c r="Z79" s="3">
        <v>0.22641509433962201</v>
      </c>
      <c r="AA79" s="3">
        <v>0.22641509433962201</v>
      </c>
      <c r="AB79" s="3">
        <v>0.22641509433962201</v>
      </c>
      <c r="AC79" s="3">
        <v>0.22641509433962201</v>
      </c>
      <c r="AD79" s="3">
        <v>0.22641509433962201</v>
      </c>
      <c r="AE79" s="3">
        <v>0.22641509433962201</v>
      </c>
      <c r="AF79" s="3">
        <v>0.18867924528301799</v>
      </c>
      <c r="AG79" s="3">
        <v>0.18867924528301799</v>
      </c>
      <c r="AH79" s="3">
        <v>9.4339622641509399E-2</v>
      </c>
      <c r="AI79" s="3">
        <v>9.4339622641509399E-2</v>
      </c>
      <c r="AJ79" s="3">
        <v>9.4339622641509399E-2</v>
      </c>
      <c r="AK79" s="3">
        <v>0</v>
      </c>
    </row>
    <row r="80" spans="1:37" x14ac:dyDescent="0.35">
      <c r="A80" t="s">
        <v>1440</v>
      </c>
      <c r="B80" t="s">
        <v>1519</v>
      </c>
      <c r="C80" t="s">
        <v>14</v>
      </c>
      <c r="D80" t="s">
        <v>35</v>
      </c>
      <c r="E80">
        <v>0.679245283018867</v>
      </c>
      <c r="F80">
        <v>0.35849056603773499</v>
      </c>
      <c r="G80">
        <v>3.7735849056603703E-2</v>
      </c>
      <c r="H80" t="s">
        <v>1463</v>
      </c>
      <c r="I80" t="s">
        <v>1484</v>
      </c>
      <c r="J80" t="s">
        <v>1526</v>
      </c>
      <c r="N80" t="s">
        <v>1498</v>
      </c>
      <c r="O80" s="3">
        <v>0.13207547169811301</v>
      </c>
      <c r="P80" s="3">
        <v>0.13207547169811301</v>
      </c>
      <c r="Q80" s="3">
        <v>0.113207547169811</v>
      </c>
      <c r="R80" s="3">
        <v>0.113207547169811</v>
      </c>
      <c r="S80" s="3">
        <v>0.113207547169811</v>
      </c>
      <c r="T80" s="3">
        <v>0.113207547169811</v>
      </c>
      <c r="U80" s="3">
        <v>0.113207547169811</v>
      </c>
      <c r="V80" s="3">
        <v>9.4339622641509399E-2</v>
      </c>
      <c r="W80" s="3">
        <v>9.4339622641509399E-2</v>
      </c>
      <c r="X80" s="3">
        <v>9.4339622641509399E-2</v>
      </c>
      <c r="Y80" s="3">
        <v>9.4339622641509399E-2</v>
      </c>
      <c r="Z80" s="3">
        <v>9.4339622641509399E-2</v>
      </c>
      <c r="AA80" s="3">
        <v>9.4339622641509399E-2</v>
      </c>
      <c r="AB80" s="3">
        <v>9.4339622641509399E-2</v>
      </c>
      <c r="AC80" s="3">
        <v>9.4339622641509399E-2</v>
      </c>
      <c r="AD80" s="3">
        <v>9.4339622641509399E-2</v>
      </c>
      <c r="AE80" s="3">
        <v>9.4339622641509399E-2</v>
      </c>
      <c r="AF80" s="3">
        <v>5.6603773584905599E-2</v>
      </c>
      <c r="AG80" s="3">
        <v>3.7735849056603703E-2</v>
      </c>
      <c r="AH80" s="3">
        <v>0</v>
      </c>
      <c r="AI80" s="3">
        <v>0</v>
      </c>
      <c r="AJ80" s="3">
        <v>0</v>
      </c>
      <c r="AK80" s="3">
        <v>0</v>
      </c>
    </row>
    <row r="81" spans="1:37" x14ac:dyDescent="0.35">
      <c r="A81" t="s">
        <v>1440</v>
      </c>
      <c r="B81" t="s">
        <v>1519</v>
      </c>
      <c r="C81" t="s">
        <v>14</v>
      </c>
      <c r="D81" t="s">
        <v>39</v>
      </c>
      <c r="E81">
        <v>0.84905660377358405</v>
      </c>
      <c r="F81">
        <v>0.52830188679245205</v>
      </c>
      <c r="G81">
        <v>0.13207547169811301</v>
      </c>
      <c r="H81" t="s">
        <v>1463</v>
      </c>
      <c r="I81" t="s">
        <v>1486</v>
      </c>
      <c r="J81" t="s">
        <v>1526</v>
      </c>
      <c r="N81" t="s">
        <v>1497</v>
      </c>
      <c r="O81" s="3">
        <v>0</v>
      </c>
      <c r="P81" s="3">
        <v>0</v>
      </c>
      <c r="Q81" s="3">
        <v>0</v>
      </c>
      <c r="R81" s="3">
        <v>0</v>
      </c>
      <c r="S81" s="3">
        <v>0</v>
      </c>
      <c r="T81" s="3">
        <v>0</v>
      </c>
      <c r="U81" s="3">
        <v>0</v>
      </c>
      <c r="V81" s="3">
        <v>0</v>
      </c>
      <c r="W81" s="3">
        <v>0</v>
      </c>
      <c r="X81" s="3">
        <v>0</v>
      </c>
      <c r="Y81" s="3">
        <v>0</v>
      </c>
      <c r="Z81" s="3">
        <v>0</v>
      </c>
      <c r="AA81" s="3">
        <v>0</v>
      </c>
      <c r="AB81" s="3">
        <v>0</v>
      </c>
      <c r="AC81" s="3">
        <v>0</v>
      </c>
      <c r="AD81" s="3">
        <v>0</v>
      </c>
      <c r="AE81" s="3">
        <v>0</v>
      </c>
      <c r="AF81" s="3">
        <v>0</v>
      </c>
      <c r="AG81" s="3">
        <v>0</v>
      </c>
      <c r="AH81" s="3">
        <v>0</v>
      </c>
      <c r="AI81" s="3">
        <v>0</v>
      </c>
      <c r="AJ81" s="3">
        <v>0</v>
      </c>
      <c r="AK81" s="3">
        <v>0</v>
      </c>
    </row>
    <row r="82" spans="1:37" x14ac:dyDescent="0.35">
      <c r="A82" t="s">
        <v>1440</v>
      </c>
      <c r="B82" t="s">
        <v>1519</v>
      </c>
      <c r="C82" t="s">
        <v>14</v>
      </c>
      <c r="D82" t="s">
        <v>42</v>
      </c>
      <c r="E82">
        <v>0.98113207547169801</v>
      </c>
      <c r="F82">
        <v>0.83018867924528295</v>
      </c>
      <c r="G82">
        <v>0.22641509433962201</v>
      </c>
      <c r="H82" t="s">
        <v>1447</v>
      </c>
      <c r="I82" t="s">
        <v>1487</v>
      </c>
      <c r="J82" t="s">
        <v>1526</v>
      </c>
      <c r="N82" t="s">
        <v>1499</v>
      </c>
      <c r="O82" s="3">
        <v>0.13207547169811301</v>
      </c>
      <c r="P82" s="3">
        <v>0.13207547169811301</v>
      </c>
      <c r="Q82" s="3">
        <v>0.13207547169811301</v>
      </c>
      <c r="R82" s="3">
        <v>0.13207547169811301</v>
      </c>
      <c r="S82" s="3">
        <v>0.13207547169811301</v>
      </c>
      <c r="T82" s="3">
        <v>0.13207547169811301</v>
      </c>
      <c r="U82" s="3">
        <v>0.13207547169811301</v>
      </c>
      <c r="V82" s="3">
        <v>0.113207547169811</v>
      </c>
      <c r="W82" s="3">
        <v>0.13207547169811301</v>
      </c>
      <c r="X82" s="3">
        <v>9.4339622641509399E-2</v>
      </c>
      <c r="Y82" s="3">
        <v>0.113207547169811</v>
      </c>
      <c r="Z82" s="3">
        <v>9.4339622641509399E-2</v>
      </c>
      <c r="AA82" s="3">
        <v>9.4339622641509399E-2</v>
      </c>
      <c r="AB82" s="3">
        <v>9.4339622641509399E-2</v>
      </c>
      <c r="AC82" s="3">
        <v>9.4339622641509399E-2</v>
      </c>
      <c r="AD82" s="3">
        <v>9.4339622641509399E-2</v>
      </c>
      <c r="AE82" s="3">
        <v>9.4339622641509399E-2</v>
      </c>
      <c r="AF82" s="3">
        <v>5.6603773584905599E-2</v>
      </c>
      <c r="AG82" s="3">
        <v>3.7735849056603703E-2</v>
      </c>
      <c r="AH82" s="3">
        <v>0</v>
      </c>
      <c r="AI82" s="3">
        <v>0</v>
      </c>
      <c r="AJ82" s="3">
        <v>0</v>
      </c>
      <c r="AK82" s="3">
        <v>0</v>
      </c>
    </row>
    <row r="83" spans="1:37" x14ac:dyDescent="0.35">
      <c r="A83" t="s">
        <v>1440</v>
      </c>
      <c r="B83" t="s">
        <v>1519</v>
      </c>
      <c r="C83" t="s">
        <v>14</v>
      </c>
      <c r="D83" t="s">
        <v>45</v>
      </c>
      <c r="E83">
        <v>1</v>
      </c>
      <c r="F83">
        <v>0.90566037735849003</v>
      </c>
      <c r="G83">
        <v>0.39622641509433898</v>
      </c>
      <c r="H83" t="s">
        <v>1447</v>
      </c>
      <c r="I83" t="s">
        <v>1488</v>
      </c>
      <c r="J83" t="s">
        <v>1526</v>
      </c>
      <c r="N83" t="s">
        <v>1476</v>
      </c>
      <c r="O83" s="3">
        <v>0.28301886792452802</v>
      </c>
      <c r="P83" s="3">
        <v>0.28301886792452802</v>
      </c>
      <c r="Q83" s="3">
        <v>0.28301886792452802</v>
      </c>
      <c r="R83" s="3">
        <v>0.28301886792452802</v>
      </c>
      <c r="S83" s="3">
        <v>0.28301886792452802</v>
      </c>
      <c r="T83" s="3">
        <v>0.28301886792452802</v>
      </c>
      <c r="U83" s="3">
        <v>0.28301886792452802</v>
      </c>
      <c r="V83" s="3">
        <v>0.28301886792452802</v>
      </c>
      <c r="W83" s="3">
        <v>0.28301886792452802</v>
      </c>
      <c r="X83" s="3">
        <v>0.28301886792452802</v>
      </c>
      <c r="Y83" s="3">
        <v>0.28301886792452802</v>
      </c>
      <c r="Z83" s="3">
        <v>0.26415094339622602</v>
      </c>
      <c r="AA83" s="3">
        <v>0.26415094339622602</v>
      </c>
      <c r="AB83" s="3">
        <v>0.26415094339622602</v>
      </c>
      <c r="AC83" s="3">
        <v>0.26415094339622602</v>
      </c>
      <c r="AD83" s="3">
        <v>0.26415094339622602</v>
      </c>
      <c r="AE83" s="3">
        <v>0.26415094339622602</v>
      </c>
      <c r="AF83" s="3">
        <v>0.22641509433962201</v>
      </c>
      <c r="AG83" s="3">
        <v>0.22641509433962201</v>
      </c>
      <c r="AH83" s="3">
        <v>0.15094339622641501</v>
      </c>
      <c r="AI83" s="3">
        <v>0.15094339622641501</v>
      </c>
      <c r="AJ83" s="3">
        <v>0.15094339622641501</v>
      </c>
      <c r="AK83" s="3">
        <v>1.8867924528301799E-2</v>
      </c>
    </row>
    <row r="84" spans="1:37" x14ac:dyDescent="0.35">
      <c r="A84" t="s">
        <v>1440</v>
      </c>
      <c r="B84" t="s">
        <v>1519</v>
      </c>
      <c r="C84" t="s">
        <v>14</v>
      </c>
      <c r="D84" t="s">
        <v>1450</v>
      </c>
      <c r="E84">
        <v>0</v>
      </c>
      <c r="F84">
        <v>0</v>
      </c>
      <c r="G84">
        <v>0</v>
      </c>
      <c r="H84" t="s">
        <v>1442</v>
      </c>
      <c r="I84" t="s">
        <v>1489</v>
      </c>
      <c r="J84" t="s">
        <v>1526</v>
      </c>
      <c r="N84" t="s">
        <v>1490</v>
      </c>
      <c r="O84" s="3">
        <v>0.339622641509433</v>
      </c>
      <c r="P84" s="3">
        <v>0.37735849056603699</v>
      </c>
      <c r="Q84" s="3">
        <v>0.35849056603773499</v>
      </c>
      <c r="R84" s="3">
        <v>0.339622641509433</v>
      </c>
      <c r="S84" s="3">
        <v>0.339622641509433</v>
      </c>
      <c r="T84" s="3">
        <v>0.35849056603773499</v>
      </c>
      <c r="U84" s="3">
        <v>0.339622641509433</v>
      </c>
      <c r="V84" s="3">
        <v>0.339622641509433</v>
      </c>
      <c r="W84" s="3">
        <v>0.339622641509433</v>
      </c>
      <c r="X84" s="3">
        <v>0.339622641509433</v>
      </c>
      <c r="Y84" s="3">
        <v>0.339622641509433</v>
      </c>
      <c r="Z84" s="3">
        <v>0.28301886792452802</v>
      </c>
      <c r="AA84" s="3">
        <v>0.28301886792452802</v>
      </c>
      <c r="AB84" s="3">
        <v>0.28301886792452802</v>
      </c>
      <c r="AC84" s="3">
        <v>0.28301886792452802</v>
      </c>
      <c r="AD84" s="3">
        <v>0.28301886792452802</v>
      </c>
      <c r="AE84" s="3">
        <v>0.28301886792452802</v>
      </c>
      <c r="AF84" s="3">
        <v>0.26415094339622602</v>
      </c>
      <c r="AG84" s="3">
        <v>0.26415094339622602</v>
      </c>
      <c r="AH84" s="3">
        <v>0.18867924528301799</v>
      </c>
      <c r="AI84" s="3">
        <v>0.18867924528301799</v>
      </c>
      <c r="AJ84" s="3">
        <v>0.18867924528301799</v>
      </c>
      <c r="AK84" s="3">
        <v>7.5471698113207503E-2</v>
      </c>
    </row>
    <row r="85" spans="1:37" x14ac:dyDescent="0.35">
      <c r="A85" t="s">
        <v>1440</v>
      </c>
      <c r="B85" t="s">
        <v>1519</v>
      </c>
      <c r="C85" t="s">
        <v>14</v>
      </c>
      <c r="D85" t="s">
        <v>1454</v>
      </c>
      <c r="E85">
        <v>0.28301886792452802</v>
      </c>
      <c r="F85">
        <v>0.113207547169811</v>
      </c>
      <c r="G85">
        <v>0</v>
      </c>
      <c r="H85" t="s">
        <v>1442</v>
      </c>
      <c r="I85" t="s">
        <v>1490</v>
      </c>
      <c r="J85" t="s">
        <v>1526</v>
      </c>
      <c r="N85" t="s">
        <v>1443</v>
      </c>
      <c r="O85" s="3">
        <v>0.41509433962264097</v>
      </c>
      <c r="P85" s="3">
        <v>0.41509433962264097</v>
      </c>
      <c r="Q85" s="3">
        <v>0.41509433962264097</v>
      </c>
      <c r="R85" s="3">
        <v>0.41509433962264097</v>
      </c>
      <c r="S85" s="3">
        <v>0.41509433962264097</v>
      </c>
      <c r="T85" s="3">
        <v>0.41509433962264097</v>
      </c>
      <c r="U85" s="3">
        <v>0.41509433962264097</v>
      </c>
      <c r="V85" s="3">
        <v>0.39622641509433898</v>
      </c>
      <c r="W85" s="3">
        <v>0.39622641509433898</v>
      </c>
      <c r="X85" s="3">
        <v>0.39622641509433898</v>
      </c>
      <c r="Y85" s="3">
        <v>0.39622641509433898</v>
      </c>
      <c r="Z85" s="3">
        <v>0.37735849056603699</v>
      </c>
      <c r="AA85" s="3">
        <v>0.37735849056603699</v>
      </c>
      <c r="AB85" s="3">
        <v>0.35849056603773499</v>
      </c>
      <c r="AC85" s="3">
        <v>0.339622641509433</v>
      </c>
      <c r="AD85" s="3">
        <v>0.339622641509433</v>
      </c>
      <c r="AE85" s="3">
        <v>0.339622641509433</v>
      </c>
      <c r="AF85" s="3">
        <v>0.28301886792452802</v>
      </c>
      <c r="AG85" s="3">
        <v>0.28301886792452802</v>
      </c>
      <c r="AH85" s="3">
        <v>0.22641509433962201</v>
      </c>
      <c r="AI85" s="3">
        <v>0.22641509433962201</v>
      </c>
      <c r="AJ85" s="3">
        <v>0.20754716981131999</v>
      </c>
      <c r="AK85" s="3">
        <v>9.4339622641509399E-2</v>
      </c>
    </row>
    <row r="86" spans="1:37" x14ac:dyDescent="0.35">
      <c r="A86" t="s">
        <v>1440</v>
      </c>
      <c r="B86" t="s">
        <v>1519</v>
      </c>
      <c r="C86" t="s">
        <v>14</v>
      </c>
      <c r="D86" t="s">
        <v>1459</v>
      </c>
      <c r="E86">
        <v>0.83018867924528295</v>
      </c>
      <c r="F86">
        <v>0.43396226415094302</v>
      </c>
      <c r="G86">
        <v>3.7735849056603703E-2</v>
      </c>
      <c r="H86" t="s">
        <v>1463</v>
      </c>
      <c r="I86" t="s">
        <v>1491</v>
      </c>
      <c r="J86" t="s">
        <v>1526</v>
      </c>
      <c r="N86" t="s">
        <v>1469</v>
      </c>
      <c r="O86" s="3">
        <v>0.41509433962264097</v>
      </c>
      <c r="P86" s="3">
        <v>0.41509433962264097</v>
      </c>
      <c r="Q86" s="3">
        <v>0.41509433962264097</v>
      </c>
      <c r="R86" s="3">
        <v>0.41509433962264097</v>
      </c>
      <c r="S86" s="3">
        <v>0.41509433962264097</v>
      </c>
      <c r="T86" s="3">
        <v>0.41509433962264097</v>
      </c>
      <c r="U86" s="3">
        <v>0.41509433962264097</v>
      </c>
      <c r="V86" s="3">
        <v>0.41509433962264097</v>
      </c>
      <c r="W86" s="3">
        <v>0.41509433962264097</v>
      </c>
      <c r="X86" s="3">
        <v>0.41509433962264097</v>
      </c>
      <c r="Y86" s="3">
        <v>0.41509433962264097</v>
      </c>
      <c r="Z86" s="3">
        <v>0.37735849056603699</v>
      </c>
      <c r="AA86" s="3">
        <v>0.37735849056603699</v>
      </c>
      <c r="AB86" s="3">
        <v>0.35849056603773499</v>
      </c>
      <c r="AC86" s="3">
        <v>0.37735849056603699</v>
      </c>
      <c r="AD86" s="3">
        <v>0.37735849056603699</v>
      </c>
      <c r="AE86" s="3">
        <v>0.35849056603773499</v>
      </c>
      <c r="AF86" s="3">
        <v>0.30188679245283001</v>
      </c>
      <c r="AG86" s="3">
        <v>0.28301886792452802</v>
      </c>
      <c r="AH86" s="3">
        <v>0.22641509433962201</v>
      </c>
      <c r="AI86" s="3">
        <v>0.22641509433962201</v>
      </c>
      <c r="AJ86" s="3">
        <v>0.22641509433962201</v>
      </c>
      <c r="AK86" s="3">
        <v>9.4339622641509399E-2</v>
      </c>
    </row>
    <row r="87" spans="1:37" x14ac:dyDescent="0.35">
      <c r="A87" t="s">
        <v>1440</v>
      </c>
      <c r="B87" t="s">
        <v>1519</v>
      </c>
      <c r="C87" t="s">
        <v>14</v>
      </c>
      <c r="D87" t="s">
        <v>1460</v>
      </c>
      <c r="E87">
        <v>0.18867924528301799</v>
      </c>
      <c r="F87">
        <v>0</v>
      </c>
      <c r="G87">
        <v>0</v>
      </c>
      <c r="H87" t="s">
        <v>1442</v>
      </c>
      <c r="I87" t="s">
        <v>1492</v>
      </c>
      <c r="J87" t="s">
        <v>1526</v>
      </c>
      <c r="N87" t="s">
        <v>1457</v>
      </c>
      <c r="O87" s="3">
        <v>0.41509433962264097</v>
      </c>
      <c r="P87" s="3">
        <v>0.47169811320754701</v>
      </c>
      <c r="Q87" s="3">
        <v>0.45283018867924502</v>
      </c>
      <c r="R87" s="3">
        <v>0.41509433962264097</v>
      </c>
      <c r="S87" s="3">
        <v>0.45283018867924502</v>
      </c>
      <c r="T87" s="3">
        <v>0.45283018867924502</v>
      </c>
      <c r="U87" s="3">
        <v>0.41509433962264097</v>
      </c>
      <c r="V87" s="3">
        <v>0.41509433962264097</v>
      </c>
      <c r="W87" s="3">
        <v>0.41509433962264097</v>
      </c>
      <c r="X87" s="3">
        <v>0.41509433962264097</v>
      </c>
      <c r="Y87" s="3">
        <v>0.41509433962264097</v>
      </c>
      <c r="Z87" s="3">
        <v>0.41509433962264097</v>
      </c>
      <c r="AA87" s="3">
        <v>0.41509433962264097</v>
      </c>
      <c r="AB87" s="3">
        <v>0.37735849056603699</v>
      </c>
      <c r="AC87" s="3">
        <v>0.39622641509433898</v>
      </c>
      <c r="AD87" s="3">
        <v>0.39622641509433898</v>
      </c>
      <c r="AE87" s="3">
        <v>0.37735849056603699</v>
      </c>
      <c r="AF87" s="3">
        <v>0.339622641509433</v>
      </c>
      <c r="AG87" s="3">
        <v>0.320754716981132</v>
      </c>
      <c r="AH87" s="3">
        <v>0.26415094339622602</v>
      </c>
      <c r="AI87" s="3">
        <v>0.26415094339622602</v>
      </c>
      <c r="AJ87" s="3">
        <v>0.245283018867924</v>
      </c>
      <c r="AK87" s="3">
        <v>0.15094339622641501</v>
      </c>
    </row>
    <row r="88" spans="1:37" x14ac:dyDescent="0.35">
      <c r="A88" t="s">
        <v>1440</v>
      </c>
      <c r="B88" t="s">
        <v>1519</v>
      </c>
      <c r="C88" t="s">
        <v>14</v>
      </c>
      <c r="D88" t="s">
        <v>1462</v>
      </c>
      <c r="E88">
        <v>0.79245283018867896</v>
      </c>
      <c r="F88">
        <v>0.26415094339622602</v>
      </c>
      <c r="G88">
        <v>1.8867924528301799E-2</v>
      </c>
      <c r="H88" t="s">
        <v>1463</v>
      </c>
      <c r="I88" t="s">
        <v>1493</v>
      </c>
      <c r="J88" t="s">
        <v>1526</v>
      </c>
      <c r="N88" t="s">
        <v>1501</v>
      </c>
      <c r="O88" s="3">
        <v>0.62264150943396201</v>
      </c>
      <c r="P88" s="3">
        <v>0.660377358490566</v>
      </c>
      <c r="Q88" s="3">
        <v>0.64150943396226401</v>
      </c>
      <c r="R88" s="3">
        <v>0.58490566037735803</v>
      </c>
      <c r="S88" s="3">
        <v>0.60377358490566002</v>
      </c>
      <c r="T88" s="3">
        <v>0.64150943396226401</v>
      </c>
      <c r="U88" s="3">
        <v>0.58490566037735803</v>
      </c>
      <c r="V88" s="3">
        <v>0.58490566037735803</v>
      </c>
      <c r="W88" s="3">
        <v>0.60377358490566002</v>
      </c>
      <c r="X88" s="3">
        <v>0.56603773584905603</v>
      </c>
      <c r="Y88" s="3">
        <v>0.54716981132075404</v>
      </c>
      <c r="Z88" s="3">
        <v>0.490566037735849</v>
      </c>
      <c r="AA88" s="3">
        <v>0.490566037735849</v>
      </c>
      <c r="AB88" s="3">
        <v>0.490566037735849</v>
      </c>
      <c r="AC88" s="3">
        <v>0.490566037735849</v>
      </c>
      <c r="AD88" s="3">
        <v>0.490566037735849</v>
      </c>
      <c r="AE88" s="3">
        <v>0.47169811320754701</v>
      </c>
      <c r="AF88" s="3">
        <v>0.41509433962264097</v>
      </c>
      <c r="AG88" s="3">
        <v>0.41509433962264097</v>
      </c>
      <c r="AH88" s="3">
        <v>0.28301886792452802</v>
      </c>
      <c r="AI88" s="3">
        <v>0.28301886792452802</v>
      </c>
      <c r="AJ88" s="3">
        <v>0.28301886792452802</v>
      </c>
      <c r="AK88" s="3">
        <v>0.18867924528301799</v>
      </c>
    </row>
    <row r="89" spans="1:37" x14ac:dyDescent="0.35">
      <c r="A89" t="s">
        <v>1440</v>
      </c>
      <c r="B89" t="s">
        <v>1519</v>
      </c>
      <c r="C89" t="s">
        <v>14</v>
      </c>
      <c r="D89" t="s">
        <v>179</v>
      </c>
      <c r="E89">
        <v>0.94339622641509402</v>
      </c>
      <c r="F89">
        <v>0.81132075471698095</v>
      </c>
      <c r="G89">
        <v>0.18867924528301799</v>
      </c>
      <c r="H89" t="s">
        <v>1447</v>
      </c>
      <c r="I89" t="s">
        <v>1494</v>
      </c>
      <c r="J89" t="s">
        <v>1526</v>
      </c>
      <c r="N89" t="s">
        <v>1502</v>
      </c>
      <c r="O89" s="3">
        <v>0.62264150943396201</v>
      </c>
      <c r="P89" s="3">
        <v>0.660377358490566</v>
      </c>
      <c r="Q89" s="3">
        <v>0.60377358490566002</v>
      </c>
      <c r="R89" s="3">
        <v>0.58490566037735803</v>
      </c>
      <c r="S89" s="3">
        <v>0.60377358490566002</v>
      </c>
      <c r="T89" s="3">
        <v>0.60377358490566002</v>
      </c>
      <c r="U89" s="3">
        <v>0.58490566037735803</v>
      </c>
      <c r="V89" s="3">
        <v>0.56603773584905603</v>
      </c>
      <c r="W89" s="3">
        <v>0.58490566037735803</v>
      </c>
      <c r="X89" s="3">
        <v>0.56603773584905603</v>
      </c>
      <c r="Y89" s="3">
        <v>0.58490566037735803</v>
      </c>
      <c r="Z89" s="3">
        <v>0.50943396226415005</v>
      </c>
      <c r="AA89" s="3">
        <v>0.50943396226415005</v>
      </c>
      <c r="AB89" s="3">
        <v>0.490566037735849</v>
      </c>
      <c r="AC89" s="3">
        <v>0.50943396226415005</v>
      </c>
      <c r="AD89" s="3">
        <v>0.490566037735849</v>
      </c>
      <c r="AE89" s="3">
        <v>0.490566037735849</v>
      </c>
      <c r="AF89" s="3">
        <v>0.43396226415094302</v>
      </c>
      <c r="AG89" s="3">
        <v>0.43396226415094302</v>
      </c>
      <c r="AH89" s="3">
        <v>0.30188679245283001</v>
      </c>
      <c r="AI89" s="3">
        <v>0.30188679245283001</v>
      </c>
      <c r="AJ89" s="3">
        <v>0.28301886792452802</v>
      </c>
      <c r="AK89" s="3">
        <v>0.20754716981131999</v>
      </c>
    </row>
    <row r="90" spans="1:37" x14ac:dyDescent="0.35">
      <c r="A90" t="s">
        <v>1440</v>
      </c>
      <c r="B90" t="s">
        <v>1519</v>
      </c>
      <c r="C90" t="s">
        <v>14</v>
      </c>
      <c r="D90" t="s">
        <v>1464</v>
      </c>
      <c r="E90">
        <v>0</v>
      </c>
      <c r="F90">
        <v>0</v>
      </c>
      <c r="G90">
        <v>0</v>
      </c>
      <c r="H90" t="s">
        <v>1442</v>
      </c>
      <c r="I90" t="s">
        <v>1495</v>
      </c>
      <c r="J90" t="s">
        <v>1526</v>
      </c>
      <c r="N90" t="s">
        <v>85</v>
      </c>
      <c r="O90" s="3">
        <v>0.73584905660377298</v>
      </c>
      <c r="P90" s="3">
        <v>0.73584905660377298</v>
      </c>
      <c r="Q90" s="3">
        <v>0.73584905660377298</v>
      </c>
      <c r="R90" s="3">
        <v>0.69811320754716899</v>
      </c>
      <c r="S90" s="3">
        <v>0.71698113207547098</v>
      </c>
      <c r="T90" s="3">
        <v>0.73584905660377298</v>
      </c>
      <c r="U90" s="3">
        <v>0.69811320754716899</v>
      </c>
      <c r="V90" s="3">
        <v>0.69811320754716899</v>
      </c>
      <c r="W90" s="3">
        <v>0.71698113207547098</v>
      </c>
      <c r="X90" s="3">
        <v>0.679245283018867</v>
      </c>
      <c r="Y90" s="3">
        <v>0.69811320754716899</v>
      </c>
      <c r="Z90" s="3">
        <v>0.58490566037735803</v>
      </c>
      <c r="AA90" s="3">
        <v>0.56603773584905603</v>
      </c>
      <c r="AB90" s="3">
        <v>0.52830188679245205</v>
      </c>
      <c r="AC90" s="3">
        <v>0.56603773584905603</v>
      </c>
      <c r="AD90" s="3">
        <v>0.52830188679245205</v>
      </c>
      <c r="AE90" s="3">
        <v>0.52830188679245205</v>
      </c>
      <c r="AF90" s="3">
        <v>0.490566037735849</v>
      </c>
      <c r="AG90" s="3">
        <v>0.47169811320754701</v>
      </c>
      <c r="AH90" s="3">
        <v>0.339622641509433</v>
      </c>
      <c r="AI90" s="3">
        <v>0.339622641509433</v>
      </c>
      <c r="AJ90" s="3">
        <v>0.339622641509433</v>
      </c>
      <c r="AK90" s="3">
        <v>0.22641509433962201</v>
      </c>
    </row>
    <row r="91" spans="1:37" x14ac:dyDescent="0.35">
      <c r="A91" t="s">
        <v>1440</v>
      </c>
      <c r="B91" t="s">
        <v>1519</v>
      </c>
      <c r="C91" t="s">
        <v>14</v>
      </c>
      <c r="D91" t="s">
        <v>1466</v>
      </c>
      <c r="E91">
        <v>0.18867924528301799</v>
      </c>
      <c r="F91">
        <v>0</v>
      </c>
      <c r="G91">
        <v>0</v>
      </c>
      <c r="H91" t="s">
        <v>1442</v>
      </c>
      <c r="I91" t="s">
        <v>1500</v>
      </c>
      <c r="J91" t="s">
        <v>1526</v>
      </c>
      <c r="N91" t="s">
        <v>1470</v>
      </c>
      <c r="O91" s="3">
        <v>0.73584905660377298</v>
      </c>
      <c r="P91" s="3">
        <v>0.77358490566037696</v>
      </c>
      <c r="Q91" s="3">
        <v>0.73584905660377298</v>
      </c>
      <c r="R91" s="3">
        <v>0.73584905660377298</v>
      </c>
      <c r="S91" s="3">
        <v>0.73584905660377298</v>
      </c>
      <c r="T91" s="3">
        <v>0.73584905660377298</v>
      </c>
      <c r="U91" s="3">
        <v>0.73584905660377298</v>
      </c>
      <c r="V91" s="3">
        <v>0.73584905660377298</v>
      </c>
      <c r="W91" s="3">
        <v>0.73584905660377298</v>
      </c>
      <c r="X91" s="3">
        <v>0.71698113207547098</v>
      </c>
      <c r="Y91" s="3">
        <v>0.73584905660377298</v>
      </c>
      <c r="Z91" s="3">
        <v>0.64150943396226401</v>
      </c>
      <c r="AA91" s="3">
        <v>0.58490566037735803</v>
      </c>
      <c r="AB91" s="3">
        <v>0.54716981132075404</v>
      </c>
      <c r="AC91" s="3">
        <v>0.58490566037735803</v>
      </c>
      <c r="AD91" s="3">
        <v>0.54716981132075404</v>
      </c>
      <c r="AE91" s="3">
        <v>0.52830188679245205</v>
      </c>
      <c r="AF91" s="3">
        <v>0.490566037735849</v>
      </c>
      <c r="AG91" s="3">
        <v>0.490566037735849</v>
      </c>
      <c r="AH91" s="3">
        <v>0.37735849056603699</v>
      </c>
      <c r="AI91" s="3">
        <v>0.37735849056603699</v>
      </c>
      <c r="AJ91" s="3">
        <v>0.339622641509433</v>
      </c>
      <c r="AK91" s="3">
        <v>0.22641509433962201</v>
      </c>
    </row>
    <row r="92" spans="1:37" x14ac:dyDescent="0.35">
      <c r="A92" t="s">
        <v>1440</v>
      </c>
      <c r="B92" t="s">
        <v>1519</v>
      </c>
      <c r="C92" t="s">
        <v>14</v>
      </c>
      <c r="D92" t="s">
        <v>1468</v>
      </c>
      <c r="E92">
        <v>0.69811320754716899</v>
      </c>
      <c r="F92">
        <v>0.245283018867924</v>
      </c>
      <c r="G92">
        <v>0</v>
      </c>
      <c r="H92" t="s">
        <v>1463</v>
      </c>
      <c r="I92" t="s">
        <v>1503</v>
      </c>
      <c r="J92" t="s">
        <v>1526</v>
      </c>
      <c r="N92" t="s">
        <v>1483</v>
      </c>
      <c r="O92" s="3">
        <v>0.75471698113207497</v>
      </c>
      <c r="P92" s="3">
        <v>0.77358490566037696</v>
      </c>
      <c r="Q92" s="3">
        <v>0.75471698113207497</v>
      </c>
      <c r="R92" s="3">
        <v>0.73584905660377298</v>
      </c>
      <c r="S92" s="3">
        <v>0.75471698113207497</v>
      </c>
      <c r="T92" s="3">
        <v>0.75471698113207497</v>
      </c>
      <c r="U92" s="3">
        <v>0.73584905660377298</v>
      </c>
      <c r="V92" s="3">
        <v>0.75471698113207497</v>
      </c>
      <c r="W92" s="3">
        <v>0.75471698113207497</v>
      </c>
      <c r="X92" s="3">
        <v>0.69811320754716899</v>
      </c>
      <c r="Y92" s="3">
        <v>0.69811320754716899</v>
      </c>
      <c r="Z92" s="3">
        <v>0.64150943396226401</v>
      </c>
      <c r="AA92" s="3">
        <v>0.58490566037735803</v>
      </c>
      <c r="AB92" s="3">
        <v>0.58490566037735803</v>
      </c>
      <c r="AC92" s="3">
        <v>0.58490566037735803</v>
      </c>
      <c r="AD92" s="3">
        <v>0.58490566037735803</v>
      </c>
      <c r="AE92" s="3">
        <v>0.58490566037735803</v>
      </c>
      <c r="AF92" s="3">
        <v>0.52830188679245205</v>
      </c>
      <c r="AG92" s="3">
        <v>0.490566037735849</v>
      </c>
      <c r="AH92" s="3">
        <v>0.37735849056603699</v>
      </c>
      <c r="AI92" s="3">
        <v>0.37735849056603699</v>
      </c>
      <c r="AJ92" s="3">
        <v>0.37735849056603699</v>
      </c>
      <c r="AK92" s="3">
        <v>0.22641509433962201</v>
      </c>
    </row>
    <row r="93" spans="1:37" x14ac:dyDescent="0.35">
      <c r="A93" t="s">
        <v>1440</v>
      </c>
      <c r="B93" t="s">
        <v>1519</v>
      </c>
      <c r="C93" t="s">
        <v>17</v>
      </c>
      <c r="D93" t="s">
        <v>35</v>
      </c>
      <c r="E93">
        <v>0.47169811320754701</v>
      </c>
      <c r="F93">
        <v>0.26415094339622602</v>
      </c>
      <c r="G93">
        <v>1.8867924528301799E-2</v>
      </c>
      <c r="H93" t="s">
        <v>1442</v>
      </c>
      <c r="I93" t="s">
        <v>1501</v>
      </c>
      <c r="J93" t="s">
        <v>1527</v>
      </c>
      <c r="N93" t="s">
        <v>212</v>
      </c>
      <c r="O93" s="3">
        <v>0.69811320754716899</v>
      </c>
      <c r="P93" s="3">
        <v>0.73584905660377298</v>
      </c>
      <c r="Q93" s="3">
        <v>0.69811320754716899</v>
      </c>
      <c r="R93" s="3">
        <v>0.69811320754716899</v>
      </c>
      <c r="S93" s="3">
        <v>0.69811320754716899</v>
      </c>
      <c r="T93" s="3">
        <v>0.69811320754716899</v>
      </c>
      <c r="U93" s="3">
        <v>0.69811320754716899</v>
      </c>
      <c r="V93" s="3">
        <v>0.679245283018867</v>
      </c>
      <c r="W93" s="3">
        <v>0.69811320754716899</v>
      </c>
      <c r="X93" s="3">
        <v>0.679245283018867</v>
      </c>
      <c r="Y93" s="3">
        <v>0.69811320754716899</v>
      </c>
      <c r="Z93" s="3">
        <v>0.56603773584905603</v>
      </c>
      <c r="AA93" s="3">
        <v>0.56603773584905603</v>
      </c>
      <c r="AB93" s="3">
        <v>0.52830188679245205</v>
      </c>
      <c r="AC93" s="3">
        <v>0.54716981132075404</v>
      </c>
      <c r="AD93" s="3">
        <v>0.52830188679245205</v>
      </c>
      <c r="AE93" s="3">
        <v>0.52830188679245205</v>
      </c>
      <c r="AF93" s="3">
        <v>0.490566037735849</v>
      </c>
      <c r="AG93" s="3">
        <v>0.47169811320754701</v>
      </c>
      <c r="AH93" s="3">
        <v>0.339622641509433</v>
      </c>
      <c r="AI93" s="3">
        <v>0.339622641509433</v>
      </c>
      <c r="AJ93" s="3">
        <v>0.339622641509433</v>
      </c>
      <c r="AK93" s="3">
        <v>0.22641509433962201</v>
      </c>
    </row>
    <row r="94" spans="1:37" x14ac:dyDescent="0.35">
      <c r="A94" t="s">
        <v>1440</v>
      </c>
      <c r="B94" t="s">
        <v>1519</v>
      </c>
      <c r="C94" t="s">
        <v>17</v>
      </c>
      <c r="D94" t="s">
        <v>39</v>
      </c>
      <c r="E94">
        <v>0.83018867924528295</v>
      </c>
      <c r="F94">
        <v>0.45283018867924502</v>
      </c>
      <c r="G94">
        <v>0.113207547169811</v>
      </c>
      <c r="H94" t="s">
        <v>1463</v>
      </c>
      <c r="I94" t="s">
        <v>1504</v>
      </c>
      <c r="J94" t="s">
        <v>1527</v>
      </c>
      <c r="N94" t="s">
        <v>1445</v>
      </c>
      <c r="O94" s="3">
        <v>0.77358490566037696</v>
      </c>
      <c r="P94" s="3">
        <v>0.77358490566037696</v>
      </c>
      <c r="Q94" s="3">
        <v>0.77358490566037696</v>
      </c>
      <c r="R94" s="3">
        <v>0.75471698113207497</v>
      </c>
      <c r="S94" s="3">
        <v>0.77358490566037696</v>
      </c>
      <c r="T94" s="3">
        <v>0.77358490566037696</v>
      </c>
      <c r="U94" s="3">
        <v>0.75471698113207497</v>
      </c>
      <c r="V94" s="3">
        <v>0.77358490566037696</v>
      </c>
      <c r="W94" s="3">
        <v>0.77358490566037696</v>
      </c>
      <c r="X94" s="3">
        <v>0.75471698113207497</v>
      </c>
      <c r="Y94" s="3">
        <v>0.75471698113207497</v>
      </c>
      <c r="Z94" s="3">
        <v>0.69811320754716899</v>
      </c>
      <c r="AA94" s="3">
        <v>0.69811320754716899</v>
      </c>
      <c r="AB94" s="3">
        <v>0.58490566037735803</v>
      </c>
      <c r="AC94" s="3">
        <v>0.660377358490566</v>
      </c>
      <c r="AD94" s="3">
        <v>0.62264150943396201</v>
      </c>
      <c r="AE94" s="3">
        <v>0.58490566037735803</v>
      </c>
      <c r="AF94" s="3">
        <v>0.52830188679245205</v>
      </c>
      <c r="AG94" s="3">
        <v>0.490566037735849</v>
      </c>
      <c r="AH94" s="3">
        <v>0.37735849056603699</v>
      </c>
      <c r="AI94" s="3">
        <v>0.37735849056603699</v>
      </c>
      <c r="AJ94" s="3">
        <v>0.37735849056603699</v>
      </c>
      <c r="AK94" s="3">
        <v>0.245283018867924</v>
      </c>
    </row>
    <row r="95" spans="1:37" x14ac:dyDescent="0.35">
      <c r="A95" t="s">
        <v>1440</v>
      </c>
      <c r="B95" t="s">
        <v>1519</v>
      </c>
      <c r="C95" t="s">
        <v>17</v>
      </c>
      <c r="D95" t="s">
        <v>42</v>
      </c>
      <c r="E95">
        <v>0.94339622641509402</v>
      </c>
      <c r="F95">
        <v>0.81132075471698095</v>
      </c>
      <c r="G95">
        <v>0.18867924528301799</v>
      </c>
      <c r="H95" t="s">
        <v>1447</v>
      </c>
      <c r="I95" t="s">
        <v>1505</v>
      </c>
      <c r="J95" t="s">
        <v>1527</v>
      </c>
      <c r="N95" t="s">
        <v>1479</v>
      </c>
      <c r="O95" s="3">
        <v>0.79245283018867896</v>
      </c>
      <c r="P95" s="3">
        <v>0.81132075471698095</v>
      </c>
      <c r="Q95" s="3">
        <v>0.79245283018867896</v>
      </c>
      <c r="R95" s="3">
        <v>0.77358490566037696</v>
      </c>
      <c r="S95" s="3">
        <v>0.77358490566037696</v>
      </c>
      <c r="T95" s="3">
        <v>0.79245283018867896</v>
      </c>
      <c r="U95" s="3">
        <v>0.77358490566037696</v>
      </c>
      <c r="V95" s="3">
        <v>0.77358490566037696</v>
      </c>
      <c r="W95" s="3">
        <v>0.77358490566037696</v>
      </c>
      <c r="X95" s="3">
        <v>0.77358490566037696</v>
      </c>
      <c r="Y95" s="3">
        <v>0.77358490566037696</v>
      </c>
      <c r="Z95" s="3">
        <v>0.69811320754716899</v>
      </c>
      <c r="AA95" s="3">
        <v>0.69811320754716899</v>
      </c>
      <c r="AB95" s="3">
        <v>0.62264150943396201</v>
      </c>
      <c r="AC95" s="3">
        <v>0.69811320754716899</v>
      </c>
      <c r="AD95" s="3">
        <v>0.679245283018867</v>
      </c>
      <c r="AE95" s="3">
        <v>0.62264150943396201</v>
      </c>
      <c r="AF95" s="3">
        <v>0.56603773584905603</v>
      </c>
      <c r="AG95" s="3">
        <v>0.54716981132075404</v>
      </c>
      <c r="AH95" s="3">
        <v>0.41509433962264097</v>
      </c>
      <c r="AI95" s="3">
        <v>0.41509433962264097</v>
      </c>
      <c r="AJ95" s="3">
        <v>0.39622641509433898</v>
      </c>
      <c r="AK95" s="3">
        <v>0.26415094339622602</v>
      </c>
    </row>
    <row r="96" spans="1:37" x14ac:dyDescent="0.35">
      <c r="A96" t="s">
        <v>1440</v>
      </c>
      <c r="B96" t="s">
        <v>1519</v>
      </c>
      <c r="C96" t="s">
        <v>17</v>
      </c>
      <c r="D96" t="s">
        <v>45</v>
      </c>
      <c r="E96">
        <v>1</v>
      </c>
      <c r="F96">
        <v>0.90566037735849003</v>
      </c>
      <c r="G96">
        <v>0.37735849056603699</v>
      </c>
      <c r="H96" t="s">
        <v>1447</v>
      </c>
      <c r="I96" t="s">
        <v>1506</v>
      </c>
      <c r="J96" t="s">
        <v>1527</v>
      </c>
      <c r="N96" t="s">
        <v>1484</v>
      </c>
      <c r="O96" s="3">
        <v>0.81132075471698095</v>
      </c>
      <c r="P96" s="3">
        <v>0.81132075471698095</v>
      </c>
      <c r="Q96" s="3">
        <v>0.81132075471698095</v>
      </c>
      <c r="R96" s="3">
        <v>0.81132075471698095</v>
      </c>
      <c r="S96" s="3">
        <v>0.81132075471698095</v>
      </c>
      <c r="T96" s="3">
        <v>0.81132075471698095</v>
      </c>
      <c r="U96" s="3">
        <v>0.81132075471698095</v>
      </c>
      <c r="V96" s="3">
        <v>0.81132075471698095</v>
      </c>
      <c r="W96" s="3">
        <v>0.81132075471698095</v>
      </c>
      <c r="X96" s="3">
        <v>0.77358490566037696</v>
      </c>
      <c r="Y96" s="3">
        <v>0.79245283018867896</v>
      </c>
      <c r="Z96" s="3">
        <v>0.75471698113207497</v>
      </c>
      <c r="AA96" s="3">
        <v>0.73584905660377298</v>
      </c>
      <c r="AB96" s="3">
        <v>0.69811320754716899</v>
      </c>
      <c r="AC96" s="3">
        <v>0.75471698113207497</v>
      </c>
      <c r="AD96" s="3">
        <v>0.69811320754716899</v>
      </c>
      <c r="AE96" s="3">
        <v>0.679245283018867</v>
      </c>
      <c r="AF96" s="3">
        <v>0.62264150943396201</v>
      </c>
      <c r="AG96" s="3">
        <v>0.56603773584905603</v>
      </c>
      <c r="AH96" s="3">
        <v>0.41509433962264097</v>
      </c>
      <c r="AI96" s="3">
        <v>0.41509433962264097</v>
      </c>
      <c r="AJ96" s="3">
        <v>0.41509433962264097</v>
      </c>
      <c r="AK96" s="3">
        <v>0.26415094339622602</v>
      </c>
    </row>
    <row r="97" spans="1:37" x14ac:dyDescent="0.35">
      <c r="A97" t="s">
        <v>1440</v>
      </c>
      <c r="B97" t="s">
        <v>1519</v>
      </c>
      <c r="C97" t="s">
        <v>17</v>
      </c>
      <c r="D97" t="s">
        <v>1450</v>
      </c>
      <c r="E97">
        <v>0</v>
      </c>
      <c r="F97">
        <v>0</v>
      </c>
      <c r="G97">
        <v>0</v>
      </c>
      <c r="H97" t="s">
        <v>1442</v>
      </c>
      <c r="I97" t="s">
        <v>1496</v>
      </c>
      <c r="J97" t="s">
        <v>1527</v>
      </c>
      <c r="N97" t="s">
        <v>1503</v>
      </c>
      <c r="O97" s="3">
        <v>0.83018867924528295</v>
      </c>
      <c r="P97" s="3">
        <v>0.83018867924528295</v>
      </c>
      <c r="Q97" s="3">
        <v>0.83018867924528295</v>
      </c>
      <c r="R97" s="3">
        <v>0.83018867924528295</v>
      </c>
      <c r="S97" s="3">
        <v>0.83018867924528295</v>
      </c>
      <c r="T97" s="3">
        <v>0.83018867924528295</v>
      </c>
      <c r="U97" s="3">
        <v>0.83018867924528295</v>
      </c>
      <c r="V97" s="3">
        <v>0.83018867924528295</v>
      </c>
      <c r="W97" s="3">
        <v>0.83018867924528295</v>
      </c>
      <c r="X97" s="3">
        <v>0.81132075471698095</v>
      </c>
      <c r="Y97" s="3">
        <v>0.81132075471698095</v>
      </c>
      <c r="Z97" s="3">
        <v>0.77358490566037696</v>
      </c>
      <c r="AA97" s="3">
        <v>0.75471698113207497</v>
      </c>
      <c r="AB97" s="3">
        <v>0.71698113207547098</v>
      </c>
      <c r="AC97" s="3">
        <v>0.75471698113207497</v>
      </c>
      <c r="AD97" s="3">
        <v>0.71698113207547098</v>
      </c>
      <c r="AE97" s="3">
        <v>0.69811320754716899</v>
      </c>
      <c r="AF97" s="3">
        <v>0.60377358490566002</v>
      </c>
      <c r="AG97" s="3">
        <v>0.58490566037735803</v>
      </c>
      <c r="AH97" s="3">
        <v>0.43396226415094302</v>
      </c>
      <c r="AI97" s="3">
        <v>0.43396226415094302</v>
      </c>
      <c r="AJ97" s="3">
        <v>0.43396226415094302</v>
      </c>
      <c r="AK97" s="3">
        <v>0.26415094339622602</v>
      </c>
    </row>
    <row r="98" spans="1:37" x14ac:dyDescent="0.35">
      <c r="A98" t="s">
        <v>1440</v>
      </c>
      <c r="B98" t="s">
        <v>1519</v>
      </c>
      <c r="C98" t="s">
        <v>17</v>
      </c>
      <c r="D98" t="s">
        <v>1454</v>
      </c>
      <c r="E98">
        <v>0.22641509433962201</v>
      </c>
      <c r="F98">
        <v>1.8867924528301799E-2</v>
      </c>
      <c r="G98">
        <v>0</v>
      </c>
      <c r="H98" t="s">
        <v>1442</v>
      </c>
      <c r="I98" t="s">
        <v>1458</v>
      </c>
      <c r="J98" t="s">
        <v>1527</v>
      </c>
      <c r="N98" t="s">
        <v>1493</v>
      </c>
      <c r="O98" s="3">
        <v>0.83018867924528295</v>
      </c>
      <c r="P98" s="3">
        <v>0.83018867924528295</v>
      </c>
      <c r="Q98" s="3">
        <v>0.83018867924528295</v>
      </c>
      <c r="R98" s="3">
        <v>0.83018867924528295</v>
      </c>
      <c r="S98" s="3">
        <v>0.83018867924528295</v>
      </c>
      <c r="T98" s="3">
        <v>0.83018867924528295</v>
      </c>
      <c r="U98" s="3">
        <v>0.83018867924528295</v>
      </c>
      <c r="V98" s="3">
        <v>0.83018867924528295</v>
      </c>
      <c r="W98" s="3">
        <v>0.83018867924528295</v>
      </c>
      <c r="X98" s="3">
        <v>0.83018867924528295</v>
      </c>
      <c r="Y98" s="3">
        <v>0.83018867924528295</v>
      </c>
      <c r="Z98" s="3">
        <v>0.81132075471698095</v>
      </c>
      <c r="AA98" s="3">
        <v>0.81132075471698095</v>
      </c>
      <c r="AB98" s="3">
        <v>0.79245283018867896</v>
      </c>
      <c r="AC98" s="3">
        <v>0.79245283018867896</v>
      </c>
      <c r="AD98" s="3">
        <v>0.79245283018867896</v>
      </c>
      <c r="AE98" s="3">
        <v>0.79245283018867896</v>
      </c>
      <c r="AF98" s="3">
        <v>0.71698113207547098</v>
      </c>
      <c r="AG98" s="3">
        <v>0.679245283018867</v>
      </c>
      <c r="AH98" s="3">
        <v>0.47169811320754701</v>
      </c>
      <c r="AI98" s="3">
        <v>0.47169811320754701</v>
      </c>
      <c r="AJ98" s="3">
        <v>0.47169811320754701</v>
      </c>
      <c r="AK98" s="3">
        <v>0.28301886792452802</v>
      </c>
    </row>
    <row r="99" spans="1:37" x14ac:dyDescent="0.35">
      <c r="A99" t="s">
        <v>1440</v>
      </c>
      <c r="B99" t="s">
        <v>1519</v>
      </c>
      <c r="C99" t="s">
        <v>17</v>
      </c>
      <c r="D99" t="s">
        <v>1459</v>
      </c>
      <c r="E99">
        <v>0.79245283018867896</v>
      </c>
      <c r="F99">
        <v>0.37735849056603699</v>
      </c>
      <c r="G99">
        <v>3.7735849056603703E-2</v>
      </c>
      <c r="H99" t="s">
        <v>1463</v>
      </c>
      <c r="I99" t="s">
        <v>86</v>
      </c>
      <c r="J99" t="s">
        <v>1527</v>
      </c>
      <c r="N99" t="s">
        <v>86</v>
      </c>
      <c r="O99" s="3">
        <v>0.83018867924528295</v>
      </c>
      <c r="P99" s="3">
        <v>0.84905660377358405</v>
      </c>
      <c r="Q99" s="3">
        <v>0.83018867924528295</v>
      </c>
      <c r="R99" s="3">
        <v>0.83018867924528295</v>
      </c>
      <c r="S99" s="3">
        <v>0.83018867924528295</v>
      </c>
      <c r="T99" s="3">
        <v>0.83018867924528295</v>
      </c>
      <c r="U99" s="3">
        <v>0.83018867924528295</v>
      </c>
      <c r="V99" s="3">
        <v>0.83018867924528295</v>
      </c>
      <c r="W99" s="3">
        <v>0.83018867924528295</v>
      </c>
      <c r="X99" s="3">
        <v>0.83018867924528295</v>
      </c>
      <c r="Y99" s="3">
        <v>0.83018867924528295</v>
      </c>
      <c r="Z99" s="3">
        <v>0.83018867924528295</v>
      </c>
      <c r="AA99" s="3">
        <v>0.83018867924528295</v>
      </c>
      <c r="AB99" s="3">
        <v>0.81132075471698095</v>
      </c>
      <c r="AC99" s="3">
        <v>0.81132075471698095</v>
      </c>
      <c r="AD99" s="3">
        <v>0.81132075471698095</v>
      </c>
      <c r="AE99" s="3">
        <v>0.79245283018867896</v>
      </c>
      <c r="AF99" s="3">
        <v>0.75471698113207497</v>
      </c>
      <c r="AG99" s="3">
        <v>0.71698113207547098</v>
      </c>
      <c r="AH99" s="3">
        <v>0.490566037735849</v>
      </c>
      <c r="AI99" s="3">
        <v>0.490566037735849</v>
      </c>
      <c r="AJ99" s="3">
        <v>0.47169811320754701</v>
      </c>
      <c r="AK99" s="3">
        <v>0.28301886792452802</v>
      </c>
    </row>
    <row r="100" spans="1:37" x14ac:dyDescent="0.35">
      <c r="A100" t="s">
        <v>1440</v>
      </c>
      <c r="B100" t="s">
        <v>1519</v>
      </c>
      <c r="C100" t="s">
        <v>17</v>
      </c>
      <c r="D100" t="s">
        <v>1460</v>
      </c>
      <c r="E100">
        <v>9.4339622641509399E-2</v>
      </c>
      <c r="F100">
        <v>0</v>
      </c>
      <c r="G100">
        <v>0</v>
      </c>
      <c r="H100" t="s">
        <v>1442</v>
      </c>
      <c r="I100" t="s">
        <v>1498</v>
      </c>
      <c r="J100" t="s">
        <v>1527</v>
      </c>
      <c r="N100" t="s">
        <v>1504</v>
      </c>
      <c r="O100" s="3">
        <v>0.84905660377358405</v>
      </c>
      <c r="P100" s="3">
        <v>0.84905660377358405</v>
      </c>
      <c r="Q100" s="3">
        <v>0.84905660377358405</v>
      </c>
      <c r="R100" s="3">
        <v>0.83018867924528295</v>
      </c>
      <c r="S100" s="3">
        <v>0.84905660377358405</v>
      </c>
      <c r="T100" s="3">
        <v>0.84905660377358405</v>
      </c>
      <c r="U100" s="3">
        <v>0.83018867924528295</v>
      </c>
      <c r="V100" s="3">
        <v>0.84905660377358405</v>
      </c>
      <c r="W100" s="3">
        <v>0.84905660377358405</v>
      </c>
      <c r="X100" s="3">
        <v>0.84905660377358405</v>
      </c>
      <c r="Y100" s="3">
        <v>0.83018867924528295</v>
      </c>
      <c r="Z100" s="3">
        <v>0.83018867924528295</v>
      </c>
      <c r="AA100" s="3">
        <v>0.83018867924528295</v>
      </c>
      <c r="AB100" s="3">
        <v>0.83018867924528295</v>
      </c>
      <c r="AC100" s="3">
        <v>0.83018867924528295</v>
      </c>
      <c r="AD100" s="3">
        <v>0.83018867924528295</v>
      </c>
      <c r="AE100" s="3">
        <v>0.83018867924528295</v>
      </c>
      <c r="AF100" s="3">
        <v>0.77358490566037696</v>
      </c>
      <c r="AG100" s="3">
        <v>0.77358490566037696</v>
      </c>
      <c r="AH100" s="3">
        <v>0.52830188679245205</v>
      </c>
      <c r="AI100" s="3">
        <v>0.52830188679245205</v>
      </c>
      <c r="AJ100" s="3">
        <v>0.490566037735849</v>
      </c>
      <c r="AK100" s="3">
        <v>0.339622641509433</v>
      </c>
    </row>
    <row r="101" spans="1:37" x14ac:dyDescent="0.35">
      <c r="A101" t="s">
        <v>1440</v>
      </c>
      <c r="B101" t="s">
        <v>1519</v>
      </c>
      <c r="C101" t="s">
        <v>17</v>
      </c>
      <c r="D101" t="s">
        <v>1462</v>
      </c>
      <c r="E101">
        <v>0.52830188679245205</v>
      </c>
      <c r="F101">
        <v>0.245283018867924</v>
      </c>
      <c r="G101">
        <v>1.8867924528301799E-2</v>
      </c>
      <c r="H101" t="s">
        <v>1442</v>
      </c>
      <c r="I101" t="s">
        <v>212</v>
      </c>
      <c r="J101" t="s">
        <v>1527</v>
      </c>
      <c r="N101" t="s">
        <v>1477</v>
      </c>
      <c r="O101" s="3">
        <v>0.84905660377358405</v>
      </c>
      <c r="P101" s="3">
        <v>0.84905660377358405</v>
      </c>
      <c r="Q101" s="3">
        <v>0.84905660377358405</v>
      </c>
      <c r="R101" s="3">
        <v>0.84905660377358405</v>
      </c>
      <c r="S101" s="3">
        <v>0.84905660377358405</v>
      </c>
      <c r="T101" s="3">
        <v>0.84905660377358405</v>
      </c>
      <c r="U101" s="3">
        <v>0.84905660377358405</v>
      </c>
      <c r="V101" s="3">
        <v>0.84905660377358405</v>
      </c>
      <c r="W101" s="3">
        <v>0.84905660377358405</v>
      </c>
      <c r="X101" s="3">
        <v>0.84905660377358405</v>
      </c>
      <c r="Y101" s="3">
        <v>0.84905660377358405</v>
      </c>
      <c r="Z101" s="3">
        <v>0.83018867924528295</v>
      </c>
      <c r="AA101" s="3">
        <v>0.83018867924528295</v>
      </c>
      <c r="AB101" s="3">
        <v>0.83018867924528295</v>
      </c>
      <c r="AC101" s="3">
        <v>0.83018867924528295</v>
      </c>
      <c r="AD101" s="3">
        <v>0.83018867924528295</v>
      </c>
      <c r="AE101" s="3">
        <v>0.83018867924528295</v>
      </c>
      <c r="AF101" s="3">
        <v>0.83018867924528295</v>
      </c>
      <c r="AG101" s="3">
        <v>0.81132075471698095</v>
      </c>
      <c r="AH101" s="3">
        <v>0.58490566037735803</v>
      </c>
      <c r="AI101" s="3">
        <v>0.56603773584905603</v>
      </c>
      <c r="AJ101" s="3">
        <v>0.56603773584905603</v>
      </c>
      <c r="AK101" s="3">
        <v>0.37735849056603699</v>
      </c>
    </row>
    <row r="102" spans="1:37" x14ac:dyDescent="0.35">
      <c r="A102" t="s">
        <v>1440</v>
      </c>
      <c r="B102" t="s">
        <v>1519</v>
      </c>
      <c r="C102" t="s">
        <v>17</v>
      </c>
      <c r="D102" t="s">
        <v>179</v>
      </c>
      <c r="E102">
        <v>0.92452830188679203</v>
      </c>
      <c r="F102">
        <v>0.660377358490566</v>
      </c>
      <c r="G102">
        <v>0.18867924528301799</v>
      </c>
      <c r="H102" t="s">
        <v>1463</v>
      </c>
      <c r="I102" t="s">
        <v>88</v>
      </c>
      <c r="J102" t="s">
        <v>1527</v>
      </c>
      <c r="N102" t="s">
        <v>1472</v>
      </c>
      <c r="O102" s="3">
        <v>0.88679245283018804</v>
      </c>
      <c r="P102" s="3">
        <v>0.88679245283018804</v>
      </c>
      <c r="Q102" s="3">
        <v>0.88679245283018804</v>
      </c>
      <c r="R102" s="3">
        <v>0.86792452830188604</v>
      </c>
      <c r="S102" s="3">
        <v>0.88679245283018804</v>
      </c>
      <c r="T102" s="3">
        <v>0.88679245283018804</v>
      </c>
      <c r="U102" s="3">
        <v>0.86792452830188604</v>
      </c>
      <c r="V102" s="3">
        <v>0.88679245283018804</v>
      </c>
      <c r="W102" s="3">
        <v>0.88679245283018804</v>
      </c>
      <c r="X102" s="3">
        <v>0.86792452830188604</v>
      </c>
      <c r="Y102" s="3">
        <v>0.86792452830188604</v>
      </c>
      <c r="Z102" s="3">
        <v>0.84905660377358405</v>
      </c>
      <c r="AA102" s="3">
        <v>0.83018867924528295</v>
      </c>
      <c r="AB102" s="3">
        <v>0.83018867924528295</v>
      </c>
      <c r="AC102" s="3">
        <v>0.84905660377358405</v>
      </c>
      <c r="AD102" s="3">
        <v>0.83018867924528295</v>
      </c>
      <c r="AE102" s="3">
        <v>0.83018867924528295</v>
      </c>
      <c r="AF102" s="3">
        <v>0.83018867924528295</v>
      </c>
      <c r="AG102" s="3">
        <v>0.83018867924528295</v>
      </c>
      <c r="AH102" s="3">
        <v>0.69811320754716899</v>
      </c>
      <c r="AI102" s="3">
        <v>0.69811320754716899</v>
      </c>
      <c r="AJ102" s="3">
        <v>0.62264150943396201</v>
      </c>
      <c r="AK102" s="3">
        <v>0.39622641509433898</v>
      </c>
    </row>
    <row r="103" spans="1:37" x14ac:dyDescent="0.35">
      <c r="A103" t="s">
        <v>1440</v>
      </c>
      <c r="B103" t="s">
        <v>1519</v>
      </c>
      <c r="C103" t="s">
        <v>17</v>
      </c>
      <c r="D103" t="s">
        <v>1464</v>
      </c>
      <c r="E103">
        <v>0</v>
      </c>
      <c r="F103">
        <v>0</v>
      </c>
      <c r="G103">
        <v>0</v>
      </c>
      <c r="H103" t="s">
        <v>1442</v>
      </c>
      <c r="I103" t="s">
        <v>1497</v>
      </c>
      <c r="J103" t="s">
        <v>1527</v>
      </c>
      <c r="N103" t="s">
        <v>1491</v>
      </c>
      <c r="O103" s="3">
        <v>0.88679245283018804</v>
      </c>
      <c r="P103" s="3">
        <v>0.88679245283018804</v>
      </c>
      <c r="Q103" s="3">
        <v>0.88679245283018804</v>
      </c>
      <c r="R103" s="3">
        <v>0.88679245283018804</v>
      </c>
      <c r="S103" s="3">
        <v>0.88679245283018804</v>
      </c>
      <c r="T103" s="3">
        <v>0.88679245283018804</v>
      </c>
      <c r="U103" s="3">
        <v>0.88679245283018804</v>
      </c>
      <c r="V103" s="3">
        <v>0.88679245283018804</v>
      </c>
      <c r="W103" s="3">
        <v>0.88679245283018804</v>
      </c>
      <c r="X103" s="3">
        <v>0.86792452830188604</v>
      </c>
      <c r="Y103" s="3">
        <v>0.86792452830188604</v>
      </c>
      <c r="Z103" s="3">
        <v>0.84905660377358405</v>
      </c>
      <c r="AA103" s="3">
        <v>0.84905660377358405</v>
      </c>
      <c r="AB103" s="3">
        <v>0.83018867924528295</v>
      </c>
      <c r="AC103" s="3">
        <v>0.84905660377358405</v>
      </c>
      <c r="AD103" s="3">
        <v>0.84905660377358405</v>
      </c>
      <c r="AE103" s="3">
        <v>0.83018867924528295</v>
      </c>
      <c r="AF103" s="3">
        <v>0.83018867924528295</v>
      </c>
      <c r="AG103" s="3">
        <v>0.83018867924528295</v>
      </c>
      <c r="AH103" s="3">
        <v>0.71698113207547098</v>
      </c>
      <c r="AI103" s="3">
        <v>0.71698113207547098</v>
      </c>
      <c r="AJ103" s="3">
        <v>0.71698113207547098</v>
      </c>
      <c r="AK103" s="3">
        <v>0.43396226415094302</v>
      </c>
    </row>
    <row r="104" spans="1:37" x14ac:dyDescent="0.35">
      <c r="A104" t="s">
        <v>1440</v>
      </c>
      <c r="B104" t="s">
        <v>1519</v>
      </c>
      <c r="C104" t="s">
        <v>17</v>
      </c>
      <c r="D104" t="s">
        <v>1466</v>
      </c>
      <c r="E104">
        <v>9.4339622641509399E-2</v>
      </c>
      <c r="F104">
        <v>0</v>
      </c>
      <c r="G104">
        <v>0</v>
      </c>
      <c r="H104" t="s">
        <v>1442</v>
      </c>
      <c r="I104" t="s">
        <v>1499</v>
      </c>
      <c r="J104" t="s">
        <v>1527</v>
      </c>
      <c r="N104" t="s">
        <v>87</v>
      </c>
      <c r="O104" s="3">
        <v>0.92452830188679203</v>
      </c>
      <c r="P104" s="3">
        <v>0.92452830188679203</v>
      </c>
      <c r="Q104" s="3">
        <v>0.92452830188679203</v>
      </c>
      <c r="R104" s="3">
        <v>0.92452830188679203</v>
      </c>
      <c r="S104" s="3">
        <v>0.90566037735849003</v>
      </c>
      <c r="T104" s="3">
        <v>0.92452830188679203</v>
      </c>
      <c r="U104" s="3">
        <v>0.92452830188679203</v>
      </c>
      <c r="V104" s="3">
        <v>0.90566037735849003</v>
      </c>
      <c r="W104" s="3">
        <v>0.92452830188679203</v>
      </c>
      <c r="X104" s="3">
        <v>0.90566037735849003</v>
      </c>
      <c r="Y104" s="3">
        <v>0.90566037735849003</v>
      </c>
      <c r="Z104" s="3">
        <v>0.88679245283018804</v>
      </c>
      <c r="AA104" s="3">
        <v>0.86792452830188604</v>
      </c>
      <c r="AB104" s="3">
        <v>0.86792452830188604</v>
      </c>
      <c r="AC104" s="3">
        <v>0.86792452830188604</v>
      </c>
      <c r="AD104" s="3">
        <v>0.86792452830188604</v>
      </c>
      <c r="AE104" s="3">
        <v>0.86792452830188604</v>
      </c>
      <c r="AF104" s="3">
        <v>0.84905660377358405</v>
      </c>
      <c r="AG104" s="3">
        <v>0.84905660377358405</v>
      </c>
      <c r="AH104" s="3">
        <v>0.79245283018867896</v>
      </c>
      <c r="AI104" s="3">
        <v>0.79245283018867896</v>
      </c>
      <c r="AJ104" s="3">
        <v>0.77358490566037696</v>
      </c>
      <c r="AK104" s="3">
        <v>0.47169811320754701</v>
      </c>
    </row>
    <row r="105" spans="1:37" x14ac:dyDescent="0.35">
      <c r="A105" t="s">
        <v>1440</v>
      </c>
      <c r="B105" t="s">
        <v>1519</v>
      </c>
      <c r="C105" t="s">
        <v>17</v>
      </c>
      <c r="D105" t="s">
        <v>1468</v>
      </c>
      <c r="E105">
        <v>0.490566037735849</v>
      </c>
      <c r="F105">
        <v>0.18867924528301799</v>
      </c>
      <c r="G105">
        <v>0</v>
      </c>
      <c r="H105" t="s">
        <v>1442</v>
      </c>
      <c r="I105" t="s">
        <v>1502</v>
      </c>
      <c r="J105" t="s">
        <v>1527</v>
      </c>
      <c r="N105" t="s">
        <v>1486</v>
      </c>
      <c r="O105" s="3">
        <v>0.90566037735849003</v>
      </c>
      <c r="P105" s="3">
        <v>0.90566037735849003</v>
      </c>
      <c r="Q105" s="3">
        <v>0.90566037735849003</v>
      </c>
      <c r="R105" s="3">
        <v>0.90566037735849003</v>
      </c>
      <c r="S105" s="3">
        <v>0.90566037735849003</v>
      </c>
      <c r="T105" s="3">
        <v>0.90566037735849003</v>
      </c>
      <c r="U105" s="3">
        <v>0.90566037735849003</v>
      </c>
      <c r="V105" s="3">
        <v>0.90566037735849003</v>
      </c>
      <c r="W105" s="3">
        <v>0.90566037735849003</v>
      </c>
      <c r="X105" s="3">
        <v>0.90566037735849003</v>
      </c>
      <c r="Y105" s="3">
        <v>0.90566037735849003</v>
      </c>
      <c r="Z105" s="3">
        <v>0.88679245283018804</v>
      </c>
      <c r="AA105" s="3">
        <v>0.86792452830188604</v>
      </c>
      <c r="AB105" s="3">
        <v>0.84905660377358405</v>
      </c>
      <c r="AC105" s="3">
        <v>0.86792452830188604</v>
      </c>
      <c r="AD105" s="3">
        <v>0.86792452830188604</v>
      </c>
      <c r="AE105" s="3">
        <v>0.84905660377358405</v>
      </c>
      <c r="AF105" s="3">
        <v>0.84905660377358405</v>
      </c>
      <c r="AG105" s="3">
        <v>0.84905660377358405</v>
      </c>
      <c r="AH105" s="3">
        <v>0.77358490566037696</v>
      </c>
      <c r="AI105" s="3">
        <v>0.77358490566037696</v>
      </c>
      <c r="AJ105" s="3">
        <v>0.77358490566037696</v>
      </c>
      <c r="AK105" s="3">
        <v>0.47169811320754701</v>
      </c>
    </row>
    <row r="106" spans="1:37" x14ac:dyDescent="0.35">
      <c r="A106" t="s">
        <v>1440</v>
      </c>
      <c r="B106" t="s">
        <v>1524</v>
      </c>
      <c r="C106" t="s">
        <v>3</v>
      </c>
      <c r="D106" t="s">
        <v>35</v>
      </c>
      <c r="E106">
        <v>9.4339622641509399E-2</v>
      </c>
      <c r="F106">
        <v>0</v>
      </c>
      <c r="G106">
        <v>0</v>
      </c>
      <c r="H106" t="s">
        <v>1442</v>
      </c>
      <c r="I106" t="s">
        <v>1443</v>
      </c>
      <c r="J106" t="s">
        <v>1528</v>
      </c>
      <c r="N106" t="s">
        <v>1448</v>
      </c>
      <c r="O106" s="3">
        <v>0.94339622641509402</v>
      </c>
      <c r="P106" s="3">
        <v>0.94339622641509402</v>
      </c>
      <c r="Q106" s="3">
        <v>0.94339622641509402</v>
      </c>
      <c r="R106" s="3">
        <v>0.94339622641509402</v>
      </c>
      <c r="S106" s="3">
        <v>0.94339622641509402</v>
      </c>
      <c r="T106" s="3">
        <v>0.94339622641509402</v>
      </c>
      <c r="U106" s="3">
        <v>0.94339622641509402</v>
      </c>
      <c r="V106" s="3">
        <v>0.94339622641509402</v>
      </c>
      <c r="W106" s="3">
        <v>0.94339622641509402</v>
      </c>
      <c r="X106" s="3">
        <v>0.94339622641509402</v>
      </c>
      <c r="Y106" s="3">
        <v>0.94339622641509402</v>
      </c>
      <c r="Z106" s="3">
        <v>0.94339622641509402</v>
      </c>
      <c r="AA106" s="3">
        <v>0.94339622641509402</v>
      </c>
      <c r="AB106" s="3">
        <v>0.92452830188679203</v>
      </c>
      <c r="AC106" s="3">
        <v>0.92452830188679203</v>
      </c>
      <c r="AD106" s="3">
        <v>0.94339622641509402</v>
      </c>
      <c r="AE106" s="3">
        <v>0.92452830188679203</v>
      </c>
      <c r="AF106" s="3">
        <v>0.90566037735849003</v>
      </c>
      <c r="AG106" s="3">
        <v>0.90566037735849003</v>
      </c>
      <c r="AH106" s="3">
        <v>0.84905660377358405</v>
      </c>
      <c r="AI106" s="3">
        <v>0.84905660377358405</v>
      </c>
      <c r="AJ106" s="3">
        <v>0.84905660377358405</v>
      </c>
      <c r="AK106" s="3">
        <v>0.71698113207547098</v>
      </c>
    </row>
    <row r="107" spans="1:37" x14ac:dyDescent="0.35">
      <c r="A107" t="s">
        <v>1440</v>
      </c>
      <c r="B107" t="s">
        <v>1524</v>
      </c>
      <c r="C107" t="s">
        <v>3</v>
      </c>
      <c r="D107" t="s">
        <v>39</v>
      </c>
      <c r="E107">
        <v>0.245283018867924</v>
      </c>
      <c r="F107">
        <v>0.13207547169811301</v>
      </c>
      <c r="G107">
        <v>0</v>
      </c>
      <c r="H107" t="s">
        <v>1442</v>
      </c>
      <c r="I107" t="s">
        <v>1445</v>
      </c>
      <c r="J107" t="s">
        <v>1528</v>
      </c>
      <c r="N107" t="s">
        <v>88</v>
      </c>
      <c r="O107" s="3">
        <v>0.94339622641509402</v>
      </c>
      <c r="P107" s="3">
        <v>0.94339622641509402</v>
      </c>
      <c r="Q107" s="3">
        <v>0.94339622641509402</v>
      </c>
      <c r="R107" s="3">
        <v>0.94339622641509402</v>
      </c>
      <c r="S107" s="3">
        <v>0.94339622641509402</v>
      </c>
      <c r="T107" s="3">
        <v>0.94339622641509402</v>
      </c>
      <c r="U107" s="3">
        <v>0.94339622641509402</v>
      </c>
      <c r="V107" s="3">
        <v>0.94339622641509402</v>
      </c>
      <c r="W107" s="3">
        <v>0.94339622641509402</v>
      </c>
      <c r="X107" s="3">
        <v>0.94339622641509402</v>
      </c>
      <c r="Y107" s="3">
        <v>0.94339622641509402</v>
      </c>
      <c r="Z107" s="3">
        <v>0.94339622641509402</v>
      </c>
      <c r="AA107" s="3">
        <v>0.94339622641509402</v>
      </c>
      <c r="AB107" s="3">
        <v>0.92452830188679203</v>
      </c>
      <c r="AC107" s="3">
        <v>0.92452830188679203</v>
      </c>
      <c r="AD107" s="3">
        <v>0.92452830188679203</v>
      </c>
      <c r="AE107" s="3">
        <v>0.92452830188679203</v>
      </c>
      <c r="AF107" s="3">
        <v>0.90566037735849003</v>
      </c>
      <c r="AG107" s="3">
        <v>0.90566037735849003</v>
      </c>
      <c r="AH107" s="3">
        <v>0.84905660377358405</v>
      </c>
      <c r="AI107" s="3">
        <v>0.84905660377358405</v>
      </c>
      <c r="AJ107" s="3">
        <v>0.84905660377358405</v>
      </c>
      <c r="AK107" s="3">
        <v>0.71698113207547098</v>
      </c>
    </row>
    <row r="108" spans="1:37" x14ac:dyDescent="0.35">
      <c r="A108" t="s">
        <v>1440</v>
      </c>
      <c r="B108" t="s">
        <v>1524</v>
      </c>
      <c r="C108" t="s">
        <v>3</v>
      </c>
      <c r="D108" t="s">
        <v>42</v>
      </c>
      <c r="E108">
        <v>0.71698113207547098</v>
      </c>
      <c r="F108">
        <v>0.35849056603773499</v>
      </c>
      <c r="G108">
        <v>0.13207547169811301</v>
      </c>
      <c r="H108" t="s">
        <v>1463</v>
      </c>
      <c r="I108" t="s">
        <v>1448</v>
      </c>
      <c r="J108" t="s">
        <v>1528</v>
      </c>
      <c r="N108" t="s">
        <v>1480</v>
      </c>
      <c r="O108" s="3">
        <v>0.96226415094339601</v>
      </c>
      <c r="P108" s="3">
        <v>0.96226415094339601</v>
      </c>
      <c r="Q108" s="3">
        <v>0.94339622641509402</v>
      </c>
      <c r="R108" s="3">
        <v>0.94339622641509402</v>
      </c>
      <c r="S108" s="3">
        <v>0.94339622641509402</v>
      </c>
      <c r="T108" s="3">
        <v>0.94339622641509402</v>
      </c>
      <c r="U108" s="3">
        <v>0.94339622641509402</v>
      </c>
      <c r="V108" s="3">
        <v>0.94339622641509402</v>
      </c>
      <c r="W108" s="3">
        <v>0.94339622641509402</v>
      </c>
      <c r="X108" s="3">
        <v>0.94339622641509402</v>
      </c>
      <c r="Y108" s="3">
        <v>0.94339622641509402</v>
      </c>
      <c r="Z108" s="3">
        <v>0.94339622641509402</v>
      </c>
      <c r="AA108" s="3">
        <v>0.94339622641509402</v>
      </c>
      <c r="AB108" s="3">
        <v>0.92452830188679203</v>
      </c>
      <c r="AC108" s="3">
        <v>0.94339622641509402</v>
      </c>
      <c r="AD108" s="3">
        <v>0.94339622641509402</v>
      </c>
      <c r="AE108" s="3">
        <v>0.92452830188679203</v>
      </c>
      <c r="AF108" s="3">
        <v>0.92452830188679203</v>
      </c>
      <c r="AG108" s="3">
        <v>0.92452830188679203</v>
      </c>
      <c r="AH108" s="3">
        <v>0.86792452830188604</v>
      </c>
      <c r="AI108" s="3">
        <v>0.86792452830188604</v>
      </c>
      <c r="AJ108" s="3">
        <v>0.86792452830188604</v>
      </c>
      <c r="AK108" s="3">
        <v>0.81132075471698095</v>
      </c>
    </row>
    <row r="109" spans="1:37" x14ac:dyDescent="0.35">
      <c r="A109" t="s">
        <v>1440</v>
      </c>
      <c r="B109" t="s">
        <v>1524</v>
      </c>
      <c r="C109" t="s">
        <v>3</v>
      </c>
      <c r="D109" t="s">
        <v>45</v>
      </c>
      <c r="E109">
        <v>0.88679245283018804</v>
      </c>
      <c r="F109">
        <v>0.60377358490566002</v>
      </c>
      <c r="G109">
        <v>0.18867924528301799</v>
      </c>
      <c r="H109" t="s">
        <v>1463</v>
      </c>
      <c r="I109" t="s">
        <v>1449</v>
      </c>
      <c r="J109" t="s">
        <v>1528</v>
      </c>
      <c r="N109" t="s">
        <v>1494</v>
      </c>
      <c r="O109" s="3">
        <v>0.98113207547169801</v>
      </c>
      <c r="P109" s="3">
        <v>0.98113207547169801</v>
      </c>
      <c r="Q109" s="3">
        <v>0.98113207547169801</v>
      </c>
      <c r="R109" s="3">
        <v>0.98113207547169801</v>
      </c>
      <c r="S109" s="3">
        <v>0.98113207547169801</v>
      </c>
      <c r="T109" s="3">
        <v>0.98113207547169801</v>
      </c>
      <c r="U109" s="3">
        <v>0.98113207547169801</v>
      </c>
      <c r="V109" s="3">
        <v>0.96226415094339601</v>
      </c>
      <c r="W109" s="3">
        <v>0.98113207547169801</v>
      </c>
      <c r="X109" s="3">
        <v>0.96226415094339601</v>
      </c>
      <c r="Y109" s="3">
        <v>0.96226415094339601</v>
      </c>
      <c r="Z109" s="3">
        <v>0.96226415094339601</v>
      </c>
      <c r="AA109" s="3">
        <v>0.94339622641509402</v>
      </c>
      <c r="AB109" s="3">
        <v>0.94339622641509402</v>
      </c>
      <c r="AC109" s="3">
        <v>0.94339622641509402</v>
      </c>
      <c r="AD109" s="3">
        <v>0.94339622641509402</v>
      </c>
      <c r="AE109" s="3">
        <v>0.94339622641509402</v>
      </c>
      <c r="AF109" s="3">
        <v>0.94339622641509402</v>
      </c>
      <c r="AG109" s="3">
        <v>0.94339622641509402</v>
      </c>
      <c r="AH109" s="3">
        <v>0.90566037735849003</v>
      </c>
      <c r="AI109" s="3">
        <v>0.90566037735849003</v>
      </c>
      <c r="AJ109" s="3">
        <v>0.90566037735849003</v>
      </c>
      <c r="AK109" s="3">
        <v>0.83018867924528295</v>
      </c>
    </row>
    <row r="110" spans="1:37" x14ac:dyDescent="0.35">
      <c r="A110" t="s">
        <v>1440</v>
      </c>
      <c r="B110" t="s">
        <v>1524</v>
      </c>
      <c r="C110" t="s">
        <v>3</v>
      </c>
      <c r="D110" t="s">
        <v>1450</v>
      </c>
      <c r="E110" t="s">
        <v>1529</v>
      </c>
      <c r="F110" t="s">
        <v>1529</v>
      </c>
      <c r="G110" t="s">
        <v>1529</v>
      </c>
      <c r="H110" t="s">
        <v>1442</v>
      </c>
      <c r="I110" t="s">
        <v>1451</v>
      </c>
      <c r="J110" t="s">
        <v>1528</v>
      </c>
      <c r="N110" t="s">
        <v>1505</v>
      </c>
      <c r="O110" s="3">
        <v>0.98113207547169801</v>
      </c>
      <c r="P110" s="3">
        <v>0.98113207547169801</v>
      </c>
      <c r="Q110" s="3">
        <v>0.98113207547169801</v>
      </c>
      <c r="R110" s="3">
        <v>0.98113207547169801</v>
      </c>
      <c r="S110" s="3">
        <v>0.98113207547169801</v>
      </c>
      <c r="T110" s="3">
        <v>0.98113207547169801</v>
      </c>
      <c r="U110" s="3">
        <v>0.98113207547169801</v>
      </c>
      <c r="V110" s="3">
        <v>0.96226415094339601</v>
      </c>
      <c r="W110" s="3">
        <v>0.98113207547169801</v>
      </c>
      <c r="X110" s="3">
        <v>0.96226415094339601</v>
      </c>
      <c r="Y110" s="3">
        <v>0.96226415094339601</v>
      </c>
      <c r="Z110" s="3">
        <v>0.96226415094339601</v>
      </c>
      <c r="AA110" s="3">
        <v>0.94339622641509402</v>
      </c>
      <c r="AB110" s="3">
        <v>0.94339622641509402</v>
      </c>
      <c r="AC110" s="3">
        <v>0.94339622641509402</v>
      </c>
      <c r="AD110" s="3">
        <v>0.94339622641509402</v>
      </c>
      <c r="AE110" s="3">
        <v>0.94339622641509402</v>
      </c>
      <c r="AF110" s="3">
        <v>0.94339622641509402</v>
      </c>
      <c r="AG110" s="3">
        <v>0.94339622641509402</v>
      </c>
      <c r="AH110" s="3">
        <v>0.90566037735849003</v>
      </c>
      <c r="AI110" s="3">
        <v>0.90566037735849003</v>
      </c>
      <c r="AJ110" s="3">
        <v>0.90566037735849003</v>
      </c>
      <c r="AK110" s="3">
        <v>0.83018867924528295</v>
      </c>
    </row>
    <row r="111" spans="1:37" x14ac:dyDescent="0.35">
      <c r="A111" t="s">
        <v>1440</v>
      </c>
      <c r="B111" t="s">
        <v>1524</v>
      </c>
      <c r="C111" t="s">
        <v>3</v>
      </c>
      <c r="D111" t="s">
        <v>1454</v>
      </c>
      <c r="E111">
        <v>0</v>
      </c>
      <c r="F111">
        <v>0</v>
      </c>
      <c r="G111">
        <v>0</v>
      </c>
      <c r="H111" t="s">
        <v>1442</v>
      </c>
      <c r="I111" t="s">
        <v>1455</v>
      </c>
      <c r="J111" t="s">
        <v>1528</v>
      </c>
      <c r="N111" t="s">
        <v>1473</v>
      </c>
      <c r="O111" s="3">
        <v>0.98113207547169801</v>
      </c>
      <c r="P111" s="3">
        <v>1</v>
      </c>
      <c r="Q111" s="3">
        <v>0.98113207547169801</v>
      </c>
      <c r="R111" s="3">
        <v>0.98113207547169801</v>
      </c>
      <c r="S111" s="3">
        <v>0.98113207547169801</v>
      </c>
      <c r="T111" s="3">
        <v>0.98113207547169801</v>
      </c>
      <c r="U111" s="3">
        <v>0.98113207547169801</v>
      </c>
      <c r="V111" s="3">
        <v>0.98113207547169801</v>
      </c>
      <c r="W111" s="3">
        <v>0.98113207547169801</v>
      </c>
      <c r="X111" s="3">
        <v>0.98113207547169801</v>
      </c>
      <c r="Y111" s="3">
        <v>0.98113207547169801</v>
      </c>
      <c r="Z111" s="3">
        <v>0.98113207547169801</v>
      </c>
      <c r="AA111" s="3">
        <v>0.98113207547169801</v>
      </c>
      <c r="AB111" s="3">
        <v>0.96226415094339601</v>
      </c>
      <c r="AC111" s="3">
        <v>0.98113207547169801</v>
      </c>
      <c r="AD111" s="3">
        <v>0.98113207547169801</v>
      </c>
      <c r="AE111" s="3">
        <v>0.96226415094339601</v>
      </c>
      <c r="AF111" s="3">
        <v>0.94339622641509402</v>
      </c>
      <c r="AG111" s="3">
        <v>0.94339622641509402</v>
      </c>
      <c r="AH111" s="3">
        <v>0.92452830188679203</v>
      </c>
      <c r="AI111" s="3">
        <v>0.92452830188679203</v>
      </c>
      <c r="AJ111" s="3">
        <v>0.92452830188679203</v>
      </c>
      <c r="AK111" s="3">
        <v>0.84905660377358405</v>
      </c>
    </row>
    <row r="112" spans="1:37" x14ac:dyDescent="0.35">
      <c r="A112" t="s">
        <v>1440</v>
      </c>
      <c r="B112" t="s">
        <v>1524</v>
      </c>
      <c r="C112" t="s">
        <v>3</v>
      </c>
      <c r="D112" t="s">
        <v>1459</v>
      </c>
      <c r="E112">
        <v>0.22641509433962201</v>
      </c>
      <c r="F112">
        <v>7.5471698113207503E-2</v>
      </c>
      <c r="G112">
        <v>0</v>
      </c>
      <c r="H112" t="s">
        <v>1442</v>
      </c>
      <c r="I112" t="s">
        <v>85</v>
      </c>
      <c r="J112" t="s">
        <v>1528</v>
      </c>
      <c r="N112" t="s">
        <v>1487</v>
      </c>
      <c r="O112" s="3">
        <v>1</v>
      </c>
      <c r="P112" s="3">
        <v>1</v>
      </c>
      <c r="Q112" s="3">
        <v>1</v>
      </c>
      <c r="R112" s="3">
        <v>1</v>
      </c>
      <c r="S112" s="3">
        <v>1</v>
      </c>
      <c r="T112" s="3">
        <v>1</v>
      </c>
      <c r="U112" s="3">
        <v>1</v>
      </c>
      <c r="V112" s="3">
        <v>1</v>
      </c>
      <c r="W112" s="3">
        <v>1</v>
      </c>
      <c r="X112" s="3">
        <v>1</v>
      </c>
      <c r="Y112" s="3">
        <v>1</v>
      </c>
      <c r="Z112" s="3">
        <v>0.98113207547169801</v>
      </c>
      <c r="AA112" s="3">
        <v>0.98113207547169801</v>
      </c>
      <c r="AB112" s="3">
        <v>0.98113207547169801</v>
      </c>
      <c r="AC112" s="3">
        <v>0.98113207547169801</v>
      </c>
      <c r="AD112" s="3">
        <v>0.98113207547169801</v>
      </c>
      <c r="AE112" s="3">
        <v>0.98113207547169801</v>
      </c>
      <c r="AF112" s="3">
        <v>0.98113207547169801</v>
      </c>
      <c r="AG112" s="3">
        <v>0.96226415094339601</v>
      </c>
      <c r="AH112" s="3">
        <v>0.94339622641509402</v>
      </c>
      <c r="AI112" s="3">
        <v>0.94339622641509402</v>
      </c>
      <c r="AJ112" s="3">
        <v>0.94339622641509402</v>
      </c>
      <c r="AK112" s="3">
        <v>0.86792452830188604</v>
      </c>
    </row>
    <row r="113" spans="1:37" x14ac:dyDescent="0.35">
      <c r="A113" t="s">
        <v>1440</v>
      </c>
      <c r="B113" t="s">
        <v>1524</v>
      </c>
      <c r="C113" t="s">
        <v>3</v>
      </c>
      <c r="D113" t="s">
        <v>1460</v>
      </c>
      <c r="E113" t="s">
        <v>1529</v>
      </c>
      <c r="F113" t="s">
        <v>1529</v>
      </c>
      <c r="G113" t="s">
        <v>1529</v>
      </c>
      <c r="H113" t="s">
        <v>1442</v>
      </c>
      <c r="I113" t="s">
        <v>1461</v>
      </c>
      <c r="J113" t="s">
        <v>1528</v>
      </c>
      <c r="N113" t="s">
        <v>1449</v>
      </c>
      <c r="O113" s="3">
        <v>1</v>
      </c>
      <c r="P113" s="3">
        <v>1</v>
      </c>
      <c r="Q113" s="3">
        <v>1</v>
      </c>
      <c r="R113" s="3">
        <v>1</v>
      </c>
      <c r="S113" s="3">
        <v>1</v>
      </c>
      <c r="T113" s="3">
        <v>1</v>
      </c>
      <c r="U113" s="3">
        <v>1</v>
      </c>
      <c r="V113" s="3">
        <v>1</v>
      </c>
      <c r="W113" s="3">
        <v>1</v>
      </c>
      <c r="X113" s="3">
        <v>1</v>
      </c>
      <c r="Y113" s="3">
        <v>1</v>
      </c>
      <c r="Z113" s="3">
        <v>1</v>
      </c>
      <c r="AA113" s="3">
        <v>0.98113207547169801</v>
      </c>
      <c r="AB113" s="3">
        <v>0.98113207547169801</v>
      </c>
      <c r="AC113" s="3">
        <v>0.98113207547169801</v>
      </c>
      <c r="AD113" s="3">
        <v>0.98113207547169801</v>
      </c>
      <c r="AE113" s="3">
        <v>0.98113207547169801</v>
      </c>
      <c r="AF113" s="3">
        <v>0.98113207547169801</v>
      </c>
      <c r="AG113" s="3">
        <v>0.98113207547169801</v>
      </c>
      <c r="AH113" s="3">
        <v>0.94339622641509402</v>
      </c>
      <c r="AI113" s="3">
        <v>0.94339622641509402</v>
      </c>
      <c r="AJ113" s="3">
        <v>0.94339622641509402</v>
      </c>
      <c r="AK113" s="3">
        <v>0.88679245283018804</v>
      </c>
    </row>
    <row r="114" spans="1:37" x14ac:dyDescent="0.35">
      <c r="A114" t="s">
        <v>1440</v>
      </c>
      <c r="B114" t="s">
        <v>1524</v>
      </c>
      <c r="C114" t="s">
        <v>3</v>
      </c>
      <c r="D114" t="s">
        <v>1462</v>
      </c>
      <c r="E114">
        <v>0.15094339622641501</v>
      </c>
      <c r="F114">
        <v>0</v>
      </c>
      <c r="G114">
        <v>0</v>
      </c>
      <c r="H114" t="s">
        <v>1442</v>
      </c>
      <c r="I114" t="s">
        <v>1457</v>
      </c>
      <c r="J114" t="s">
        <v>1528</v>
      </c>
      <c r="N114" t="s">
        <v>1506</v>
      </c>
      <c r="O114" s="3">
        <v>1</v>
      </c>
      <c r="P114" s="3">
        <v>1</v>
      </c>
      <c r="Q114" s="3">
        <v>1</v>
      </c>
      <c r="R114" s="3">
        <v>1</v>
      </c>
      <c r="S114" s="3">
        <v>1</v>
      </c>
      <c r="T114" s="3">
        <v>1</v>
      </c>
      <c r="U114" s="3">
        <v>1</v>
      </c>
      <c r="V114" s="3">
        <v>1</v>
      </c>
      <c r="W114" s="3">
        <v>1</v>
      </c>
      <c r="X114" s="3">
        <v>1</v>
      </c>
      <c r="Y114" s="3">
        <v>1</v>
      </c>
      <c r="Z114" s="3">
        <v>1</v>
      </c>
      <c r="AA114" s="3">
        <v>1</v>
      </c>
      <c r="AB114" s="3">
        <v>1</v>
      </c>
      <c r="AC114" s="3">
        <v>1</v>
      </c>
      <c r="AD114" s="3">
        <v>1</v>
      </c>
      <c r="AE114" s="3">
        <v>1</v>
      </c>
      <c r="AF114" s="3">
        <v>1</v>
      </c>
      <c r="AG114" s="3">
        <v>1</v>
      </c>
      <c r="AH114" s="3">
        <v>0.98113207547169801</v>
      </c>
      <c r="AI114" s="3">
        <v>0.98113207547169801</v>
      </c>
      <c r="AJ114" s="3">
        <v>0.98113207547169801</v>
      </c>
      <c r="AK114" s="3">
        <v>0.92452830188679203</v>
      </c>
    </row>
    <row r="115" spans="1:37" x14ac:dyDescent="0.35">
      <c r="A115" t="s">
        <v>1440</v>
      </c>
      <c r="B115" t="s">
        <v>1524</v>
      </c>
      <c r="C115" t="s">
        <v>3</v>
      </c>
      <c r="D115" t="s">
        <v>179</v>
      </c>
      <c r="E115">
        <v>0.47169811320754701</v>
      </c>
      <c r="F115">
        <v>0.26415094339622602</v>
      </c>
      <c r="G115">
        <v>7.5471698113207503E-2</v>
      </c>
      <c r="H115" t="s">
        <v>1442</v>
      </c>
      <c r="I115" t="s">
        <v>87</v>
      </c>
      <c r="J115" t="s">
        <v>1528</v>
      </c>
      <c r="N115" t="s">
        <v>1474</v>
      </c>
      <c r="O115" s="3">
        <v>1</v>
      </c>
      <c r="P115" s="3">
        <v>1</v>
      </c>
      <c r="Q115" s="3">
        <v>1</v>
      </c>
      <c r="R115" s="3">
        <v>1</v>
      </c>
      <c r="S115" s="3">
        <v>1</v>
      </c>
      <c r="T115" s="3">
        <v>1</v>
      </c>
      <c r="U115" s="3">
        <v>1</v>
      </c>
      <c r="V115" s="3">
        <v>1</v>
      </c>
      <c r="W115" s="3">
        <v>1</v>
      </c>
      <c r="X115" s="3">
        <v>1</v>
      </c>
      <c r="Y115" s="3">
        <v>1</v>
      </c>
      <c r="Z115" s="3">
        <v>1</v>
      </c>
      <c r="AA115" s="3">
        <v>1</v>
      </c>
      <c r="AB115" s="3">
        <v>1</v>
      </c>
      <c r="AC115" s="3">
        <v>1</v>
      </c>
      <c r="AD115" s="3">
        <v>1</v>
      </c>
      <c r="AE115" s="3">
        <v>1</v>
      </c>
      <c r="AF115" s="3">
        <v>1</v>
      </c>
      <c r="AG115" s="3">
        <v>1</v>
      </c>
      <c r="AH115" s="3">
        <v>0.98113207547169801</v>
      </c>
      <c r="AI115" s="3">
        <v>0.98113207547169801</v>
      </c>
      <c r="AJ115" s="3">
        <v>0.98113207547169801</v>
      </c>
      <c r="AK115" s="3">
        <v>0.94339622641509402</v>
      </c>
    </row>
    <row r="116" spans="1:37" x14ac:dyDescent="0.35">
      <c r="A116" t="s">
        <v>1440</v>
      </c>
      <c r="B116" t="s">
        <v>1524</v>
      </c>
      <c r="C116" t="s">
        <v>3</v>
      </c>
      <c r="D116" t="s">
        <v>1464</v>
      </c>
      <c r="E116" t="s">
        <v>1529</v>
      </c>
      <c r="F116" t="s">
        <v>1529</v>
      </c>
      <c r="G116" t="s">
        <v>1529</v>
      </c>
      <c r="H116" t="s">
        <v>1442</v>
      </c>
      <c r="I116" t="s">
        <v>1465</v>
      </c>
      <c r="J116" t="s">
        <v>1528</v>
      </c>
      <c r="N116" t="s">
        <v>1488</v>
      </c>
      <c r="O116" s="3">
        <v>1</v>
      </c>
      <c r="P116" s="3">
        <v>1</v>
      </c>
      <c r="Q116" s="3">
        <v>1</v>
      </c>
      <c r="R116" s="3">
        <v>1</v>
      </c>
      <c r="S116" s="3">
        <v>1</v>
      </c>
      <c r="T116" s="3">
        <v>1</v>
      </c>
      <c r="U116" s="3">
        <v>1</v>
      </c>
      <c r="V116" s="3">
        <v>1</v>
      </c>
      <c r="W116" s="3">
        <v>1</v>
      </c>
      <c r="X116" s="3">
        <v>1</v>
      </c>
      <c r="Y116" s="3">
        <v>1</v>
      </c>
      <c r="Z116" s="3">
        <v>1</v>
      </c>
      <c r="AA116" s="3">
        <v>1</v>
      </c>
      <c r="AB116" s="3">
        <v>1</v>
      </c>
      <c r="AC116" s="3">
        <v>1</v>
      </c>
      <c r="AD116" s="3">
        <v>1</v>
      </c>
      <c r="AE116" s="3">
        <v>1</v>
      </c>
      <c r="AF116" s="3">
        <v>1</v>
      </c>
      <c r="AG116" s="3">
        <v>1</v>
      </c>
      <c r="AH116" s="3">
        <v>1</v>
      </c>
      <c r="AI116" s="3">
        <v>1</v>
      </c>
      <c r="AJ116" s="3">
        <v>1</v>
      </c>
      <c r="AK116" s="3">
        <v>0.96226415094339601</v>
      </c>
    </row>
    <row r="117" spans="1:37" x14ac:dyDescent="0.35">
      <c r="A117" t="s">
        <v>1440</v>
      </c>
      <c r="B117" t="s">
        <v>1524</v>
      </c>
      <c r="C117" t="s">
        <v>3</v>
      </c>
      <c r="D117" t="s">
        <v>1466</v>
      </c>
      <c r="E117">
        <v>0</v>
      </c>
      <c r="F117">
        <v>0</v>
      </c>
      <c r="G117">
        <v>0</v>
      </c>
      <c r="H117" t="s">
        <v>1442</v>
      </c>
      <c r="I117" t="s">
        <v>1467</v>
      </c>
      <c r="J117" t="s">
        <v>1528</v>
      </c>
    </row>
    <row r="118" spans="1:37" x14ac:dyDescent="0.35">
      <c r="A118" t="s">
        <v>1440</v>
      </c>
      <c r="B118" t="s">
        <v>1524</v>
      </c>
      <c r="C118" t="s">
        <v>3</v>
      </c>
      <c r="D118" t="s">
        <v>1468</v>
      </c>
      <c r="E118">
        <v>9.4339622641509399E-2</v>
      </c>
      <c r="F118">
        <v>0</v>
      </c>
      <c r="G118">
        <v>0</v>
      </c>
      <c r="H118" t="s">
        <v>1442</v>
      </c>
      <c r="I118" t="s">
        <v>1469</v>
      </c>
      <c r="J118" t="s">
        <v>1528</v>
      </c>
    </row>
    <row r="119" spans="1:37" x14ac:dyDescent="0.35">
      <c r="A119" t="s">
        <v>1440</v>
      </c>
      <c r="B119" t="s">
        <v>1524</v>
      </c>
      <c r="C119" t="s">
        <v>9</v>
      </c>
      <c r="D119" t="s">
        <v>35</v>
      </c>
      <c r="E119">
        <v>0.22641509433962201</v>
      </c>
      <c r="F119">
        <v>9.4339622641509399E-2</v>
      </c>
      <c r="G119">
        <v>0</v>
      </c>
      <c r="H119" t="s">
        <v>1442</v>
      </c>
      <c r="I119" t="s">
        <v>1470</v>
      </c>
      <c r="J119" t="s">
        <v>1530</v>
      </c>
    </row>
    <row r="120" spans="1:37" x14ac:dyDescent="0.35">
      <c r="A120" t="s">
        <v>1440</v>
      </c>
      <c r="B120" t="s">
        <v>1524</v>
      </c>
      <c r="C120" t="s">
        <v>9</v>
      </c>
      <c r="D120" t="s">
        <v>39</v>
      </c>
      <c r="E120">
        <v>0.39622641509433898</v>
      </c>
      <c r="F120">
        <v>0.20754716981131999</v>
      </c>
      <c r="G120">
        <v>1.8867924528301799E-2</v>
      </c>
      <c r="H120" t="s">
        <v>1442</v>
      </c>
      <c r="I120" t="s">
        <v>1472</v>
      </c>
      <c r="J120" t="s">
        <v>1530</v>
      </c>
    </row>
    <row r="121" spans="1:37" x14ac:dyDescent="0.35">
      <c r="A121" t="s">
        <v>1440</v>
      </c>
      <c r="B121" t="s">
        <v>1524</v>
      </c>
      <c r="C121" t="s">
        <v>9</v>
      </c>
      <c r="D121" t="s">
        <v>42</v>
      </c>
      <c r="E121">
        <v>0.84905660377358405</v>
      </c>
      <c r="F121">
        <v>0.47169811320754701</v>
      </c>
      <c r="G121">
        <v>0.15094339622641501</v>
      </c>
      <c r="H121" t="s">
        <v>1463</v>
      </c>
      <c r="I121" t="s">
        <v>1473</v>
      </c>
      <c r="J121" t="s">
        <v>1530</v>
      </c>
    </row>
    <row r="122" spans="1:37" x14ac:dyDescent="0.35">
      <c r="A122" t="s">
        <v>1440</v>
      </c>
      <c r="B122" t="s">
        <v>1524</v>
      </c>
      <c r="C122" t="s">
        <v>9</v>
      </c>
      <c r="D122" t="s">
        <v>45</v>
      </c>
      <c r="E122">
        <v>0.94339622641509402</v>
      </c>
      <c r="F122">
        <v>0.81132075471698095</v>
      </c>
      <c r="G122">
        <v>0.22641509433962201</v>
      </c>
      <c r="H122" t="s">
        <v>1447</v>
      </c>
      <c r="I122" t="s">
        <v>1474</v>
      </c>
      <c r="J122" t="s">
        <v>1530</v>
      </c>
    </row>
    <row r="123" spans="1:37" x14ac:dyDescent="0.35">
      <c r="A123" t="s">
        <v>1440</v>
      </c>
      <c r="B123" t="s">
        <v>1524</v>
      </c>
      <c r="C123" t="s">
        <v>9</v>
      </c>
      <c r="D123" t="s">
        <v>1450</v>
      </c>
      <c r="E123">
        <v>0</v>
      </c>
      <c r="F123">
        <v>0</v>
      </c>
      <c r="G123">
        <v>0</v>
      </c>
      <c r="H123" t="s">
        <v>1442</v>
      </c>
      <c r="I123" t="s">
        <v>1475</v>
      </c>
      <c r="J123" t="s">
        <v>1530</v>
      </c>
    </row>
    <row r="124" spans="1:37" x14ac:dyDescent="0.35">
      <c r="A124" t="s">
        <v>1440</v>
      </c>
      <c r="B124" t="s">
        <v>1524</v>
      </c>
      <c r="C124" t="s">
        <v>9</v>
      </c>
      <c r="D124" t="s">
        <v>1454</v>
      </c>
      <c r="E124">
        <v>1.8867924528301799E-2</v>
      </c>
      <c r="F124">
        <v>0</v>
      </c>
      <c r="G124">
        <v>0</v>
      </c>
      <c r="H124" t="s">
        <v>1442</v>
      </c>
      <c r="I124" t="s">
        <v>1476</v>
      </c>
      <c r="J124" t="s">
        <v>1530</v>
      </c>
    </row>
    <row r="125" spans="1:37" x14ac:dyDescent="0.35">
      <c r="A125" t="s">
        <v>1440</v>
      </c>
      <c r="B125" t="s">
        <v>1524</v>
      </c>
      <c r="C125" t="s">
        <v>9</v>
      </c>
      <c r="D125" t="s">
        <v>1459</v>
      </c>
      <c r="E125">
        <v>0.37735849056603699</v>
      </c>
      <c r="F125">
        <v>0.13207547169811301</v>
      </c>
      <c r="G125">
        <v>0</v>
      </c>
      <c r="H125" t="s">
        <v>1442</v>
      </c>
      <c r="I125" t="s">
        <v>1477</v>
      </c>
      <c r="J125" t="s">
        <v>1530</v>
      </c>
    </row>
    <row r="126" spans="1:37" x14ac:dyDescent="0.35">
      <c r="A126" t="s">
        <v>1440</v>
      </c>
      <c r="B126" t="s">
        <v>1524</v>
      </c>
      <c r="C126" t="s">
        <v>9</v>
      </c>
      <c r="D126" t="s">
        <v>1460</v>
      </c>
      <c r="E126">
        <v>0</v>
      </c>
      <c r="F126">
        <v>0</v>
      </c>
      <c r="G126">
        <v>0</v>
      </c>
      <c r="H126" t="s">
        <v>1442</v>
      </c>
      <c r="I126" t="s">
        <v>1478</v>
      </c>
      <c r="J126" t="s">
        <v>1530</v>
      </c>
    </row>
    <row r="127" spans="1:37" x14ac:dyDescent="0.35">
      <c r="A127" t="s">
        <v>1440</v>
      </c>
      <c r="B127" t="s">
        <v>1524</v>
      </c>
      <c r="C127" t="s">
        <v>9</v>
      </c>
      <c r="D127" t="s">
        <v>1462</v>
      </c>
      <c r="E127">
        <v>0.26415094339622602</v>
      </c>
      <c r="F127">
        <v>5.6603773584905599E-2</v>
      </c>
      <c r="G127">
        <v>0</v>
      </c>
      <c r="H127" t="s">
        <v>1442</v>
      </c>
      <c r="I127" t="s">
        <v>1479</v>
      </c>
      <c r="J127" t="s">
        <v>1530</v>
      </c>
    </row>
    <row r="128" spans="1:37" x14ac:dyDescent="0.35">
      <c r="A128" t="s">
        <v>1440</v>
      </c>
      <c r="B128" t="s">
        <v>1524</v>
      </c>
      <c r="C128" t="s">
        <v>9</v>
      </c>
      <c r="D128" t="s">
        <v>179</v>
      </c>
      <c r="E128">
        <v>0.81132075471698095</v>
      </c>
      <c r="F128">
        <v>0.35849056603773499</v>
      </c>
      <c r="G128">
        <v>0.13207547169811301</v>
      </c>
      <c r="H128" t="s">
        <v>1463</v>
      </c>
      <c r="I128" t="s">
        <v>1480</v>
      </c>
      <c r="J128" t="s">
        <v>1530</v>
      </c>
    </row>
    <row r="129" spans="1:10" x14ac:dyDescent="0.35">
      <c r="A129" t="s">
        <v>1440</v>
      </c>
      <c r="B129" t="s">
        <v>1524</v>
      </c>
      <c r="C129" t="s">
        <v>9</v>
      </c>
      <c r="D129" t="s">
        <v>1464</v>
      </c>
      <c r="E129">
        <v>0</v>
      </c>
      <c r="F129">
        <v>0</v>
      </c>
      <c r="G129">
        <v>0</v>
      </c>
      <c r="H129" t="s">
        <v>1442</v>
      </c>
      <c r="I129" t="s">
        <v>1481</v>
      </c>
      <c r="J129" t="s">
        <v>1530</v>
      </c>
    </row>
    <row r="130" spans="1:10" x14ac:dyDescent="0.35">
      <c r="A130" t="s">
        <v>1440</v>
      </c>
      <c r="B130" t="s">
        <v>1524</v>
      </c>
      <c r="C130" t="s">
        <v>9</v>
      </c>
      <c r="D130" t="s">
        <v>1466</v>
      </c>
      <c r="E130">
        <v>0</v>
      </c>
      <c r="F130">
        <v>0</v>
      </c>
      <c r="G130">
        <v>0</v>
      </c>
      <c r="H130" t="s">
        <v>1442</v>
      </c>
      <c r="I130" t="s">
        <v>1482</v>
      </c>
      <c r="J130" t="s">
        <v>1530</v>
      </c>
    </row>
    <row r="131" spans="1:10" x14ac:dyDescent="0.35">
      <c r="A131" t="s">
        <v>1440</v>
      </c>
      <c r="B131" t="s">
        <v>1524</v>
      </c>
      <c r="C131" t="s">
        <v>9</v>
      </c>
      <c r="D131" t="s">
        <v>1468</v>
      </c>
      <c r="E131">
        <v>0.22641509433962201</v>
      </c>
      <c r="F131">
        <v>1.8867924528301799E-2</v>
      </c>
      <c r="G131">
        <v>0</v>
      </c>
      <c r="H131" t="s">
        <v>1442</v>
      </c>
      <c r="I131" t="s">
        <v>1483</v>
      </c>
      <c r="J131" t="s">
        <v>1530</v>
      </c>
    </row>
    <row r="132" spans="1:10" x14ac:dyDescent="0.35">
      <c r="A132" t="s">
        <v>1440</v>
      </c>
      <c r="B132" t="s">
        <v>1524</v>
      </c>
      <c r="C132" t="s">
        <v>14</v>
      </c>
      <c r="D132" t="s">
        <v>35</v>
      </c>
      <c r="E132">
        <v>0.26415094339622602</v>
      </c>
      <c r="F132">
        <v>0.13207547169811301</v>
      </c>
      <c r="G132">
        <v>0</v>
      </c>
      <c r="H132" t="s">
        <v>1442</v>
      </c>
      <c r="I132" t="s">
        <v>1484</v>
      </c>
      <c r="J132" t="s">
        <v>1531</v>
      </c>
    </row>
    <row r="133" spans="1:10" x14ac:dyDescent="0.35">
      <c r="A133" t="s">
        <v>1440</v>
      </c>
      <c r="B133" t="s">
        <v>1524</v>
      </c>
      <c r="C133" t="s">
        <v>14</v>
      </c>
      <c r="D133" t="s">
        <v>39</v>
      </c>
      <c r="E133">
        <v>0.47169811320754701</v>
      </c>
      <c r="F133">
        <v>0.245283018867924</v>
      </c>
      <c r="G133">
        <v>1.8867924528301799E-2</v>
      </c>
      <c r="H133" t="s">
        <v>1442</v>
      </c>
      <c r="I133" t="s">
        <v>1486</v>
      </c>
      <c r="J133" t="s">
        <v>1531</v>
      </c>
    </row>
    <row r="134" spans="1:10" x14ac:dyDescent="0.35">
      <c r="A134" t="s">
        <v>1440</v>
      </c>
      <c r="B134" t="s">
        <v>1524</v>
      </c>
      <c r="C134" t="s">
        <v>14</v>
      </c>
      <c r="D134" t="s">
        <v>42</v>
      </c>
      <c r="E134">
        <v>0.86792452830188604</v>
      </c>
      <c r="F134">
        <v>0.52830188679245205</v>
      </c>
      <c r="G134">
        <v>0.15094339622641501</v>
      </c>
      <c r="H134" t="s">
        <v>1463</v>
      </c>
      <c r="I134" t="s">
        <v>1487</v>
      </c>
      <c r="J134" t="s">
        <v>1531</v>
      </c>
    </row>
    <row r="135" spans="1:10" x14ac:dyDescent="0.35">
      <c r="A135" t="s">
        <v>1440</v>
      </c>
      <c r="B135" t="s">
        <v>1524</v>
      </c>
      <c r="C135" t="s">
        <v>14</v>
      </c>
      <c r="D135" t="s">
        <v>45</v>
      </c>
      <c r="E135">
        <v>0.96226415094339601</v>
      </c>
      <c r="F135">
        <v>0.83018867924528295</v>
      </c>
      <c r="G135">
        <v>0.245283018867924</v>
      </c>
      <c r="H135" t="s">
        <v>1447</v>
      </c>
      <c r="I135" t="s">
        <v>1488</v>
      </c>
      <c r="J135" t="s">
        <v>1531</v>
      </c>
    </row>
    <row r="136" spans="1:10" x14ac:dyDescent="0.35">
      <c r="A136" t="s">
        <v>1440</v>
      </c>
      <c r="B136" t="s">
        <v>1524</v>
      </c>
      <c r="C136" t="s">
        <v>14</v>
      </c>
      <c r="D136" t="s">
        <v>1450</v>
      </c>
      <c r="E136">
        <v>0</v>
      </c>
      <c r="F136">
        <v>0</v>
      </c>
      <c r="G136">
        <v>0</v>
      </c>
      <c r="H136" t="s">
        <v>1442</v>
      </c>
      <c r="I136" t="s">
        <v>1489</v>
      </c>
      <c r="J136" t="s">
        <v>1531</v>
      </c>
    </row>
    <row r="137" spans="1:10" x14ac:dyDescent="0.35">
      <c r="A137" t="s">
        <v>1440</v>
      </c>
      <c r="B137" t="s">
        <v>1524</v>
      </c>
      <c r="C137" t="s">
        <v>14</v>
      </c>
      <c r="D137" t="s">
        <v>1454</v>
      </c>
      <c r="E137">
        <v>7.5471698113207503E-2</v>
      </c>
      <c r="F137">
        <v>0</v>
      </c>
      <c r="G137">
        <v>0</v>
      </c>
      <c r="H137" t="s">
        <v>1442</v>
      </c>
      <c r="I137" t="s">
        <v>1490</v>
      </c>
      <c r="J137" t="s">
        <v>1531</v>
      </c>
    </row>
    <row r="138" spans="1:10" x14ac:dyDescent="0.35">
      <c r="A138" t="s">
        <v>1440</v>
      </c>
      <c r="B138" t="s">
        <v>1524</v>
      </c>
      <c r="C138" t="s">
        <v>14</v>
      </c>
      <c r="D138" t="s">
        <v>1459</v>
      </c>
      <c r="E138">
        <v>0.43396226415094302</v>
      </c>
      <c r="F138">
        <v>0.169811320754716</v>
      </c>
      <c r="G138">
        <v>0</v>
      </c>
      <c r="H138" t="s">
        <v>1442</v>
      </c>
      <c r="I138" t="s">
        <v>1491</v>
      </c>
      <c r="J138" t="s">
        <v>1531</v>
      </c>
    </row>
    <row r="139" spans="1:10" x14ac:dyDescent="0.35">
      <c r="A139" t="s">
        <v>1440</v>
      </c>
      <c r="B139" t="s">
        <v>1524</v>
      </c>
      <c r="C139" t="s">
        <v>14</v>
      </c>
      <c r="D139" t="s">
        <v>1460</v>
      </c>
      <c r="E139">
        <v>0</v>
      </c>
      <c r="F139">
        <v>0</v>
      </c>
      <c r="G139">
        <v>0</v>
      </c>
      <c r="H139" t="s">
        <v>1442</v>
      </c>
      <c r="I139" t="s">
        <v>1492</v>
      </c>
      <c r="J139" t="s">
        <v>1531</v>
      </c>
    </row>
    <row r="140" spans="1:10" x14ac:dyDescent="0.35">
      <c r="A140" t="s">
        <v>1440</v>
      </c>
      <c r="B140" t="s">
        <v>1524</v>
      </c>
      <c r="C140" t="s">
        <v>14</v>
      </c>
      <c r="D140" t="s">
        <v>1462</v>
      </c>
      <c r="E140">
        <v>0.28301886792452802</v>
      </c>
      <c r="F140">
        <v>9.4339622641509399E-2</v>
      </c>
      <c r="G140">
        <v>0</v>
      </c>
      <c r="H140" t="s">
        <v>1442</v>
      </c>
      <c r="I140" t="s">
        <v>1493</v>
      </c>
      <c r="J140" t="s">
        <v>1531</v>
      </c>
    </row>
    <row r="141" spans="1:10" x14ac:dyDescent="0.35">
      <c r="A141" t="s">
        <v>1440</v>
      </c>
      <c r="B141" t="s">
        <v>1524</v>
      </c>
      <c r="C141" t="s">
        <v>14</v>
      </c>
      <c r="D141" t="s">
        <v>179</v>
      </c>
      <c r="E141">
        <v>0.83018867924528295</v>
      </c>
      <c r="F141">
        <v>0.41509433962264097</v>
      </c>
      <c r="G141">
        <v>0.13207547169811301</v>
      </c>
      <c r="H141" t="s">
        <v>1463</v>
      </c>
      <c r="I141" t="s">
        <v>1494</v>
      </c>
      <c r="J141" t="s">
        <v>1531</v>
      </c>
    </row>
    <row r="142" spans="1:10" x14ac:dyDescent="0.35">
      <c r="A142" t="s">
        <v>1440</v>
      </c>
      <c r="B142" t="s">
        <v>1524</v>
      </c>
      <c r="C142" t="s">
        <v>14</v>
      </c>
      <c r="D142" t="s">
        <v>1464</v>
      </c>
      <c r="E142">
        <v>0</v>
      </c>
      <c r="F142">
        <v>0</v>
      </c>
      <c r="G142">
        <v>0</v>
      </c>
      <c r="H142" t="s">
        <v>1442</v>
      </c>
      <c r="I142" t="s">
        <v>1495</v>
      </c>
      <c r="J142" t="s">
        <v>1531</v>
      </c>
    </row>
    <row r="143" spans="1:10" x14ac:dyDescent="0.35">
      <c r="A143" t="s">
        <v>1440</v>
      </c>
      <c r="B143" t="s">
        <v>1524</v>
      </c>
      <c r="C143" t="s">
        <v>14</v>
      </c>
      <c r="D143" t="s">
        <v>1466</v>
      </c>
      <c r="E143">
        <v>0</v>
      </c>
      <c r="F143">
        <v>0</v>
      </c>
      <c r="G143">
        <v>0</v>
      </c>
      <c r="H143" t="s">
        <v>1442</v>
      </c>
      <c r="I143" t="s">
        <v>1500</v>
      </c>
      <c r="J143" t="s">
        <v>1531</v>
      </c>
    </row>
    <row r="144" spans="1:10" x14ac:dyDescent="0.35">
      <c r="A144" t="s">
        <v>1440</v>
      </c>
      <c r="B144" t="s">
        <v>1524</v>
      </c>
      <c r="C144" t="s">
        <v>14</v>
      </c>
      <c r="D144" t="s">
        <v>1468</v>
      </c>
      <c r="E144">
        <v>0.26415094339622602</v>
      </c>
      <c r="F144">
        <v>3.7735849056603703E-2</v>
      </c>
      <c r="G144">
        <v>0</v>
      </c>
      <c r="H144" t="s">
        <v>1442</v>
      </c>
      <c r="I144" t="s">
        <v>1503</v>
      </c>
      <c r="J144" t="s">
        <v>1531</v>
      </c>
    </row>
    <row r="145" spans="1:10" x14ac:dyDescent="0.35">
      <c r="A145" t="s">
        <v>1440</v>
      </c>
      <c r="B145" t="s">
        <v>1524</v>
      </c>
      <c r="C145" t="s">
        <v>17</v>
      </c>
      <c r="D145" t="s">
        <v>35</v>
      </c>
      <c r="E145">
        <v>0.18867924528301799</v>
      </c>
      <c r="F145">
        <v>7.5471698113207503E-2</v>
      </c>
      <c r="G145">
        <v>0</v>
      </c>
      <c r="H145" t="s">
        <v>1442</v>
      </c>
      <c r="I145" t="s">
        <v>1501</v>
      </c>
      <c r="J145" t="s">
        <v>1532</v>
      </c>
    </row>
    <row r="146" spans="1:10" x14ac:dyDescent="0.35">
      <c r="A146" t="s">
        <v>1440</v>
      </c>
      <c r="B146" t="s">
        <v>1524</v>
      </c>
      <c r="C146" t="s">
        <v>17</v>
      </c>
      <c r="D146" t="s">
        <v>39</v>
      </c>
      <c r="E146">
        <v>0.339622641509433</v>
      </c>
      <c r="F146">
        <v>0.20754716981131999</v>
      </c>
      <c r="G146">
        <v>1.8867924528301799E-2</v>
      </c>
      <c r="H146" t="s">
        <v>1442</v>
      </c>
      <c r="I146" t="s">
        <v>1504</v>
      </c>
      <c r="J146" t="s">
        <v>1532</v>
      </c>
    </row>
    <row r="147" spans="1:10" x14ac:dyDescent="0.35">
      <c r="A147" t="s">
        <v>1440</v>
      </c>
      <c r="B147" t="s">
        <v>1524</v>
      </c>
      <c r="C147" t="s">
        <v>17</v>
      </c>
      <c r="D147" t="s">
        <v>42</v>
      </c>
      <c r="E147">
        <v>0.83018867924528295</v>
      </c>
      <c r="F147">
        <v>0.43396226415094302</v>
      </c>
      <c r="G147">
        <v>0.13207547169811301</v>
      </c>
      <c r="H147" t="s">
        <v>1463</v>
      </c>
      <c r="I147" t="s">
        <v>1505</v>
      </c>
      <c r="J147" t="s">
        <v>1532</v>
      </c>
    </row>
    <row r="148" spans="1:10" x14ac:dyDescent="0.35">
      <c r="A148" t="s">
        <v>1440</v>
      </c>
      <c r="B148" t="s">
        <v>1524</v>
      </c>
      <c r="C148" t="s">
        <v>17</v>
      </c>
      <c r="D148" t="s">
        <v>45</v>
      </c>
      <c r="E148">
        <v>0.92452830188679203</v>
      </c>
      <c r="F148">
        <v>0.75471698113207497</v>
      </c>
      <c r="G148">
        <v>0.18867924528301799</v>
      </c>
      <c r="H148" t="s">
        <v>1447</v>
      </c>
      <c r="I148" t="s">
        <v>1506</v>
      </c>
      <c r="J148" t="s">
        <v>1532</v>
      </c>
    </row>
    <row r="149" spans="1:10" x14ac:dyDescent="0.35">
      <c r="A149" t="s">
        <v>1440</v>
      </c>
      <c r="B149" t="s">
        <v>1524</v>
      </c>
      <c r="C149" t="s">
        <v>17</v>
      </c>
      <c r="D149" t="s">
        <v>1450</v>
      </c>
      <c r="E149">
        <v>0</v>
      </c>
      <c r="F149">
        <v>0</v>
      </c>
      <c r="G149">
        <v>0</v>
      </c>
      <c r="H149" t="s">
        <v>1442</v>
      </c>
      <c r="I149" t="s">
        <v>1496</v>
      </c>
      <c r="J149" t="s">
        <v>1532</v>
      </c>
    </row>
    <row r="150" spans="1:10" x14ac:dyDescent="0.35">
      <c r="A150" t="s">
        <v>1440</v>
      </c>
      <c r="B150" t="s">
        <v>1524</v>
      </c>
      <c r="C150" t="s">
        <v>17</v>
      </c>
      <c r="D150" t="s">
        <v>1454</v>
      </c>
      <c r="E150">
        <v>0</v>
      </c>
      <c r="F150">
        <v>0</v>
      </c>
      <c r="G150">
        <v>0</v>
      </c>
      <c r="H150" t="s">
        <v>1442</v>
      </c>
      <c r="I150" t="s">
        <v>1458</v>
      </c>
      <c r="J150" t="s">
        <v>1532</v>
      </c>
    </row>
    <row r="151" spans="1:10" x14ac:dyDescent="0.35">
      <c r="A151" t="s">
        <v>1440</v>
      </c>
      <c r="B151" t="s">
        <v>1524</v>
      </c>
      <c r="C151" t="s">
        <v>17</v>
      </c>
      <c r="D151" t="s">
        <v>1459</v>
      </c>
      <c r="E151">
        <v>0.28301886792452802</v>
      </c>
      <c r="F151">
        <v>0.13207547169811301</v>
      </c>
      <c r="G151">
        <v>0</v>
      </c>
      <c r="H151" t="s">
        <v>1442</v>
      </c>
      <c r="I151" t="s">
        <v>86</v>
      </c>
      <c r="J151" t="s">
        <v>1532</v>
      </c>
    </row>
    <row r="152" spans="1:10" x14ac:dyDescent="0.35">
      <c r="A152" t="s">
        <v>1440</v>
      </c>
      <c r="B152" t="s">
        <v>1524</v>
      </c>
      <c r="C152" t="s">
        <v>17</v>
      </c>
      <c r="D152" t="s">
        <v>1460</v>
      </c>
      <c r="E152">
        <v>0</v>
      </c>
      <c r="F152">
        <v>0</v>
      </c>
      <c r="G152">
        <v>0</v>
      </c>
      <c r="H152" t="s">
        <v>1442</v>
      </c>
      <c r="I152" t="s">
        <v>1498</v>
      </c>
      <c r="J152" t="s">
        <v>1532</v>
      </c>
    </row>
    <row r="153" spans="1:10" x14ac:dyDescent="0.35">
      <c r="A153" t="s">
        <v>1440</v>
      </c>
      <c r="B153" t="s">
        <v>1524</v>
      </c>
      <c r="C153" t="s">
        <v>17</v>
      </c>
      <c r="D153" t="s">
        <v>1462</v>
      </c>
      <c r="E153">
        <v>0.22641509433962201</v>
      </c>
      <c r="F153">
        <v>1.8867924528301799E-2</v>
      </c>
      <c r="G153">
        <v>0</v>
      </c>
      <c r="H153" t="s">
        <v>1442</v>
      </c>
      <c r="I153" t="s">
        <v>212</v>
      </c>
      <c r="J153" t="s">
        <v>1532</v>
      </c>
    </row>
    <row r="154" spans="1:10" x14ac:dyDescent="0.35">
      <c r="A154" t="s">
        <v>1440</v>
      </c>
      <c r="B154" t="s">
        <v>1524</v>
      </c>
      <c r="C154" t="s">
        <v>17</v>
      </c>
      <c r="D154" t="s">
        <v>179</v>
      </c>
      <c r="E154">
        <v>0.71698113207547098</v>
      </c>
      <c r="F154">
        <v>0.339622641509433</v>
      </c>
      <c r="G154">
        <v>0.113207547169811</v>
      </c>
      <c r="H154" t="s">
        <v>1463</v>
      </c>
      <c r="I154" t="s">
        <v>88</v>
      </c>
      <c r="J154" t="s">
        <v>1532</v>
      </c>
    </row>
    <row r="155" spans="1:10" x14ac:dyDescent="0.35">
      <c r="A155" t="s">
        <v>1440</v>
      </c>
      <c r="B155" t="s">
        <v>1524</v>
      </c>
      <c r="C155" t="s">
        <v>17</v>
      </c>
      <c r="D155" t="s">
        <v>1464</v>
      </c>
      <c r="E155">
        <v>0</v>
      </c>
      <c r="F155">
        <v>0</v>
      </c>
      <c r="G155">
        <v>0</v>
      </c>
      <c r="H155" t="s">
        <v>1442</v>
      </c>
      <c r="I155" t="s">
        <v>1497</v>
      </c>
      <c r="J155" t="s">
        <v>1532</v>
      </c>
    </row>
    <row r="156" spans="1:10" x14ac:dyDescent="0.35">
      <c r="A156" t="s">
        <v>1440</v>
      </c>
      <c r="B156" t="s">
        <v>1524</v>
      </c>
      <c r="C156" t="s">
        <v>17</v>
      </c>
      <c r="D156" t="s">
        <v>1466</v>
      </c>
      <c r="E156">
        <v>0</v>
      </c>
      <c r="F156">
        <v>0</v>
      </c>
      <c r="G156">
        <v>0</v>
      </c>
      <c r="H156" t="s">
        <v>1442</v>
      </c>
      <c r="I156" t="s">
        <v>1499</v>
      </c>
      <c r="J156" t="s">
        <v>1532</v>
      </c>
    </row>
    <row r="157" spans="1:10" x14ac:dyDescent="0.35">
      <c r="A157" t="s">
        <v>1440</v>
      </c>
      <c r="B157" t="s">
        <v>1524</v>
      </c>
      <c r="C157" t="s">
        <v>17</v>
      </c>
      <c r="D157" t="s">
        <v>1468</v>
      </c>
      <c r="E157">
        <v>0.20754716981131999</v>
      </c>
      <c r="F157">
        <v>0</v>
      </c>
      <c r="G157">
        <v>0</v>
      </c>
      <c r="H157" t="s">
        <v>1442</v>
      </c>
      <c r="I157" t="s">
        <v>1502</v>
      </c>
      <c r="J157" t="s">
        <v>1532</v>
      </c>
    </row>
    <row r="158" spans="1:10" x14ac:dyDescent="0.35">
      <c r="A158" t="s">
        <v>1440</v>
      </c>
      <c r="B158" t="s">
        <v>1517</v>
      </c>
      <c r="C158" t="s">
        <v>3</v>
      </c>
      <c r="D158" t="s">
        <v>35</v>
      </c>
      <c r="E158">
        <v>0.37735849056603699</v>
      </c>
      <c r="F158">
        <v>0.26415094339622602</v>
      </c>
      <c r="G158">
        <v>0.13207547169811301</v>
      </c>
      <c r="H158" t="s">
        <v>1442</v>
      </c>
      <c r="I158" t="s">
        <v>1443</v>
      </c>
      <c r="J158" t="s">
        <v>1533</v>
      </c>
    </row>
    <row r="159" spans="1:10" x14ac:dyDescent="0.35">
      <c r="A159" t="s">
        <v>1440</v>
      </c>
      <c r="B159" t="s">
        <v>1517</v>
      </c>
      <c r="C159" t="s">
        <v>3</v>
      </c>
      <c r="D159" t="s">
        <v>39</v>
      </c>
      <c r="E159">
        <v>0.69811320754716899</v>
      </c>
      <c r="F159">
        <v>0.43396226415094302</v>
      </c>
      <c r="G159">
        <v>0.18867924528301799</v>
      </c>
      <c r="H159" t="s">
        <v>1463</v>
      </c>
      <c r="I159" t="s">
        <v>1445</v>
      </c>
      <c r="J159" t="s">
        <v>1533</v>
      </c>
    </row>
    <row r="160" spans="1:10" x14ac:dyDescent="0.35">
      <c r="A160" t="s">
        <v>1440</v>
      </c>
      <c r="B160" t="s">
        <v>1517</v>
      </c>
      <c r="C160" t="s">
        <v>3</v>
      </c>
      <c r="D160" t="s">
        <v>42</v>
      </c>
      <c r="E160">
        <v>0.94339622641509402</v>
      </c>
      <c r="F160">
        <v>0.83018867924528295</v>
      </c>
      <c r="G160">
        <v>0.39622641509433898</v>
      </c>
      <c r="H160" t="s">
        <v>1447</v>
      </c>
      <c r="I160" t="s">
        <v>1448</v>
      </c>
      <c r="J160" t="s">
        <v>1533</v>
      </c>
    </row>
    <row r="161" spans="1:10" x14ac:dyDescent="0.35">
      <c r="A161" t="s">
        <v>1440</v>
      </c>
      <c r="B161" t="s">
        <v>1517</v>
      </c>
      <c r="C161" t="s">
        <v>3</v>
      </c>
      <c r="D161" t="s">
        <v>45</v>
      </c>
      <c r="E161">
        <v>0.98113207547169801</v>
      </c>
      <c r="F161">
        <v>0.90566037735849003</v>
      </c>
      <c r="G161">
        <v>0.56603773584905603</v>
      </c>
      <c r="H161" t="s">
        <v>1447</v>
      </c>
      <c r="I161" t="s">
        <v>1449</v>
      </c>
      <c r="J161" t="s">
        <v>1533</v>
      </c>
    </row>
    <row r="162" spans="1:10" x14ac:dyDescent="0.35">
      <c r="A162" t="s">
        <v>1440</v>
      </c>
      <c r="B162" t="s">
        <v>1517</v>
      </c>
      <c r="C162" t="s">
        <v>3</v>
      </c>
      <c r="D162" t="s">
        <v>1450</v>
      </c>
      <c r="E162">
        <v>0</v>
      </c>
      <c r="F162">
        <v>0</v>
      </c>
      <c r="G162">
        <v>0</v>
      </c>
      <c r="H162" t="s">
        <v>1442</v>
      </c>
      <c r="I162" t="s">
        <v>1451</v>
      </c>
      <c r="J162" t="s">
        <v>1533</v>
      </c>
    </row>
    <row r="163" spans="1:10" x14ac:dyDescent="0.35">
      <c r="A163" t="s">
        <v>1440</v>
      </c>
      <c r="B163" t="s">
        <v>1517</v>
      </c>
      <c r="C163" t="s">
        <v>3</v>
      </c>
      <c r="D163" t="s">
        <v>1454</v>
      </c>
      <c r="E163">
        <v>0.15094339622641501</v>
      </c>
      <c r="F163">
        <v>0</v>
      </c>
      <c r="G163">
        <v>0</v>
      </c>
      <c r="H163" t="s">
        <v>1442</v>
      </c>
      <c r="I163" t="s">
        <v>1455</v>
      </c>
      <c r="J163" t="s">
        <v>1533</v>
      </c>
    </row>
    <row r="164" spans="1:10" x14ac:dyDescent="0.35">
      <c r="A164" t="s">
        <v>1440</v>
      </c>
      <c r="B164" t="s">
        <v>1517</v>
      </c>
      <c r="C164" t="s">
        <v>3</v>
      </c>
      <c r="D164" t="s">
        <v>1459</v>
      </c>
      <c r="E164">
        <v>0.56603773584905603</v>
      </c>
      <c r="F164">
        <v>0.35849056603773499</v>
      </c>
      <c r="G164">
        <v>0.13207547169811301</v>
      </c>
      <c r="H164" t="s">
        <v>1442</v>
      </c>
      <c r="I164" t="s">
        <v>85</v>
      </c>
      <c r="J164" t="s">
        <v>1533</v>
      </c>
    </row>
    <row r="165" spans="1:10" x14ac:dyDescent="0.35">
      <c r="A165" t="s">
        <v>1440</v>
      </c>
      <c r="B165" t="s">
        <v>1517</v>
      </c>
      <c r="C165" t="s">
        <v>3</v>
      </c>
      <c r="D165" t="s">
        <v>1460</v>
      </c>
      <c r="E165">
        <v>0</v>
      </c>
      <c r="F165">
        <v>0</v>
      </c>
      <c r="G165">
        <v>0</v>
      </c>
      <c r="H165" t="s">
        <v>1442</v>
      </c>
      <c r="I165" t="s">
        <v>1461</v>
      </c>
      <c r="J165" t="s">
        <v>1533</v>
      </c>
    </row>
    <row r="166" spans="1:10" x14ac:dyDescent="0.35">
      <c r="A166" t="s">
        <v>1440</v>
      </c>
      <c r="B166" t="s">
        <v>1517</v>
      </c>
      <c r="C166" t="s">
        <v>3</v>
      </c>
      <c r="D166" t="s">
        <v>1462</v>
      </c>
      <c r="E166">
        <v>0.41509433962264097</v>
      </c>
      <c r="F166">
        <v>0.20754716981131999</v>
      </c>
      <c r="G166">
        <v>9.4339622641509399E-2</v>
      </c>
      <c r="H166" t="s">
        <v>1442</v>
      </c>
      <c r="I166" t="s">
        <v>1457</v>
      </c>
      <c r="J166" t="s">
        <v>1533</v>
      </c>
    </row>
    <row r="167" spans="1:10" x14ac:dyDescent="0.35">
      <c r="A167" t="s">
        <v>1440</v>
      </c>
      <c r="B167" t="s">
        <v>1517</v>
      </c>
      <c r="C167" t="s">
        <v>3</v>
      </c>
      <c r="D167" t="s">
        <v>179</v>
      </c>
      <c r="E167">
        <v>0.86792452830188604</v>
      </c>
      <c r="F167">
        <v>0.660377358490566</v>
      </c>
      <c r="G167">
        <v>0.35849056603773499</v>
      </c>
      <c r="H167" t="s">
        <v>1463</v>
      </c>
      <c r="I167" t="s">
        <v>87</v>
      </c>
      <c r="J167" t="s">
        <v>1533</v>
      </c>
    </row>
    <row r="168" spans="1:10" x14ac:dyDescent="0.35">
      <c r="A168" t="s">
        <v>1440</v>
      </c>
      <c r="B168" t="s">
        <v>1517</v>
      </c>
      <c r="C168" t="s">
        <v>3</v>
      </c>
      <c r="D168" t="s">
        <v>1464</v>
      </c>
      <c r="E168">
        <v>0</v>
      </c>
      <c r="F168">
        <v>0</v>
      </c>
      <c r="G168">
        <v>0</v>
      </c>
      <c r="H168" t="s">
        <v>1442</v>
      </c>
      <c r="I168" t="s">
        <v>1465</v>
      </c>
      <c r="J168" t="s">
        <v>1533</v>
      </c>
    </row>
    <row r="169" spans="1:10" x14ac:dyDescent="0.35">
      <c r="A169" t="s">
        <v>1440</v>
      </c>
      <c r="B169" t="s">
        <v>1517</v>
      </c>
      <c r="C169" t="s">
        <v>3</v>
      </c>
      <c r="D169" t="s">
        <v>1466</v>
      </c>
      <c r="E169">
        <v>1.8867924528301799E-2</v>
      </c>
      <c r="F169">
        <v>0</v>
      </c>
      <c r="G169">
        <v>0</v>
      </c>
      <c r="H169" t="s">
        <v>1442</v>
      </c>
      <c r="I169" t="s">
        <v>1467</v>
      </c>
      <c r="J169" t="s">
        <v>1533</v>
      </c>
    </row>
    <row r="170" spans="1:10" x14ac:dyDescent="0.35">
      <c r="A170" t="s">
        <v>1440</v>
      </c>
      <c r="B170" t="s">
        <v>1517</v>
      </c>
      <c r="C170" t="s">
        <v>3</v>
      </c>
      <c r="D170" t="s">
        <v>1468</v>
      </c>
      <c r="E170">
        <v>0.37735849056603699</v>
      </c>
      <c r="F170">
        <v>0.18867924528301799</v>
      </c>
      <c r="G170">
        <v>1.8867924528301799E-2</v>
      </c>
      <c r="H170" t="s">
        <v>1442</v>
      </c>
      <c r="I170" t="s">
        <v>1469</v>
      </c>
      <c r="J170" t="s">
        <v>1533</v>
      </c>
    </row>
    <row r="171" spans="1:10" x14ac:dyDescent="0.35">
      <c r="A171" t="s">
        <v>1440</v>
      </c>
      <c r="B171" t="s">
        <v>1517</v>
      </c>
      <c r="C171" t="s">
        <v>9</v>
      </c>
      <c r="D171" t="s">
        <v>35</v>
      </c>
      <c r="E171">
        <v>0.58490566037735803</v>
      </c>
      <c r="F171">
        <v>0.35849056603773499</v>
      </c>
      <c r="G171">
        <v>0.169811320754716</v>
      </c>
      <c r="H171" t="s">
        <v>1442</v>
      </c>
      <c r="I171" t="s">
        <v>1470</v>
      </c>
      <c r="J171" t="s">
        <v>1534</v>
      </c>
    </row>
    <row r="172" spans="1:10" x14ac:dyDescent="0.35">
      <c r="A172" t="s">
        <v>1440</v>
      </c>
      <c r="B172" t="s">
        <v>1517</v>
      </c>
      <c r="C172" t="s">
        <v>9</v>
      </c>
      <c r="D172" t="s">
        <v>39</v>
      </c>
      <c r="E172">
        <v>0.83018867924528295</v>
      </c>
      <c r="F172">
        <v>0.56603773584905603</v>
      </c>
      <c r="G172">
        <v>0.22641509433962201</v>
      </c>
      <c r="H172" t="s">
        <v>1463</v>
      </c>
      <c r="I172" t="s">
        <v>1472</v>
      </c>
      <c r="J172" t="s">
        <v>1534</v>
      </c>
    </row>
    <row r="173" spans="1:10" x14ac:dyDescent="0.35">
      <c r="A173" t="s">
        <v>1440</v>
      </c>
      <c r="B173" t="s">
        <v>1517</v>
      </c>
      <c r="C173" t="s">
        <v>9</v>
      </c>
      <c r="D173" t="s">
        <v>42</v>
      </c>
      <c r="E173">
        <v>0.98113207547169801</v>
      </c>
      <c r="F173">
        <v>0.84905660377358405</v>
      </c>
      <c r="G173">
        <v>0.45283018867924502</v>
      </c>
      <c r="H173" t="s">
        <v>1447</v>
      </c>
      <c r="I173" t="s">
        <v>1473</v>
      </c>
      <c r="J173" t="s">
        <v>1534</v>
      </c>
    </row>
    <row r="174" spans="1:10" x14ac:dyDescent="0.35">
      <c r="A174" t="s">
        <v>1440</v>
      </c>
      <c r="B174" t="s">
        <v>1517</v>
      </c>
      <c r="C174" t="s">
        <v>9</v>
      </c>
      <c r="D174" t="s">
        <v>45</v>
      </c>
      <c r="E174">
        <v>1</v>
      </c>
      <c r="F174">
        <v>0.92452830188679203</v>
      </c>
      <c r="G174">
        <v>0.60377358490566002</v>
      </c>
      <c r="H174" t="s">
        <v>1447</v>
      </c>
      <c r="I174" t="s">
        <v>1474</v>
      </c>
      <c r="J174" t="s">
        <v>1534</v>
      </c>
    </row>
    <row r="175" spans="1:10" x14ac:dyDescent="0.35">
      <c r="A175" t="s">
        <v>1440</v>
      </c>
      <c r="B175" t="s">
        <v>1517</v>
      </c>
      <c r="C175" t="s">
        <v>9</v>
      </c>
      <c r="D175" t="s">
        <v>1450</v>
      </c>
      <c r="E175">
        <v>0</v>
      </c>
      <c r="F175">
        <v>0</v>
      </c>
      <c r="G175">
        <v>0</v>
      </c>
      <c r="H175" t="s">
        <v>1442</v>
      </c>
      <c r="I175" t="s">
        <v>1475</v>
      </c>
      <c r="J175" t="s">
        <v>1534</v>
      </c>
    </row>
    <row r="176" spans="1:10" x14ac:dyDescent="0.35">
      <c r="A176" t="s">
        <v>1440</v>
      </c>
      <c r="B176" t="s">
        <v>1517</v>
      </c>
      <c r="C176" t="s">
        <v>9</v>
      </c>
      <c r="D176" t="s">
        <v>1454</v>
      </c>
      <c r="E176">
        <v>0.26415094339622602</v>
      </c>
      <c r="F176">
        <v>0.113207547169811</v>
      </c>
      <c r="G176">
        <v>0</v>
      </c>
      <c r="H176" t="s">
        <v>1442</v>
      </c>
      <c r="I176" t="s">
        <v>1476</v>
      </c>
      <c r="J176" t="s">
        <v>1534</v>
      </c>
    </row>
    <row r="177" spans="1:10" x14ac:dyDescent="0.35">
      <c r="A177" t="s">
        <v>1440</v>
      </c>
      <c r="B177" t="s">
        <v>1517</v>
      </c>
      <c r="C177" t="s">
        <v>9</v>
      </c>
      <c r="D177" t="s">
        <v>1459</v>
      </c>
      <c r="E177">
        <v>0.83018867924528295</v>
      </c>
      <c r="F177">
        <v>0.45283018867924502</v>
      </c>
      <c r="G177">
        <v>0.169811320754716</v>
      </c>
      <c r="H177" t="s">
        <v>1463</v>
      </c>
      <c r="I177" t="s">
        <v>1477</v>
      </c>
      <c r="J177" t="s">
        <v>1534</v>
      </c>
    </row>
    <row r="178" spans="1:10" x14ac:dyDescent="0.35">
      <c r="A178" t="s">
        <v>1440</v>
      </c>
      <c r="B178" t="s">
        <v>1517</v>
      </c>
      <c r="C178" t="s">
        <v>9</v>
      </c>
      <c r="D178" t="s">
        <v>1460</v>
      </c>
      <c r="E178">
        <v>0.13207547169811301</v>
      </c>
      <c r="F178">
        <v>0</v>
      </c>
      <c r="G178">
        <v>0</v>
      </c>
      <c r="H178" t="s">
        <v>1442</v>
      </c>
      <c r="I178" t="s">
        <v>1478</v>
      </c>
      <c r="J178" t="s">
        <v>1534</v>
      </c>
    </row>
    <row r="179" spans="1:10" x14ac:dyDescent="0.35">
      <c r="A179" t="s">
        <v>1440</v>
      </c>
      <c r="B179" t="s">
        <v>1517</v>
      </c>
      <c r="C179" t="s">
        <v>9</v>
      </c>
      <c r="D179" t="s">
        <v>1462</v>
      </c>
      <c r="E179">
        <v>0.69811320754716899</v>
      </c>
      <c r="F179">
        <v>0.320754716981132</v>
      </c>
      <c r="G179">
        <v>0.13207547169811301</v>
      </c>
      <c r="H179" t="s">
        <v>1463</v>
      </c>
      <c r="I179" t="s">
        <v>1479</v>
      </c>
      <c r="J179" t="s">
        <v>1534</v>
      </c>
    </row>
    <row r="180" spans="1:10" x14ac:dyDescent="0.35">
      <c r="A180" t="s">
        <v>1440</v>
      </c>
      <c r="B180" t="s">
        <v>1517</v>
      </c>
      <c r="C180" t="s">
        <v>9</v>
      </c>
      <c r="D180" t="s">
        <v>179</v>
      </c>
      <c r="E180">
        <v>0.94339622641509402</v>
      </c>
      <c r="F180">
        <v>0.83018867924528295</v>
      </c>
      <c r="G180">
        <v>0.39622641509433898</v>
      </c>
      <c r="H180" t="s">
        <v>1447</v>
      </c>
      <c r="I180" t="s">
        <v>1480</v>
      </c>
      <c r="J180" t="s">
        <v>1534</v>
      </c>
    </row>
    <row r="181" spans="1:10" x14ac:dyDescent="0.35">
      <c r="A181" t="s">
        <v>1440</v>
      </c>
      <c r="B181" t="s">
        <v>1517</v>
      </c>
      <c r="C181" t="s">
        <v>9</v>
      </c>
      <c r="D181" t="s">
        <v>1464</v>
      </c>
      <c r="E181">
        <v>0</v>
      </c>
      <c r="F181">
        <v>0</v>
      </c>
      <c r="G181">
        <v>0</v>
      </c>
      <c r="H181" t="s">
        <v>1442</v>
      </c>
      <c r="I181" t="s">
        <v>1481</v>
      </c>
      <c r="J181" t="s">
        <v>1534</v>
      </c>
    </row>
    <row r="182" spans="1:10" x14ac:dyDescent="0.35">
      <c r="A182" t="s">
        <v>1440</v>
      </c>
      <c r="B182" t="s">
        <v>1517</v>
      </c>
      <c r="C182" t="s">
        <v>9</v>
      </c>
      <c r="D182" t="s">
        <v>1466</v>
      </c>
      <c r="E182">
        <v>0.15094339622641501</v>
      </c>
      <c r="F182">
        <v>0</v>
      </c>
      <c r="G182">
        <v>0</v>
      </c>
      <c r="H182" t="s">
        <v>1442</v>
      </c>
      <c r="I182" t="s">
        <v>1482</v>
      </c>
      <c r="J182" t="s">
        <v>1534</v>
      </c>
    </row>
    <row r="183" spans="1:10" x14ac:dyDescent="0.35">
      <c r="A183" t="s">
        <v>1440</v>
      </c>
      <c r="B183" t="s">
        <v>1517</v>
      </c>
      <c r="C183" t="s">
        <v>9</v>
      </c>
      <c r="D183" t="s">
        <v>1468</v>
      </c>
      <c r="E183">
        <v>0.58490566037735803</v>
      </c>
      <c r="F183">
        <v>0.26415094339622602</v>
      </c>
      <c r="G183">
        <v>3.7735849056603703E-2</v>
      </c>
      <c r="H183" t="s">
        <v>1442</v>
      </c>
      <c r="I183" t="s">
        <v>1483</v>
      </c>
      <c r="J183" t="s">
        <v>1534</v>
      </c>
    </row>
    <row r="184" spans="1:10" x14ac:dyDescent="0.35">
      <c r="A184" t="s">
        <v>1440</v>
      </c>
      <c r="B184" t="s">
        <v>1517</v>
      </c>
      <c r="C184" t="s">
        <v>14</v>
      </c>
      <c r="D184" t="s">
        <v>35</v>
      </c>
      <c r="E184">
        <v>0.73584905660377298</v>
      </c>
      <c r="F184">
        <v>0.41509433962264097</v>
      </c>
      <c r="G184">
        <v>0.18867924528301799</v>
      </c>
      <c r="H184" t="s">
        <v>1463</v>
      </c>
      <c r="I184" t="s">
        <v>1484</v>
      </c>
      <c r="J184" t="s">
        <v>1535</v>
      </c>
    </row>
    <row r="185" spans="1:10" x14ac:dyDescent="0.35">
      <c r="A185" t="s">
        <v>1440</v>
      </c>
      <c r="B185" t="s">
        <v>1517</v>
      </c>
      <c r="C185" t="s">
        <v>14</v>
      </c>
      <c r="D185" t="s">
        <v>39</v>
      </c>
      <c r="E185">
        <v>0.86792452830188604</v>
      </c>
      <c r="F185">
        <v>0.60377358490566002</v>
      </c>
      <c r="G185">
        <v>0.26415094339622602</v>
      </c>
      <c r="H185" t="s">
        <v>1463</v>
      </c>
      <c r="I185" t="s">
        <v>1486</v>
      </c>
      <c r="J185" t="s">
        <v>1535</v>
      </c>
    </row>
    <row r="186" spans="1:10" x14ac:dyDescent="0.35">
      <c r="A186" t="s">
        <v>1440</v>
      </c>
      <c r="B186" t="s">
        <v>1517</v>
      </c>
      <c r="C186" t="s">
        <v>14</v>
      </c>
      <c r="D186" t="s">
        <v>42</v>
      </c>
      <c r="E186">
        <v>0.98113207547169801</v>
      </c>
      <c r="F186">
        <v>0.86792452830188604</v>
      </c>
      <c r="G186">
        <v>0.50943396226415005</v>
      </c>
      <c r="H186" t="s">
        <v>1447</v>
      </c>
      <c r="I186" t="s">
        <v>1487</v>
      </c>
      <c r="J186" t="s">
        <v>1535</v>
      </c>
    </row>
    <row r="187" spans="1:10" x14ac:dyDescent="0.35">
      <c r="A187" t="s">
        <v>1440</v>
      </c>
      <c r="B187" t="s">
        <v>1517</v>
      </c>
      <c r="C187" t="s">
        <v>14</v>
      </c>
      <c r="D187" t="s">
        <v>45</v>
      </c>
      <c r="E187">
        <v>1</v>
      </c>
      <c r="F187">
        <v>0.96226415094339601</v>
      </c>
      <c r="G187">
        <v>0.62264150943396201</v>
      </c>
      <c r="H187" t="s">
        <v>1447</v>
      </c>
      <c r="I187" t="s">
        <v>1488</v>
      </c>
      <c r="J187" t="s">
        <v>1535</v>
      </c>
    </row>
    <row r="188" spans="1:10" x14ac:dyDescent="0.35">
      <c r="A188" t="s">
        <v>1440</v>
      </c>
      <c r="B188" t="s">
        <v>1517</v>
      </c>
      <c r="C188" t="s">
        <v>14</v>
      </c>
      <c r="D188" t="s">
        <v>1450</v>
      </c>
      <c r="E188">
        <v>0</v>
      </c>
      <c r="F188">
        <v>0</v>
      </c>
      <c r="G188">
        <v>0</v>
      </c>
      <c r="H188" t="s">
        <v>1442</v>
      </c>
      <c r="I188" t="s">
        <v>1489</v>
      </c>
      <c r="J188" t="s">
        <v>1535</v>
      </c>
    </row>
    <row r="189" spans="1:10" x14ac:dyDescent="0.35">
      <c r="A189" t="s">
        <v>1440</v>
      </c>
      <c r="B189" t="s">
        <v>1517</v>
      </c>
      <c r="C189" t="s">
        <v>14</v>
      </c>
      <c r="D189" t="s">
        <v>1454</v>
      </c>
      <c r="E189">
        <v>0.28301886792452802</v>
      </c>
      <c r="F189">
        <v>0.13207547169811301</v>
      </c>
      <c r="G189">
        <v>1.8867924528301799E-2</v>
      </c>
      <c r="H189" t="s">
        <v>1442</v>
      </c>
      <c r="I189" t="s">
        <v>1490</v>
      </c>
      <c r="J189" t="s">
        <v>1535</v>
      </c>
    </row>
    <row r="190" spans="1:10" x14ac:dyDescent="0.35">
      <c r="A190" t="s">
        <v>1440</v>
      </c>
      <c r="B190" t="s">
        <v>1517</v>
      </c>
      <c r="C190" t="s">
        <v>14</v>
      </c>
      <c r="D190" t="s">
        <v>1459</v>
      </c>
      <c r="E190">
        <v>0.84905660377358405</v>
      </c>
      <c r="F190">
        <v>0.50943396226415005</v>
      </c>
      <c r="G190">
        <v>0.18867924528301799</v>
      </c>
      <c r="H190" t="s">
        <v>1463</v>
      </c>
      <c r="I190" t="s">
        <v>1491</v>
      </c>
      <c r="J190" t="s">
        <v>1535</v>
      </c>
    </row>
    <row r="191" spans="1:10" x14ac:dyDescent="0.35">
      <c r="A191" t="s">
        <v>1440</v>
      </c>
      <c r="B191" t="s">
        <v>1517</v>
      </c>
      <c r="C191" t="s">
        <v>14</v>
      </c>
      <c r="D191" t="s">
        <v>1460</v>
      </c>
      <c r="E191">
        <v>0.18867924528301799</v>
      </c>
      <c r="F191">
        <v>0</v>
      </c>
      <c r="G191">
        <v>0</v>
      </c>
      <c r="H191" t="s">
        <v>1442</v>
      </c>
      <c r="I191" t="s">
        <v>1492</v>
      </c>
      <c r="J191" t="s">
        <v>1535</v>
      </c>
    </row>
    <row r="192" spans="1:10" x14ac:dyDescent="0.35">
      <c r="A192" t="s">
        <v>1440</v>
      </c>
      <c r="B192" t="s">
        <v>1517</v>
      </c>
      <c r="C192" t="s">
        <v>14</v>
      </c>
      <c r="D192" t="s">
        <v>1462</v>
      </c>
      <c r="E192">
        <v>0.81132075471698095</v>
      </c>
      <c r="F192">
        <v>0.35849056603773499</v>
      </c>
      <c r="G192">
        <v>0.13207547169811301</v>
      </c>
      <c r="H192" t="s">
        <v>1463</v>
      </c>
      <c r="I192" t="s">
        <v>1493</v>
      </c>
      <c r="J192" t="s">
        <v>1535</v>
      </c>
    </row>
    <row r="193" spans="1:10" x14ac:dyDescent="0.35">
      <c r="A193" t="s">
        <v>1440</v>
      </c>
      <c r="B193" t="s">
        <v>1517</v>
      </c>
      <c r="C193" t="s">
        <v>14</v>
      </c>
      <c r="D193" t="s">
        <v>179</v>
      </c>
      <c r="E193">
        <v>0.94339622641509402</v>
      </c>
      <c r="F193">
        <v>0.83018867924528295</v>
      </c>
      <c r="G193">
        <v>0.41509433962264097</v>
      </c>
      <c r="H193" t="s">
        <v>1447</v>
      </c>
      <c r="I193" t="s">
        <v>1494</v>
      </c>
      <c r="J193" t="s">
        <v>1535</v>
      </c>
    </row>
    <row r="194" spans="1:10" x14ac:dyDescent="0.35">
      <c r="A194" t="s">
        <v>1440</v>
      </c>
      <c r="B194" t="s">
        <v>1517</v>
      </c>
      <c r="C194" t="s">
        <v>14</v>
      </c>
      <c r="D194" t="s">
        <v>1464</v>
      </c>
      <c r="E194">
        <v>0</v>
      </c>
      <c r="F194">
        <v>0</v>
      </c>
      <c r="G194">
        <v>0</v>
      </c>
      <c r="H194" t="s">
        <v>1442</v>
      </c>
      <c r="I194" t="s">
        <v>1495</v>
      </c>
      <c r="J194" t="s">
        <v>1535</v>
      </c>
    </row>
    <row r="195" spans="1:10" x14ac:dyDescent="0.35">
      <c r="A195" t="s">
        <v>1440</v>
      </c>
      <c r="B195" t="s">
        <v>1517</v>
      </c>
      <c r="C195" t="s">
        <v>14</v>
      </c>
      <c r="D195" t="s">
        <v>1466</v>
      </c>
      <c r="E195">
        <v>0.18867924528301799</v>
      </c>
      <c r="F195">
        <v>0</v>
      </c>
      <c r="G195">
        <v>0</v>
      </c>
      <c r="H195" t="s">
        <v>1442</v>
      </c>
      <c r="I195" t="s">
        <v>1500</v>
      </c>
      <c r="J195" t="s">
        <v>1535</v>
      </c>
    </row>
    <row r="196" spans="1:10" x14ac:dyDescent="0.35">
      <c r="A196" t="s">
        <v>1440</v>
      </c>
      <c r="B196" t="s">
        <v>1517</v>
      </c>
      <c r="C196" t="s">
        <v>14</v>
      </c>
      <c r="D196" t="s">
        <v>1468</v>
      </c>
      <c r="E196">
        <v>0.75471698113207497</v>
      </c>
      <c r="F196">
        <v>0.26415094339622602</v>
      </c>
      <c r="G196">
        <v>3.7735849056603703E-2</v>
      </c>
      <c r="H196" t="s">
        <v>1463</v>
      </c>
      <c r="I196" t="s">
        <v>1503</v>
      </c>
      <c r="J196" t="s">
        <v>1535</v>
      </c>
    </row>
    <row r="197" spans="1:10" x14ac:dyDescent="0.35">
      <c r="A197" t="s">
        <v>1440</v>
      </c>
      <c r="B197" t="s">
        <v>1517</v>
      </c>
      <c r="C197" t="s">
        <v>17</v>
      </c>
      <c r="D197" t="s">
        <v>35</v>
      </c>
      <c r="E197">
        <v>0.490566037735849</v>
      </c>
      <c r="F197">
        <v>0.35849056603773499</v>
      </c>
      <c r="G197">
        <v>0.15094339622641501</v>
      </c>
      <c r="H197" t="s">
        <v>1442</v>
      </c>
      <c r="I197" t="s">
        <v>1501</v>
      </c>
      <c r="J197" t="s">
        <v>1536</v>
      </c>
    </row>
    <row r="198" spans="1:10" x14ac:dyDescent="0.35">
      <c r="A198" t="s">
        <v>1440</v>
      </c>
      <c r="B198" t="s">
        <v>1517</v>
      </c>
      <c r="C198" t="s">
        <v>17</v>
      </c>
      <c r="D198" t="s">
        <v>39</v>
      </c>
      <c r="E198">
        <v>0.83018867924528295</v>
      </c>
      <c r="F198">
        <v>0.52830188679245205</v>
      </c>
      <c r="G198">
        <v>0.22641509433962201</v>
      </c>
      <c r="H198" t="s">
        <v>1463</v>
      </c>
      <c r="I198" t="s">
        <v>1504</v>
      </c>
      <c r="J198" t="s">
        <v>1536</v>
      </c>
    </row>
    <row r="199" spans="1:10" x14ac:dyDescent="0.35">
      <c r="A199" t="s">
        <v>1440</v>
      </c>
      <c r="B199" t="s">
        <v>1517</v>
      </c>
      <c r="C199" t="s">
        <v>17</v>
      </c>
      <c r="D199" t="s">
        <v>42</v>
      </c>
      <c r="E199">
        <v>0.94339622641509402</v>
      </c>
      <c r="F199">
        <v>0.83018867924528295</v>
      </c>
      <c r="G199">
        <v>0.43396226415094302</v>
      </c>
      <c r="H199" t="s">
        <v>1447</v>
      </c>
      <c r="I199" t="s">
        <v>1505</v>
      </c>
      <c r="J199" t="s">
        <v>1536</v>
      </c>
    </row>
    <row r="200" spans="1:10" x14ac:dyDescent="0.35">
      <c r="A200" t="s">
        <v>1440</v>
      </c>
      <c r="B200" t="s">
        <v>1517</v>
      </c>
      <c r="C200" t="s">
        <v>17</v>
      </c>
      <c r="D200" t="s">
        <v>45</v>
      </c>
      <c r="E200">
        <v>1</v>
      </c>
      <c r="F200">
        <v>0.92452830188679203</v>
      </c>
      <c r="G200">
        <v>0.60377358490566002</v>
      </c>
      <c r="H200" t="s">
        <v>1447</v>
      </c>
      <c r="I200" t="s">
        <v>1506</v>
      </c>
      <c r="J200" t="s">
        <v>1536</v>
      </c>
    </row>
    <row r="201" spans="1:10" x14ac:dyDescent="0.35">
      <c r="A201" t="s">
        <v>1440</v>
      </c>
      <c r="B201" t="s">
        <v>1517</v>
      </c>
      <c r="C201" t="s">
        <v>17</v>
      </c>
      <c r="D201" t="s">
        <v>1450</v>
      </c>
      <c r="E201">
        <v>0</v>
      </c>
      <c r="F201">
        <v>0</v>
      </c>
      <c r="G201">
        <v>0</v>
      </c>
      <c r="H201" t="s">
        <v>1442</v>
      </c>
      <c r="I201" t="s">
        <v>1496</v>
      </c>
      <c r="J201" t="s">
        <v>1536</v>
      </c>
    </row>
    <row r="202" spans="1:10" x14ac:dyDescent="0.35">
      <c r="A202" t="s">
        <v>1440</v>
      </c>
      <c r="B202" t="s">
        <v>1517</v>
      </c>
      <c r="C202" t="s">
        <v>17</v>
      </c>
      <c r="D202" t="s">
        <v>1454</v>
      </c>
      <c r="E202">
        <v>0.22641509433962201</v>
      </c>
      <c r="F202">
        <v>5.6603773584905599E-2</v>
      </c>
      <c r="G202">
        <v>0</v>
      </c>
      <c r="H202" t="s">
        <v>1442</v>
      </c>
      <c r="I202" t="s">
        <v>1458</v>
      </c>
      <c r="J202" t="s">
        <v>1536</v>
      </c>
    </row>
    <row r="203" spans="1:10" x14ac:dyDescent="0.35">
      <c r="A203" t="s">
        <v>1440</v>
      </c>
      <c r="B203" t="s">
        <v>1517</v>
      </c>
      <c r="C203" t="s">
        <v>17</v>
      </c>
      <c r="D203" t="s">
        <v>1459</v>
      </c>
      <c r="E203">
        <v>0.83018867924528295</v>
      </c>
      <c r="F203">
        <v>0.41509433962264097</v>
      </c>
      <c r="G203">
        <v>0.15094339622641501</v>
      </c>
      <c r="H203" t="s">
        <v>1463</v>
      </c>
      <c r="I203" t="s">
        <v>86</v>
      </c>
      <c r="J203" t="s">
        <v>1536</v>
      </c>
    </row>
    <row r="204" spans="1:10" x14ac:dyDescent="0.35">
      <c r="A204" t="s">
        <v>1440</v>
      </c>
      <c r="B204" t="s">
        <v>1517</v>
      </c>
      <c r="C204" t="s">
        <v>17</v>
      </c>
      <c r="D204" t="s">
        <v>1460</v>
      </c>
      <c r="E204">
        <v>9.4339622641509399E-2</v>
      </c>
      <c r="F204">
        <v>0</v>
      </c>
      <c r="G204">
        <v>0</v>
      </c>
      <c r="H204" t="s">
        <v>1442</v>
      </c>
      <c r="I204" t="s">
        <v>1498</v>
      </c>
      <c r="J204" t="s">
        <v>1536</v>
      </c>
    </row>
    <row r="205" spans="1:10" x14ac:dyDescent="0.35">
      <c r="A205" t="s">
        <v>1440</v>
      </c>
      <c r="B205" t="s">
        <v>1517</v>
      </c>
      <c r="C205" t="s">
        <v>17</v>
      </c>
      <c r="D205" t="s">
        <v>1462</v>
      </c>
      <c r="E205">
        <v>0.56603773584905603</v>
      </c>
      <c r="F205">
        <v>0.26415094339622602</v>
      </c>
      <c r="G205">
        <v>0.113207547169811</v>
      </c>
      <c r="H205" t="s">
        <v>1442</v>
      </c>
      <c r="I205" t="s">
        <v>212</v>
      </c>
      <c r="J205" t="s">
        <v>1536</v>
      </c>
    </row>
    <row r="206" spans="1:10" x14ac:dyDescent="0.35">
      <c r="A206" t="s">
        <v>1440</v>
      </c>
      <c r="B206" t="s">
        <v>1517</v>
      </c>
      <c r="C206" t="s">
        <v>17</v>
      </c>
      <c r="D206" t="s">
        <v>179</v>
      </c>
      <c r="E206">
        <v>0.94339622641509402</v>
      </c>
      <c r="F206">
        <v>0.81132075471698095</v>
      </c>
      <c r="G206">
        <v>0.39622641509433898</v>
      </c>
      <c r="H206" t="s">
        <v>1447</v>
      </c>
      <c r="I206" t="s">
        <v>88</v>
      </c>
      <c r="J206" t="s">
        <v>1536</v>
      </c>
    </row>
    <row r="207" spans="1:10" x14ac:dyDescent="0.35">
      <c r="A207" t="s">
        <v>1440</v>
      </c>
      <c r="B207" t="s">
        <v>1517</v>
      </c>
      <c r="C207" t="s">
        <v>17</v>
      </c>
      <c r="D207" t="s">
        <v>1464</v>
      </c>
      <c r="E207">
        <v>0</v>
      </c>
      <c r="F207">
        <v>0</v>
      </c>
      <c r="G207">
        <v>0</v>
      </c>
      <c r="H207" t="s">
        <v>1442</v>
      </c>
      <c r="I207" t="s">
        <v>1497</v>
      </c>
      <c r="J207" t="s">
        <v>1536</v>
      </c>
    </row>
    <row r="208" spans="1:10" x14ac:dyDescent="0.35">
      <c r="A208" t="s">
        <v>1440</v>
      </c>
      <c r="B208" t="s">
        <v>1517</v>
      </c>
      <c r="C208" t="s">
        <v>17</v>
      </c>
      <c r="D208" t="s">
        <v>1466</v>
      </c>
      <c r="E208">
        <v>9.4339622641509399E-2</v>
      </c>
      <c r="F208">
        <v>0</v>
      </c>
      <c r="G208">
        <v>0</v>
      </c>
      <c r="H208" t="s">
        <v>1442</v>
      </c>
      <c r="I208" t="s">
        <v>1499</v>
      </c>
      <c r="J208" t="s">
        <v>1536</v>
      </c>
    </row>
    <row r="209" spans="1:10" x14ac:dyDescent="0.35">
      <c r="A209" t="s">
        <v>1440</v>
      </c>
      <c r="B209" t="s">
        <v>1517</v>
      </c>
      <c r="C209" t="s">
        <v>17</v>
      </c>
      <c r="D209" t="s">
        <v>1468</v>
      </c>
      <c r="E209">
        <v>0.50943396226415005</v>
      </c>
      <c r="F209">
        <v>0.22641509433962201</v>
      </c>
      <c r="G209">
        <v>3.7735849056603703E-2</v>
      </c>
      <c r="H209" t="s">
        <v>1442</v>
      </c>
      <c r="I209" t="s">
        <v>1502</v>
      </c>
      <c r="J209" t="s">
        <v>1536</v>
      </c>
    </row>
    <row r="210" spans="1:10" x14ac:dyDescent="0.35">
      <c r="A210" t="s">
        <v>1440</v>
      </c>
      <c r="B210" t="s">
        <v>1518</v>
      </c>
      <c r="C210" t="s">
        <v>3</v>
      </c>
      <c r="D210" t="s">
        <v>35</v>
      </c>
      <c r="E210">
        <v>0.339622641509433</v>
      </c>
      <c r="F210">
        <v>0.26415094339622602</v>
      </c>
      <c r="G210">
        <v>0.13207547169811301</v>
      </c>
      <c r="H210" t="s">
        <v>1442</v>
      </c>
      <c r="I210" t="s">
        <v>1443</v>
      </c>
      <c r="J210" t="s">
        <v>1537</v>
      </c>
    </row>
    <row r="211" spans="1:10" x14ac:dyDescent="0.35">
      <c r="A211" t="s">
        <v>1440</v>
      </c>
      <c r="B211" t="s">
        <v>1518</v>
      </c>
      <c r="C211" t="s">
        <v>3</v>
      </c>
      <c r="D211" t="s">
        <v>39</v>
      </c>
      <c r="E211">
        <v>0.62264150943396201</v>
      </c>
      <c r="F211">
        <v>0.41509433962264097</v>
      </c>
      <c r="G211">
        <v>0.18867924528301799</v>
      </c>
      <c r="H211" t="s">
        <v>1442</v>
      </c>
      <c r="I211" t="s">
        <v>1445</v>
      </c>
      <c r="J211" t="s">
        <v>1537</v>
      </c>
    </row>
    <row r="212" spans="1:10" x14ac:dyDescent="0.35">
      <c r="A212" t="s">
        <v>1440</v>
      </c>
      <c r="B212" t="s">
        <v>1518</v>
      </c>
      <c r="C212" t="s">
        <v>3</v>
      </c>
      <c r="D212" t="s">
        <v>42</v>
      </c>
      <c r="E212">
        <v>0.94339622641509402</v>
      </c>
      <c r="F212">
        <v>0.81132075471698095</v>
      </c>
      <c r="G212">
        <v>0.37735849056603699</v>
      </c>
      <c r="H212" t="s">
        <v>1447</v>
      </c>
      <c r="I212" t="s">
        <v>1448</v>
      </c>
      <c r="J212" t="s">
        <v>1537</v>
      </c>
    </row>
    <row r="213" spans="1:10" x14ac:dyDescent="0.35">
      <c r="A213" t="s">
        <v>1440</v>
      </c>
      <c r="B213" t="s">
        <v>1518</v>
      </c>
      <c r="C213" t="s">
        <v>3</v>
      </c>
      <c r="D213" t="s">
        <v>45</v>
      </c>
      <c r="E213">
        <v>0.98113207547169801</v>
      </c>
      <c r="F213">
        <v>0.90566037735849003</v>
      </c>
      <c r="G213">
        <v>0.50943396226415005</v>
      </c>
      <c r="H213" t="s">
        <v>1447</v>
      </c>
      <c r="I213" t="s">
        <v>1449</v>
      </c>
      <c r="J213" t="s">
        <v>1537</v>
      </c>
    </row>
    <row r="214" spans="1:10" x14ac:dyDescent="0.35">
      <c r="A214" t="s">
        <v>1440</v>
      </c>
      <c r="B214" t="s">
        <v>1518</v>
      </c>
      <c r="C214" t="s">
        <v>3</v>
      </c>
      <c r="D214" t="s">
        <v>1450</v>
      </c>
      <c r="E214">
        <v>0</v>
      </c>
      <c r="F214">
        <v>0</v>
      </c>
      <c r="G214">
        <v>0</v>
      </c>
      <c r="H214" t="s">
        <v>1442</v>
      </c>
      <c r="I214" t="s">
        <v>1451</v>
      </c>
      <c r="J214" t="s">
        <v>1537</v>
      </c>
    </row>
    <row r="215" spans="1:10" x14ac:dyDescent="0.35">
      <c r="A215" t="s">
        <v>1440</v>
      </c>
      <c r="B215" t="s">
        <v>1518</v>
      </c>
      <c r="C215" t="s">
        <v>3</v>
      </c>
      <c r="D215" t="s">
        <v>1454</v>
      </c>
      <c r="E215">
        <v>0.15094339622641501</v>
      </c>
      <c r="F215">
        <v>0</v>
      </c>
      <c r="G215">
        <v>0</v>
      </c>
      <c r="H215" t="s">
        <v>1442</v>
      </c>
      <c r="I215" t="s">
        <v>1455</v>
      </c>
      <c r="J215" t="s">
        <v>1537</v>
      </c>
    </row>
    <row r="216" spans="1:10" x14ac:dyDescent="0.35">
      <c r="A216" t="s">
        <v>1440</v>
      </c>
      <c r="B216" t="s">
        <v>1518</v>
      </c>
      <c r="C216" t="s">
        <v>3</v>
      </c>
      <c r="D216" t="s">
        <v>1459</v>
      </c>
      <c r="E216">
        <v>0.52830188679245205</v>
      </c>
      <c r="F216">
        <v>0.339622641509433</v>
      </c>
      <c r="G216">
        <v>0.13207547169811301</v>
      </c>
      <c r="H216" t="s">
        <v>1442</v>
      </c>
      <c r="I216" t="s">
        <v>85</v>
      </c>
      <c r="J216" t="s">
        <v>1537</v>
      </c>
    </row>
    <row r="217" spans="1:10" x14ac:dyDescent="0.35">
      <c r="A217" t="s">
        <v>1440</v>
      </c>
      <c r="B217" t="s">
        <v>1518</v>
      </c>
      <c r="C217" t="s">
        <v>3</v>
      </c>
      <c r="D217" t="s">
        <v>1460</v>
      </c>
      <c r="E217">
        <v>0</v>
      </c>
      <c r="F217">
        <v>0</v>
      </c>
      <c r="G217">
        <v>0</v>
      </c>
      <c r="H217" t="s">
        <v>1442</v>
      </c>
      <c r="I217" t="s">
        <v>1461</v>
      </c>
      <c r="J217" t="s">
        <v>1537</v>
      </c>
    </row>
    <row r="218" spans="1:10" x14ac:dyDescent="0.35">
      <c r="A218" t="s">
        <v>1440</v>
      </c>
      <c r="B218" t="s">
        <v>1518</v>
      </c>
      <c r="C218" t="s">
        <v>3</v>
      </c>
      <c r="D218" t="s">
        <v>1462</v>
      </c>
      <c r="E218">
        <v>0.39622641509433898</v>
      </c>
      <c r="F218">
        <v>0.20754716981131999</v>
      </c>
      <c r="G218">
        <v>3.7735849056603703E-2</v>
      </c>
      <c r="H218" t="s">
        <v>1442</v>
      </c>
      <c r="I218" t="s">
        <v>1457</v>
      </c>
      <c r="J218" t="s">
        <v>1537</v>
      </c>
    </row>
    <row r="219" spans="1:10" x14ac:dyDescent="0.35">
      <c r="A219" t="s">
        <v>1440</v>
      </c>
      <c r="B219" t="s">
        <v>1518</v>
      </c>
      <c r="C219" t="s">
        <v>3</v>
      </c>
      <c r="D219" t="s">
        <v>179</v>
      </c>
      <c r="E219">
        <v>0.86792452830188604</v>
      </c>
      <c r="F219">
        <v>0.64150943396226401</v>
      </c>
      <c r="G219">
        <v>0.28301886792452802</v>
      </c>
      <c r="H219" t="s">
        <v>1463</v>
      </c>
      <c r="I219" t="s">
        <v>87</v>
      </c>
      <c r="J219" t="s">
        <v>1537</v>
      </c>
    </row>
    <row r="220" spans="1:10" x14ac:dyDescent="0.35">
      <c r="A220" t="s">
        <v>1440</v>
      </c>
      <c r="B220" t="s">
        <v>1518</v>
      </c>
      <c r="C220" t="s">
        <v>3</v>
      </c>
      <c r="D220" t="s">
        <v>1464</v>
      </c>
      <c r="E220">
        <v>0</v>
      </c>
      <c r="F220">
        <v>0</v>
      </c>
      <c r="G220">
        <v>0</v>
      </c>
      <c r="H220" t="s">
        <v>1442</v>
      </c>
      <c r="I220" t="s">
        <v>1465</v>
      </c>
      <c r="J220" t="s">
        <v>1537</v>
      </c>
    </row>
    <row r="221" spans="1:10" x14ac:dyDescent="0.35">
      <c r="A221" t="s">
        <v>1440</v>
      </c>
      <c r="B221" t="s">
        <v>1518</v>
      </c>
      <c r="C221" t="s">
        <v>3</v>
      </c>
      <c r="D221" t="s">
        <v>1466</v>
      </c>
      <c r="E221">
        <v>0</v>
      </c>
      <c r="F221">
        <v>0</v>
      </c>
      <c r="G221">
        <v>0</v>
      </c>
      <c r="H221" t="s">
        <v>1442</v>
      </c>
      <c r="I221" t="s">
        <v>1467</v>
      </c>
      <c r="J221" t="s">
        <v>1537</v>
      </c>
    </row>
    <row r="222" spans="1:10" x14ac:dyDescent="0.35">
      <c r="A222" t="s">
        <v>1440</v>
      </c>
      <c r="B222" t="s">
        <v>1518</v>
      </c>
      <c r="C222" t="s">
        <v>3</v>
      </c>
      <c r="D222" t="s">
        <v>1468</v>
      </c>
      <c r="E222">
        <v>0.37735849056603699</v>
      </c>
      <c r="F222">
        <v>0.169811320754716</v>
      </c>
      <c r="G222">
        <v>1.8867924528301799E-2</v>
      </c>
      <c r="H222" t="s">
        <v>1442</v>
      </c>
      <c r="I222" t="s">
        <v>1469</v>
      </c>
      <c r="J222" t="s">
        <v>1537</v>
      </c>
    </row>
    <row r="223" spans="1:10" x14ac:dyDescent="0.35">
      <c r="A223" t="s">
        <v>1440</v>
      </c>
      <c r="B223" t="s">
        <v>1518</v>
      </c>
      <c r="C223" t="s">
        <v>9</v>
      </c>
      <c r="D223" t="s">
        <v>35</v>
      </c>
      <c r="E223">
        <v>0.54716981132075404</v>
      </c>
      <c r="F223">
        <v>0.35849056603773499</v>
      </c>
      <c r="G223">
        <v>0.15094339622641501</v>
      </c>
      <c r="H223" t="s">
        <v>1442</v>
      </c>
      <c r="I223" t="s">
        <v>1470</v>
      </c>
      <c r="J223" t="s">
        <v>1538</v>
      </c>
    </row>
    <row r="224" spans="1:10" x14ac:dyDescent="0.35">
      <c r="A224" t="s">
        <v>1440</v>
      </c>
      <c r="B224" t="s">
        <v>1518</v>
      </c>
      <c r="C224" t="s">
        <v>9</v>
      </c>
      <c r="D224" t="s">
        <v>39</v>
      </c>
      <c r="E224">
        <v>0.83018867924528295</v>
      </c>
      <c r="F224">
        <v>0.56603773584905603</v>
      </c>
      <c r="G224">
        <v>0.20754716981131999</v>
      </c>
      <c r="H224" t="s">
        <v>1463</v>
      </c>
      <c r="I224" t="s">
        <v>1472</v>
      </c>
      <c r="J224" t="s">
        <v>1538</v>
      </c>
    </row>
    <row r="225" spans="1:10" x14ac:dyDescent="0.35">
      <c r="A225" t="s">
        <v>1440</v>
      </c>
      <c r="B225" t="s">
        <v>1518</v>
      </c>
      <c r="C225" t="s">
        <v>9</v>
      </c>
      <c r="D225" t="s">
        <v>42</v>
      </c>
      <c r="E225">
        <v>0.98113207547169801</v>
      </c>
      <c r="F225">
        <v>0.84905660377358405</v>
      </c>
      <c r="G225">
        <v>0.41509433962264097</v>
      </c>
      <c r="H225" t="s">
        <v>1447</v>
      </c>
      <c r="I225" t="s">
        <v>1473</v>
      </c>
      <c r="J225" t="s">
        <v>1538</v>
      </c>
    </row>
    <row r="226" spans="1:10" x14ac:dyDescent="0.35">
      <c r="A226" t="s">
        <v>1440</v>
      </c>
      <c r="B226" t="s">
        <v>1518</v>
      </c>
      <c r="C226" t="s">
        <v>9</v>
      </c>
      <c r="D226" t="s">
        <v>45</v>
      </c>
      <c r="E226">
        <v>1</v>
      </c>
      <c r="F226">
        <v>0.92452830188679203</v>
      </c>
      <c r="G226">
        <v>0.58490566037735803</v>
      </c>
      <c r="H226" t="s">
        <v>1447</v>
      </c>
      <c r="I226" t="s">
        <v>1474</v>
      </c>
      <c r="J226" t="s">
        <v>1538</v>
      </c>
    </row>
    <row r="227" spans="1:10" x14ac:dyDescent="0.35">
      <c r="A227" t="s">
        <v>1440</v>
      </c>
      <c r="B227" t="s">
        <v>1518</v>
      </c>
      <c r="C227" t="s">
        <v>9</v>
      </c>
      <c r="D227" t="s">
        <v>1450</v>
      </c>
      <c r="E227">
        <v>0</v>
      </c>
      <c r="F227">
        <v>0</v>
      </c>
      <c r="G227">
        <v>0</v>
      </c>
      <c r="H227" t="s">
        <v>1442</v>
      </c>
      <c r="I227" t="s">
        <v>1475</v>
      </c>
      <c r="J227" t="s">
        <v>1538</v>
      </c>
    </row>
    <row r="228" spans="1:10" x14ac:dyDescent="0.35">
      <c r="A228" t="s">
        <v>1440</v>
      </c>
      <c r="B228" t="s">
        <v>1518</v>
      </c>
      <c r="C228" t="s">
        <v>9</v>
      </c>
      <c r="D228" t="s">
        <v>1454</v>
      </c>
      <c r="E228">
        <v>0.26415094339622602</v>
      </c>
      <c r="F228">
        <v>0.113207547169811</v>
      </c>
      <c r="G228">
        <v>0</v>
      </c>
      <c r="H228" t="s">
        <v>1442</v>
      </c>
      <c r="I228" t="s">
        <v>1476</v>
      </c>
      <c r="J228" t="s">
        <v>1538</v>
      </c>
    </row>
    <row r="229" spans="1:10" x14ac:dyDescent="0.35">
      <c r="A229" t="s">
        <v>1440</v>
      </c>
      <c r="B229" t="s">
        <v>1518</v>
      </c>
      <c r="C229" t="s">
        <v>9</v>
      </c>
      <c r="D229" t="s">
        <v>1459</v>
      </c>
      <c r="E229">
        <v>0.83018867924528295</v>
      </c>
      <c r="F229">
        <v>0.45283018867924502</v>
      </c>
      <c r="G229">
        <v>0.15094339622641501</v>
      </c>
      <c r="H229" t="s">
        <v>1463</v>
      </c>
      <c r="I229" t="s">
        <v>1477</v>
      </c>
      <c r="J229" t="s">
        <v>1538</v>
      </c>
    </row>
    <row r="230" spans="1:10" x14ac:dyDescent="0.35">
      <c r="A230" t="s">
        <v>1440</v>
      </c>
      <c r="B230" t="s">
        <v>1518</v>
      </c>
      <c r="C230" t="s">
        <v>9</v>
      </c>
      <c r="D230" t="s">
        <v>1460</v>
      </c>
      <c r="E230">
        <v>0.13207547169811301</v>
      </c>
      <c r="F230">
        <v>0</v>
      </c>
      <c r="G230">
        <v>0</v>
      </c>
      <c r="H230" t="s">
        <v>1442</v>
      </c>
      <c r="I230" t="s">
        <v>1478</v>
      </c>
      <c r="J230" t="s">
        <v>1538</v>
      </c>
    </row>
    <row r="231" spans="1:10" x14ac:dyDescent="0.35">
      <c r="A231" t="s">
        <v>1440</v>
      </c>
      <c r="B231" t="s">
        <v>1518</v>
      </c>
      <c r="C231" t="s">
        <v>9</v>
      </c>
      <c r="D231" t="s">
        <v>1462</v>
      </c>
      <c r="E231">
        <v>0.679245283018867</v>
      </c>
      <c r="F231">
        <v>0.30188679245283001</v>
      </c>
      <c r="G231">
        <v>9.4339622641509399E-2</v>
      </c>
      <c r="H231" t="s">
        <v>1463</v>
      </c>
      <c r="I231" t="s">
        <v>1479</v>
      </c>
      <c r="J231" t="s">
        <v>1538</v>
      </c>
    </row>
    <row r="232" spans="1:10" x14ac:dyDescent="0.35">
      <c r="A232" t="s">
        <v>1440</v>
      </c>
      <c r="B232" t="s">
        <v>1518</v>
      </c>
      <c r="C232" t="s">
        <v>9</v>
      </c>
      <c r="D232" t="s">
        <v>179</v>
      </c>
      <c r="E232">
        <v>0.94339622641509402</v>
      </c>
      <c r="F232">
        <v>0.83018867924528295</v>
      </c>
      <c r="G232">
        <v>0.37735849056603699</v>
      </c>
      <c r="H232" t="s">
        <v>1447</v>
      </c>
      <c r="I232" t="s">
        <v>1480</v>
      </c>
      <c r="J232" t="s">
        <v>1538</v>
      </c>
    </row>
    <row r="233" spans="1:10" x14ac:dyDescent="0.35">
      <c r="A233" t="s">
        <v>1440</v>
      </c>
      <c r="B233" t="s">
        <v>1518</v>
      </c>
      <c r="C233" t="s">
        <v>9</v>
      </c>
      <c r="D233" t="s">
        <v>1464</v>
      </c>
      <c r="E233">
        <v>0</v>
      </c>
      <c r="F233">
        <v>0</v>
      </c>
      <c r="G233">
        <v>0</v>
      </c>
      <c r="H233" t="s">
        <v>1442</v>
      </c>
      <c r="I233" t="s">
        <v>1481</v>
      </c>
      <c r="J233" t="s">
        <v>1538</v>
      </c>
    </row>
    <row r="234" spans="1:10" x14ac:dyDescent="0.35">
      <c r="A234" t="s">
        <v>1440</v>
      </c>
      <c r="B234" t="s">
        <v>1518</v>
      </c>
      <c r="C234" t="s">
        <v>9</v>
      </c>
      <c r="D234" t="s">
        <v>1466</v>
      </c>
      <c r="E234">
        <v>0.13207547169811301</v>
      </c>
      <c r="F234">
        <v>0</v>
      </c>
      <c r="G234">
        <v>0</v>
      </c>
      <c r="H234" t="s">
        <v>1442</v>
      </c>
      <c r="I234" t="s">
        <v>1482</v>
      </c>
      <c r="J234" t="s">
        <v>1538</v>
      </c>
    </row>
    <row r="235" spans="1:10" x14ac:dyDescent="0.35">
      <c r="A235" t="s">
        <v>1440</v>
      </c>
      <c r="B235" t="s">
        <v>1518</v>
      </c>
      <c r="C235" t="s">
        <v>9</v>
      </c>
      <c r="D235" t="s">
        <v>1468</v>
      </c>
      <c r="E235">
        <v>0.58490566037735803</v>
      </c>
      <c r="F235">
        <v>0.26415094339622602</v>
      </c>
      <c r="G235">
        <v>3.7735849056603703E-2</v>
      </c>
      <c r="H235" t="s">
        <v>1442</v>
      </c>
      <c r="I235" t="s">
        <v>1483</v>
      </c>
      <c r="J235" t="s">
        <v>1538</v>
      </c>
    </row>
    <row r="236" spans="1:10" x14ac:dyDescent="0.35">
      <c r="A236" t="s">
        <v>1440</v>
      </c>
      <c r="B236" t="s">
        <v>1518</v>
      </c>
      <c r="C236" t="s">
        <v>14</v>
      </c>
      <c r="D236" t="s">
        <v>35</v>
      </c>
      <c r="E236">
        <v>0.69811320754716899</v>
      </c>
      <c r="F236">
        <v>0.41509433962264097</v>
      </c>
      <c r="G236">
        <v>0.169811320754716</v>
      </c>
      <c r="H236" t="s">
        <v>1463</v>
      </c>
      <c r="I236" t="s">
        <v>1484</v>
      </c>
      <c r="J236" t="s">
        <v>1539</v>
      </c>
    </row>
    <row r="237" spans="1:10" x14ac:dyDescent="0.35">
      <c r="A237" t="s">
        <v>1440</v>
      </c>
      <c r="B237" t="s">
        <v>1518</v>
      </c>
      <c r="C237" t="s">
        <v>14</v>
      </c>
      <c r="D237" t="s">
        <v>39</v>
      </c>
      <c r="E237">
        <v>0.86792452830188604</v>
      </c>
      <c r="F237">
        <v>0.60377358490566002</v>
      </c>
      <c r="G237">
        <v>0.22641509433962201</v>
      </c>
      <c r="H237" t="s">
        <v>1463</v>
      </c>
      <c r="I237" t="s">
        <v>1486</v>
      </c>
      <c r="J237" t="s">
        <v>1539</v>
      </c>
    </row>
    <row r="238" spans="1:10" x14ac:dyDescent="0.35">
      <c r="A238" t="s">
        <v>1440</v>
      </c>
      <c r="B238" t="s">
        <v>1518</v>
      </c>
      <c r="C238" t="s">
        <v>14</v>
      </c>
      <c r="D238" t="s">
        <v>42</v>
      </c>
      <c r="E238">
        <v>0.98113207547169801</v>
      </c>
      <c r="F238">
        <v>0.86792452830188604</v>
      </c>
      <c r="G238">
        <v>0.43396226415094302</v>
      </c>
      <c r="H238" t="s">
        <v>1447</v>
      </c>
      <c r="I238" t="s">
        <v>1487</v>
      </c>
      <c r="J238" t="s">
        <v>1539</v>
      </c>
    </row>
    <row r="239" spans="1:10" x14ac:dyDescent="0.35">
      <c r="A239" t="s">
        <v>1440</v>
      </c>
      <c r="B239" t="s">
        <v>1518</v>
      </c>
      <c r="C239" t="s">
        <v>14</v>
      </c>
      <c r="D239" t="s">
        <v>45</v>
      </c>
      <c r="E239">
        <v>1</v>
      </c>
      <c r="F239">
        <v>0.96226415094339601</v>
      </c>
      <c r="G239">
        <v>0.60377358490566002</v>
      </c>
      <c r="H239" t="s">
        <v>1447</v>
      </c>
      <c r="I239" t="s">
        <v>1488</v>
      </c>
      <c r="J239" t="s">
        <v>1539</v>
      </c>
    </row>
    <row r="240" spans="1:10" x14ac:dyDescent="0.35">
      <c r="A240" t="s">
        <v>1440</v>
      </c>
      <c r="B240" t="s">
        <v>1518</v>
      </c>
      <c r="C240" t="s">
        <v>14</v>
      </c>
      <c r="D240" t="s">
        <v>1450</v>
      </c>
      <c r="E240">
        <v>0</v>
      </c>
      <c r="F240">
        <v>0</v>
      </c>
      <c r="G240">
        <v>0</v>
      </c>
      <c r="H240" t="s">
        <v>1442</v>
      </c>
      <c r="I240" t="s">
        <v>1489</v>
      </c>
      <c r="J240" t="s">
        <v>1539</v>
      </c>
    </row>
    <row r="241" spans="1:10" x14ac:dyDescent="0.35">
      <c r="A241" t="s">
        <v>1440</v>
      </c>
      <c r="B241" t="s">
        <v>1518</v>
      </c>
      <c r="C241" t="s">
        <v>14</v>
      </c>
      <c r="D241" t="s">
        <v>1454</v>
      </c>
      <c r="E241">
        <v>0.28301886792452802</v>
      </c>
      <c r="F241">
        <v>0.13207547169811301</v>
      </c>
      <c r="G241">
        <v>0</v>
      </c>
      <c r="H241" t="s">
        <v>1442</v>
      </c>
      <c r="I241" t="s">
        <v>1490</v>
      </c>
      <c r="J241" t="s">
        <v>1539</v>
      </c>
    </row>
    <row r="242" spans="1:10" x14ac:dyDescent="0.35">
      <c r="A242" t="s">
        <v>1440</v>
      </c>
      <c r="B242" t="s">
        <v>1518</v>
      </c>
      <c r="C242" t="s">
        <v>14</v>
      </c>
      <c r="D242" t="s">
        <v>1459</v>
      </c>
      <c r="E242">
        <v>0.84905660377358405</v>
      </c>
      <c r="F242">
        <v>0.490566037735849</v>
      </c>
      <c r="G242">
        <v>0.169811320754716</v>
      </c>
      <c r="H242" t="s">
        <v>1463</v>
      </c>
      <c r="I242" t="s">
        <v>1491</v>
      </c>
      <c r="J242" t="s">
        <v>1539</v>
      </c>
    </row>
    <row r="243" spans="1:10" x14ac:dyDescent="0.35">
      <c r="A243" t="s">
        <v>1440</v>
      </c>
      <c r="B243" t="s">
        <v>1518</v>
      </c>
      <c r="C243" t="s">
        <v>14</v>
      </c>
      <c r="D243" t="s">
        <v>1460</v>
      </c>
      <c r="E243">
        <v>0.18867924528301799</v>
      </c>
      <c r="F243">
        <v>0</v>
      </c>
      <c r="G243">
        <v>0</v>
      </c>
      <c r="H243" t="s">
        <v>1442</v>
      </c>
      <c r="I243" t="s">
        <v>1492</v>
      </c>
      <c r="J243" t="s">
        <v>1539</v>
      </c>
    </row>
    <row r="244" spans="1:10" x14ac:dyDescent="0.35">
      <c r="A244" t="s">
        <v>1440</v>
      </c>
      <c r="B244" t="s">
        <v>1518</v>
      </c>
      <c r="C244" t="s">
        <v>14</v>
      </c>
      <c r="D244" t="s">
        <v>1462</v>
      </c>
      <c r="E244">
        <v>0.79245283018867896</v>
      </c>
      <c r="F244">
        <v>0.35849056603773499</v>
      </c>
      <c r="G244">
        <v>0.113207547169811</v>
      </c>
      <c r="H244" t="s">
        <v>1463</v>
      </c>
      <c r="I244" t="s">
        <v>1493</v>
      </c>
      <c r="J244" t="s">
        <v>1539</v>
      </c>
    </row>
    <row r="245" spans="1:10" x14ac:dyDescent="0.35">
      <c r="A245" t="s">
        <v>1440</v>
      </c>
      <c r="B245" t="s">
        <v>1518</v>
      </c>
      <c r="C245" t="s">
        <v>14</v>
      </c>
      <c r="D245" t="s">
        <v>179</v>
      </c>
      <c r="E245">
        <v>0.94339622641509402</v>
      </c>
      <c r="F245">
        <v>0.83018867924528295</v>
      </c>
      <c r="G245">
        <v>0.39622641509433898</v>
      </c>
      <c r="H245" t="s">
        <v>1447</v>
      </c>
      <c r="I245" t="s">
        <v>1494</v>
      </c>
      <c r="J245" t="s">
        <v>1539</v>
      </c>
    </row>
    <row r="246" spans="1:10" x14ac:dyDescent="0.35">
      <c r="A246" t="s">
        <v>1440</v>
      </c>
      <c r="B246" t="s">
        <v>1518</v>
      </c>
      <c r="C246" t="s">
        <v>14</v>
      </c>
      <c r="D246" t="s">
        <v>1464</v>
      </c>
      <c r="E246">
        <v>0</v>
      </c>
      <c r="F246">
        <v>0</v>
      </c>
      <c r="G246">
        <v>0</v>
      </c>
      <c r="H246" t="s">
        <v>1442</v>
      </c>
      <c r="I246" t="s">
        <v>1495</v>
      </c>
      <c r="J246" t="s">
        <v>1539</v>
      </c>
    </row>
    <row r="247" spans="1:10" x14ac:dyDescent="0.35">
      <c r="A247" t="s">
        <v>1440</v>
      </c>
      <c r="B247" t="s">
        <v>1518</v>
      </c>
      <c r="C247" t="s">
        <v>14</v>
      </c>
      <c r="D247" t="s">
        <v>1466</v>
      </c>
      <c r="E247">
        <v>0.18867924528301799</v>
      </c>
      <c r="F247">
        <v>0</v>
      </c>
      <c r="G247">
        <v>0</v>
      </c>
      <c r="H247" t="s">
        <v>1442</v>
      </c>
      <c r="I247" t="s">
        <v>1500</v>
      </c>
      <c r="J247" t="s">
        <v>1539</v>
      </c>
    </row>
    <row r="248" spans="1:10" x14ac:dyDescent="0.35">
      <c r="A248" t="s">
        <v>1440</v>
      </c>
      <c r="B248" t="s">
        <v>1518</v>
      </c>
      <c r="C248" t="s">
        <v>14</v>
      </c>
      <c r="D248" t="s">
        <v>1468</v>
      </c>
      <c r="E248">
        <v>0.71698113207547098</v>
      </c>
      <c r="F248">
        <v>0.26415094339622602</v>
      </c>
      <c r="G248">
        <v>3.7735849056603703E-2</v>
      </c>
      <c r="H248" t="s">
        <v>1463</v>
      </c>
      <c r="I248" t="s">
        <v>1503</v>
      </c>
      <c r="J248" t="s">
        <v>1539</v>
      </c>
    </row>
    <row r="249" spans="1:10" x14ac:dyDescent="0.35">
      <c r="A249" t="s">
        <v>1440</v>
      </c>
      <c r="B249" t="s">
        <v>1518</v>
      </c>
      <c r="C249" t="s">
        <v>17</v>
      </c>
      <c r="D249" t="s">
        <v>35</v>
      </c>
      <c r="E249">
        <v>0.490566037735849</v>
      </c>
      <c r="F249">
        <v>0.35849056603773499</v>
      </c>
      <c r="G249">
        <v>0.15094339622641501</v>
      </c>
      <c r="H249" t="s">
        <v>1442</v>
      </c>
      <c r="I249" t="s">
        <v>1501</v>
      </c>
      <c r="J249" t="s">
        <v>1540</v>
      </c>
    </row>
    <row r="250" spans="1:10" x14ac:dyDescent="0.35">
      <c r="A250" t="s">
        <v>1440</v>
      </c>
      <c r="B250" t="s">
        <v>1518</v>
      </c>
      <c r="C250" t="s">
        <v>17</v>
      </c>
      <c r="D250" t="s">
        <v>39</v>
      </c>
      <c r="E250">
        <v>0.83018867924528295</v>
      </c>
      <c r="F250">
        <v>0.52830188679245205</v>
      </c>
      <c r="G250">
        <v>0.18867924528301799</v>
      </c>
      <c r="H250" t="s">
        <v>1463</v>
      </c>
      <c r="I250" t="s">
        <v>1504</v>
      </c>
      <c r="J250" t="s">
        <v>1540</v>
      </c>
    </row>
    <row r="251" spans="1:10" x14ac:dyDescent="0.35">
      <c r="A251" t="s">
        <v>1440</v>
      </c>
      <c r="B251" t="s">
        <v>1518</v>
      </c>
      <c r="C251" t="s">
        <v>17</v>
      </c>
      <c r="D251" t="s">
        <v>42</v>
      </c>
      <c r="E251">
        <v>0.94339622641509402</v>
      </c>
      <c r="F251">
        <v>0.83018867924528295</v>
      </c>
      <c r="G251">
        <v>0.39622641509433898</v>
      </c>
      <c r="H251" t="s">
        <v>1447</v>
      </c>
      <c r="I251" t="s">
        <v>1505</v>
      </c>
      <c r="J251" t="s">
        <v>1540</v>
      </c>
    </row>
    <row r="252" spans="1:10" x14ac:dyDescent="0.35">
      <c r="A252" t="s">
        <v>1440</v>
      </c>
      <c r="B252" t="s">
        <v>1518</v>
      </c>
      <c r="C252" t="s">
        <v>17</v>
      </c>
      <c r="D252" t="s">
        <v>45</v>
      </c>
      <c r="E252">
        <v>1</v>
      </c>
      <c r="F252">
        <v>0.92452830188679203</v>
      </c>
      <c r="G252">
        <v>0.58490566037735803</v>
      </c>
      <c r="H252" t="s">
        <v>1447</v>
      </c>
      <c r="I252" t="s">
        <v>1506</v>
      </c>
      <c r="J252" t="s">
        <v>1540</v>
      </c>
    </row>
    <row r="253" spans="1:10" x14ac:dyDescent="0.35">
      <c r="A253" t="s">
        <v>1440</v>
      </c>
      <c r="B253" t="s">
        <v>1518</v>
      </c>
      <c r="C253" t="s">
        <v>17</v>
      </c>
      <c r="D253" t="s">
        <v>1450</v>
      </c>
      <c r="E253">
        <v>0</v>
      </c>
      <c r="F253">
        <v>0</v>
      </c>
      <c r="G253">
        <v>0</v>
      </c>
      <c r="H253" t="s">
        <v>1442</v>
      </c>
      <c r="I253" t="s">
        <v>1496</v>
      </c>
      <c r="J253" t="s">
        <v>1540</v>
      </c>
    </row>
    <row r="254" spans="1:10" x14ac:dyDescent="0.35">
      <c r="A254" t="s">
        <v>1440</v>
      </c>
      <c r="B254" t="s">
        <v>1518</v>
      </c>
      <c r="C254" t="s">
        <v>17</v>
      </c>
      <c r="D254" t="s">
        <v>1454</v>
      </c>
      <c r="E254">
        <v>0.22641509433962201</v>
      </c>
      <c r="F254">
        <v>3.7735849056603703E-2</v>
      </c>
      <c r="G254">
        <v>0</v>
      </c>
      <c r="H254" t="s">
        <v>1442</v>
      </c>
      <c r="I254" t="s">
        <v>1458</v>
      </c>
      <c r="J254" t="s">
        <v>1540</v>
      </c>
    </row>
    <row r="255" spans="1:10" x14ac:dyDescent="0.35">
      <c r="A255" t="s">
        <v>1440</v>
      </c>
      <c r="B255" t="s">
        <v>1518</v>
      </c>
      <c r="C255" t="s">
        <v>17</v>
      </c>
      <c r="D255" t="s">
        <v>1459</v>
      </c>
      <c r="E255">
        <v>0.81132075471698095</v>
      </c>
      <c r="F255">
        <v>0.41509433962264097</v>
      </c>
      <c r="G255">
        <v>0.15094339622641501</v>
      </c>
      <c r="H255" t="s">
        <v>1463</v>
      </c>
      <c r="I255" t="s">
        <v>86</v>
      </c>
      <c r="J255" t="s">
        <v>1540</v>
      </c>
    </row>
    <row r="256" spans="1:10" x14ac:dyDescent="0.35">
      <c r="A256" t="s">
        <v>1440</v>
      </c>
      <c r="B256" t="s">
        <v>1518</v>
      </c>
      <c r="C256" t="s">
        <v>17</v>
      </c>
      <c r="D256" t="s">
        <v>1460</v>
      </c>
      <c r="E256">
        <v>9.4339622641509399E-2</v>
      </c>
      <c r="F256">
        <v>0</v>
      </c>
      <c r="G256">
        <v>0</v>
      </c>
      <c r="H256" t="s">
        <v>1442</v>
      </c>
      <c r="I256" t="s">
        <v>1498</v>
      </c>
      <c r="J256" t="s">
        <v>1540</v>
      </c>
    </row>
    <row r="257" spans="1:10" x14ac:dyDescent="0.35">
      <c r="A257" t="s">
        <v>1440</v>
      </c>
      <c r="B257" t="s">
        <v>1518</v>
      </c>
      <c r="C257" t="s">
        <v>17</v>
      </c>
      <c r="D257" t="s">
        <v>1462</v>
      </c>
      <c r="E257">
        <v>0.52830188679245205</v>
      </c>
      <c r="F257">
        <v>0.26415094339622602</v>
      </c>
      <c r="G257">
        <v>9.4339622641509399E-2</v>
      </c>
      <c r="H257" t="s">
        <v>1442</v>
      </c>
      <c r="I257" t="s">
        <v>212</v>
      </c>
      <c r="J257" t="s">
        <v>1540</v>
      </c>
    </row>
    <row r="258" spans="1:10" x14ac:dyDescent="0.35">
      <c r="A258" t="s">
        <v>1440</v>
      </c>
      <c r="B258" t="s">
        <v>1518</v>
      </c>
      <c r="C258" t="s">
        <v>17</v>
      </c>
      <c r="D258" t="s">
        <v>179</v>
      </c>
      <c r="E258">
        <v>0.92452830188679203</v>
      </c>
      <c r="F258">
        <v>0.81132075471698095</v>
      </c>
      <c r="G258">
        <v>0.35849056603773499</v>
      </c>
      <c r="H258" t="s">
        <v>1447</v>
      </c>
      <c r="I258" t="s">
        <v>88</v>
      </c>
      <c r="J258" t="s">
        <v>1540</v>
      </c>
    </row>
    <row r="259" spans="1:10" x14ac:dyDescent="0.35">
      <c r="A259" t="s">
        <v>1440</v>
      </c>
      <c r="B259" t="s">
        <v>1518</v>
      </c>
      <c r="C259" t="s">
        <v>17</v>
      </c>
      <c r="D259" t="s">
        <v>1464</v>
      </c>
      <c r="E259">
        <v>0</v>
      </c>
      <c r="F259">
        <v>0</v>
      </c>
      <c r="G259">
        <v>0</v>
      </c>
      <c r="H259" t="s">
        <v>1442</v>
      </c>
      <c r="I259" t="s">
        <v>1497</v>
      </c>
      <c r="J259" t="s">
        <v>1540</v>
      </c>
    </row>
    <row r="260" spans="1:10" x14ac:dyDescent="0.35">
      <c r="A260" t="s">
        <v>1440</v>
      </c>
      <c r="B260" t="s">
        <v>1518</v>
      </c>
      <c r="C260" t="s">
        <v>17</v>
      </c>
      <c r="D260" t="s">
        <v>1466</v>
      </c>
      <c r="E260">
        <v>9.4339622641509399E-2</v>
      </c>
      <c r="F260">
        <v>0</v>
      </c>
      <c r="G260">
        <v>0</v>
      </c>
      <c r="H260" t="s">
        <v>1442</v>
      </c>
      <c r="I260" t="s">
        <v>1499</v>
      </c>
      <c r="J260" t="s">
        <v>1540</v>
      </c>
    </row>
    <row r="261" spans="1:10" x14ac:dyDescent="0.35">
      <c r="A261" t="s">
        <v>1440</v>
      </c>
      <c r="B261" t="s">
        <v>1518</v>
      </c>
      <c r="C261" t="s">
        <v>17</v>
      </c>
      <c r="D261" t="s">
        <v>1468</v>
      </c>
      <c r="E261">
        <v>0.490566037735849</v>
      </c>
      <c r="F261">
        <v>0.20754716981131999</v>
      </c>
      <c r="G261">
        <v>1.8867924528301799E-2</v>
      </c>
      <c r="H261" t="s">
        <v>1442</v>
      </c>
      <c r="I261" t="s">
        <v>1502</v>
      </c>
      <c r="J261" t="s">
        <v>1540</v>
      </c>
    </row>
    <row r="262" spans="1:10" x14ac:dyDescent="0.35">
      <c r="A262" t="s">
        <v>1440</v>
      </c>
      <c r="B262" t="s">
        <v>1522</v>
      </c>
      <c r="C262" t="s">
        <v>3</v>
      </c>
      <c r="D262" t="s">
        <v>35</v>
      </c>
      <c r="E262">
        <v>0.22641509433962201</v>
      </c>
      <c r="F262">
        <v>0.13207547169811301</v>
      </c>
      <c r="G262">
        <v>1.8867924528301799E-2</v>
      </c>
      <c r="H262" t="s">
        <v>1442</v>
      </c>
      <c r="I262" t="s">
        <v>1443</v>
      </c>
      <c r="J262" t="s">
        <v>1541</v>
      </c>
    </row>
    <row r="263" spans="1:10" x14ac:dyDescent="0.35">
      <c r="A263" t="s">
        <v>1440</v>
      </c>
      <c r="B263" t="s">
        <v>1522</v>
      </c>
      <c r="C263" t="s">
        <v>3</v>
      </c>
      <c r="D263" t="s">
        <v>39</v>
      </c>
      <c r="E263">
        <v>0.37735849056603699</v>
      </c>
      <c r="F263">
        <v>0.22641509433962201</v>
      </c>
      <c r="G263">
        <v>9.4339622641509399E-2</v>
      </c>
      <c r="H263" t="s">
        <v>1442</v>
      </c>
      <c r="I263" t="s">
        <v>1445</v>
      </c>
      <c r="J263" t="s">
        <v>1541</v>
      </c>
    </row>
    <row r="264" spans="1:10" x14ac:dyDescent="0.35">
      <c r="A264" t="s">
        <v>1440</v>
      </c>
      <c r="B264" t="s">
        <v>1522</v>
      </c>
      <c r="C264" t="s">
        <v>3</v>
      </c>
      <c r="D264" t="s">
        <v>42</v>
      </c>
      <c r="E264">
        <v>0.84905660377358405</v>
      </c>
      <c r="F264">
        <v>0.54716981132075404</v>
      </c>
      <c r="G264">
        <v>0.18867924528301799</v>
      </c>
      <c r="H264" t="s">
        <v>1463</v>
      </c>
      <c r="I264" t="s">
        <v>1448</v>
      </c>
      <c r="J264" t="s">
        <v>1541</v>
      </c>
    </row>
    <row r="265" spans="1:10" x14ac:dyDescent="0.35">
      <c r="A265" t="s">
        <v>1440</v>
      </c>
      <c r="B265" t="s">
        <v>1522</v>
      </c>
      <c r="C265" t="s">
        <v>3</v>
      </c>
      <c r="D265" t="s">
        <v>45</v>
      </c>
      <c r="E265">
        <v>0.94339622641509402</v>
      </c>
      <c r="F265">
        <v>0.83018867924528295</v>
      </c>
      <c r="G265">
        <v>0.320754716981132</v>
      </c>
      <c r="H265" t="s">
        <v>1447</v>
      </c>
      <c r="I265" t="s">
        <v>1449</v>
      </c>
      <c r="J265" t="s">
        <v>1541</v>
      </c>
    </row>
    <row r="266" spans="1:10" x14ac:dyDescent="0.35">
      <c r="A266" t="s">
        <v>1440</v>
      </c>
      <c r="B266" t="s">
        <v>1522</v>
      </c>
      <c r="C266" t="s">
        <v>3</v>
      </c>
      <c r="D266" t="s">
        <v>1450</v>
      </c>
      <c r="E266">
        <v>0</v>
      </c>
      <c r="F266">
        <v>0</v>
      </c>
      <c r="G266">
        <v>0</v>
      </c>
      <c r="H266" t="s">
        <v>1442</v>
      </c>
      <c r="I266" t="s">
        <v>1451</v>
      </c>
      <c r="J266" t="s">
        <v>1541</v>
      </c>
    </row>
    <row r="267" spans="1:10" x14ac:dyDescent="0.35">
      <c r="A267" t="s">
        <v>1440</v>
      </c>
      <c r="B267" t="s">
        <v>1522</v>
      </c>
      <c r="C267" t="s">
        <v>3</v>
      </c>
      <c r="D267" t="s">
        <v>1454</v>
      </c>
      <c r="E267">
        <v>1.8867924528301799E-2</v>
      </c>
      <c r="F267">
        <v>0</v>
      </c>
      <c r="G267">
        <v>0</v>
      </c>
      <c r="H267" t="s">
        <v>1442</v>
      </c>
      <c r="I267" t="s">
        <v>1455</v>
      </c>
      <c r="J267" t="s">
        <v>1541</v>
      </c>
    </row>
    <row r="268" spans="1:10" x14ac:dyDescent="0.35">
      <c r="A268" t="s">
        <v>1440</v>
      </c>
      <c r="B268" t="s">
        <v>1522</v>
      </c>
      <c r="C268" t="s">
        <v>3</v>
      </c>
      <c r="D268" t="s">
        <v>1459</v>
      </c>
      <c r="E268">
        <v>0.339622641509433</v>
      </c>
      <c r="F268">
        <v>0.169811320754716</v>
      </c>
      <c r="G268">
        <v>1.8867924528301799E-2</v>
      </c>
      <c r="H268" t="s">
        <v>1442</v>
      </c>
      <c r="I268" t="s">
        <v>85</v>
      </c>
      <c r="J268" t="s">
        <v>1541</v>
      </c>
    </row>
    <row r="269" spans="1:10" x14ac:dyDescent="0.35">
      <c r="A269" t="s">
        <v>1440</v>
      </c>
      <c r="B269" t="s">
        <v>1522</v>
      </c>
      <c r="C269" t="s">
        <v>3</v>
      </c>
      <c r="D269" t="s">
        <v>1460</v>
      </c>
      <c r="E269">
        <v>0</v>
      </c>
      <c r="F269">
        <v>0</v>
      </c>
      <c r="G269">
        <v>0</v>
      </c>
      <c r="H269" t="s">
        <v>1442</v>
      </c>
      <c r="I269" t="s">
        <v>1461</v>
      </c>
      <c r="J269" t="s">
        <v>1541</v>
      </c>
    </row>
    <row r="270" spans="1:10" x14ac:dyDescent="0.35">
      <c r="A270" t="s">
        <v>1440</v>
      </c>
      <c r="B270" t="s">
        <v>1522</v>
      </c>
      <c r="C270" t="s">
        <v>3</v>
      </c>
      <c r="D270" t="s">
        <v>1462</v>
      </c>
      <c r="E270">
        <v>0.26415094339622602</v>
      </c>
      <c r="F270">
        <v>9.4339622641509399E-2</v>
      </c>
      <c r="G270">
        <v>0</v>
      </c>
      <c r="H270" t="s">
        <v>1442</v>
      </c>
      <c r="I270" t="s">
        <v>1457</v>
      </c>
      <c r="J270" t="s">
        <v>1541</v>
      </c>
    </row>
    <row r="271" spans="1:10" x14ac:dyDescent="0.35">
      <c r="A271" t="s">
        <v>1440</v>
      </c>
      <c r="B271" t="s">
        <v>1522</v>
      </c>
      <c r="C271" t="s">
        <v>3</v>
      </c>
      <c r="D271" t="s">
        <v>179</v>
      </c>
      <c r="E271">
        <v>0.79245283018867896</v>
      </c>
      <c r="F271">
        <v>0.41509433962264097</v>
      </c>
      <c r="G271">
        <v>0.169811320754716</v>
      </c>
      <c r="H271" t="s">
        <v>1463</v>
      </c>
      <c r="I271" t="s">
        <v>87</v>
      </c>
      <c r="J271" t="s">
        <v>1541</v>
      </c>
    </row>
    <row r="272" spans="1:10" x14ac:dyDescent="0.35">
      <c r="A272" t="s">
        <v>1440</v>
      </c>
      <c r="B272" t="s">
        <v>1522</v>
      </c>
      <c r="C272" t="s">
        <v>3</v>
      </c>
      <c r="D272" t="s">
        <v>1464</v>
      </c>
      <c r="E272">
        <v>0</v>
      </c>
      <c r="F272">
        <v>0</v>
      </c>
      <c r="G272">
        <v>0</v>
      </c>
      <c r="H272" t="s">
        <v>1442</v>
      </c>
      <c r="I272" t="s">
        <v>1465</v>
      </c>
      <c r="J272" t="s">
        <v>1541</v>
      </c>
    </row>
    <row r="273" spans="1:10" x14ac:dyDescent="0.35">
      <c r="A273" t="s">
        <v>1440</v>
      </c>
      <c r="B273" t="s">
        <v>1522</v>
      </c>
      <c r="C273" t="s">
        <v>3</v>
      </c>
      <c r="D273" t="s">
        <v>1466</v>
      </c>
      <c r="E273">
        <v>0</v>
      </c>
      <c r="F273">
        <v>0</v>
      </c>
      <c r="G273">
        <v>0</v>
      </c>
      <c r="H273" t="s">
        <v>1442</v>
      </c>
      <c r="I273" t="s">
        <v>1467</v>
      </c>
      <c r="J273" t="s">
        <v>1541</v>
      </c>
    </row>
    <row r="274" spans="1:10" x14ac:dyDescent="0.35">
      <c r="A274" t="s">
        <v>1440</v>
      </c>
      <c r="B274" t="s">
        <v>1522</v>
      </c>
      <c r="C274" t="s">
        <v>3</v>
      </c>
      <c r="D274" t="s">
        <v>1468</v>
      </c>
      <c r="E274">
        <v>0.22641509433962201</v>
      </c>
      <c r="F274">
        <v>3.7735849056603703E-2</v>
      </c>
      <c r="G274">
        <v>0</v>
      </c>
      <c r="H274" t="s">
        <v>1442</v>
      </c>
      <c r="I274" t="s">
        <v>1469</v>
      </c>
      <c r="J274" t="s">
        <v>1541</v>
      </c>
    </row>
    <row r="275" spans="1:10" x14ac:dyDescent="0.35">
      <c r="A275" t="s">
        <v>1440</v>
      </c>
      <c r="B275" t="s">
        <v>1522</v>
      </c>
      <c r="C275" t="s">
        <v>9</v>
      </c>
      <c r="D275" t="s">
        <v>35</v>
      </c>
      <c r="E275">
        <v>0.37735849056603699</v>
      </c>
      <c r="F275">
        <v>0.20754716981131999</v>
      </c>
      <c r="G275">
        <v>1.8867924528301799E-2</v>
      </c>
      <c r="H275" t="s">
        <v>1442</v>
      </c>
      <c r="I275" t="s">
        <v>1470</v>
      </c>
      <c r="J275" t="s">
        <v>1542</v>
      </c>
    </row>
    <row r="276" spans="1:10" x14ac:dyDescent="0.35">
      <c r="A276" t="s">
        <v>1440</v>
      </c>
      <c r="B276" t="s">
        <v>1522</v>
      </c>
      <c r="C276" t="s">
        <v>9</v>
      </c>
      <c r="D276" t="s">
        <v>39</v>
      </c>
      <c r="E276">
        <v>0.69811320754716899</v>
      </c>
      <c r="F276">
        <v>0.339622641509433</v>
      </c>
      <c r="G276">
        <v>0.13207547169811301</v>
      </c>
      <c r="H276" t="s">
        <v>1463</v>
      </c>
      <c r="I276" t="s">
        <v>1472</v>
      </c>
      <c r="J276" t="s">
        <v>1542</v>
      </c>
    </row>
    <row r="277" spans="1:10" x14ac:dyDescent="0.35">
      <c r="A277" t="s">
        <v>1440</v>
      </c>
      <c r="B277" t="s">
        <v>1522</v>
      </c>
      <c r="C277" t="s">
        <v>9</v>
      </c>
      <c r="D277" t="s">
        <v>42</v>
      </c>
      <c r="E277">
        <v>0.92452830188679203</v>
      </c>
      <c r="F277">
        <v>0.73584905660377298</v>
      </c>
      <c r="G277">
        <v>0.22641509433962201</v>
      </c>
      <c r="H277" t="s">
        <v>1447</v>
      </c>
      <c r="I277" t="s">
        <v>1473</v>
      </c>
      <c r="J277" t="s">
        <v>1542</v>
      </c>
    </row>
    <row r="278" spans="1:10" x14ac:dyDescent="0.35">
      <c r="A278" t="s">
        <v>1440</v>
      </c>
      <c r="B278" t="s">
        <v>1522</v>
      </c>
      <c r="C278" t="s">
        <v>9</v>
      </c>
      <c r="D278" t="s">
        <v>45</v>
      </c>
      <c r="E278">
        <v>0.98113207547169801</v>
      </c>
      <c r="F278">
        <v>0.86792452830188604</v>
      </c>
      <c r="G278">
        <v>0.39622641509433898</v>
      </c>
      <c r="H278" t="s">
        <v>1447</v>
      </c>
      <c r="I278" t="s">
        <v>1474</v>
      </c>
      <c r="J278" t="s">
        <v>1542</v>
      </c>
    </row>
    <row r="279" spans="1:10" x14ac:dyDescent="0.35">
      <c r="A279" t="s">
        <v>1440</v>
      </c>
      <c r="B279" t="s">
        <v>1522</v>
      </c>
      <c r="C279" t="s">
        <v>9</v>
      </c>
      <c r="D279" t="s">
        <v>1450</v>
      </c>
      <c r="E279">
        <v>0</v>
      </c>
      <c r="F279">
        <v>0</v>
      </c>
      <c r="G279">
        <v>0</v>
      </c>
      <c r="H279" t="s">
        <v>1442</v>
      </c>
      <c r="I279" t="s">
        <v>1475</v>
      </c>
      <c r="J279" t="s">
        <v>1542</v>
      </c>
    </row>
    <row r="280" spans="1:10" x14ac:dyDescent="0.35">
      <c r="A280" t="s">
        <v>1440</v>
      </c>
      <c r="B280" t="s">
        <v>1522</v>
      </c>
      <c r="C280" t="s">
        <v>9</v>
      </c>
      <c r="D280" t="s">
        <v>1454</v>
      </c>
      <c r="E280">
        <v>0.15094339622641501</v>
      </c>
      <c r="F280">
        <v>0</v>
      </c>
      <c r="G280">
        <v>0</v>
      </c>
      <c r="H280" t="s">
        <v>1442</v>
      </c>
      <c r="I280" t="s">
        <v>1476</v>
      </c>
      <c r="J280" t="s">
        <v>1542</v>
      </c>
    </row>
    <row r="281" spans="1:10" x14ac:dyDescent="0.35">
      <c r="A281" t="s">
        <v>1440</v>
      </c>
      <c r="B281" t="s">
        <v>1522</v>
      </c>
      <c r="C281" t="s">
        <v>9</v>
      </c>
      <c r="D281" t="s">
        <v>1459</v>
      </c>
      <c r="E281">
        <v>0.56603773584905603</v>
      </c>
      <c r="F281">
        <v>0.26415094339622602</v>
      </c>
      <c r="G281">
        <v>1.8867924528301799E-2</v>
      </c>
      <c r="H281" t="s">
        <v>1442</v>
      </c>
      <c r="I281" t="s">
        <v>1477</v>
      </c>
      <c r="J281" t="s">
        <v>1542</v>
      </c>
    </row>
    <row r="282" spans="1:10" x14ac:dyDescent="0.35">
      <c r="A282" t="s">
        <v>1440</v>
      </c>
      <c r="B282" t="s">
        <v>1522</v>
      </c>
      <c r="C282" t="s">
        <v>9</v>
      </c>
      <c r="D282" t="s">
        <v>1460</v>
      </c>
      <c r="E282">
        <v>1.8867924528301799E-2</v>
      </c>
      <c r="F282">
        <v>0</v>
      </c>
      <c r="G282">
        <v>0</v>
      </c>
      <c r="H282" t="s">
        <v>1442</v>
      </c>
      <c r="I282" t="s">
        <v>1478</v>
      </c>
      <c r="J282" t="s">
        <v>1542</v>
      </c>
    </row>
    <row r="283" spans="1:10" x14ac:dyDescent="0.35">
      <c r="A283" t="s">
        <v>1440</v>
      </c>
      <c r="B283" t="s">
        <v>1522</v>
      </c>
      <c r="C283" t="s">
        <v>9</v>
      </c>
      <c r="D283" t="s">
        <v>1462</v>
      </c>
      <c r="E283">
        <v>0.41509433962264097</v>
      </c>
      <c r="F283">
        <v>0.169811320754716</v>
      </c>
      <c r="G283">
        <v>1.8867924528301799E-2</v>
      </c>
      <c r="H283" t="s">
        <v>1442</v>
      </c>
      <c r="I283" t="s">
        <v>1479</v>
      </c>
      <c r="J283" t="s">
        <v>1542</v>
      </c>
    </row>
    <row r="284" spans="1:10" x14ac:dyDescent="0.35">
      <c r="A284" t="s">
        <v>1440</v>
      </c>
      <c r="B284" t="s">
        <v>1522</v>
      </c>
      <c r="C284" t="s">
        <v>9</v>
      </c>
      <c r="D284" t="s">
        <v>179</v>
      </c>
      <c r="E284">
        <v>0.86792452830188604</v>
      </c>
      <c r="F284">
        <v>0.54716981132075404</v>
      </c>
      <c r="G284">
        <v>0.18867924528301799</v>
      </c>
      <c r="H284" t="s">
        <v>1463</v>
      </c>
      <c r="I284" t="s">
        <v>1480</v>
      </c>
      <c r="J284" t="s">
        <v>1542</v>
      </c>
    </row>
    <row r="285" spans="1:10" x14ac:dyDescent="0.35">
      <c r="A285" t="s">
        <v>1440</v>
      </c>
      <c r="B285" t="s">
        <v>1522</v>
      </c>
      <c r="C285" t="s">
        <v>9</v>
      </c>
      <c r="D285" t="s">
        <v>1464</v>
      </c>
      <c r="E285">
        <v>0</v>
      </c>
      <c r="F285">
        <v>0</v>
      </c>
      <c r="G285">
        <v>0</v>
      </c>
      <c r="H285" t="s">
        <v>1442</v>
      </c>
      <c r="I285" t="s">
        <v>1481</v>
      </c>
      <c r="J285" t="s">
        <v>1542</v>
      </c>
    </row>
    <row r="286" spans="1:10" x14ac:dyDescent="0.35">
      <c r="A286" t="s">
        <v>1440</v>
      </c>
      <c r="B286" t="s">
        <v>1522</v>
      </c>
      <c r="C286" t="s">
        <v>9</v>
      </c>
      <c r="D286" t="s">
        <v>1466</v>
      </c>
      <c r="E286">
        <v>1.8867924528301799E-2</v>
      </c>
      <c r="F286">
        <v>0</v>
      </c>
      <c r="G286">
        <v>0</v>
      </c>
      <c r="H286" t="s">
        <v>1442</v>
      </c>
      <c r="I286" t="s">
        <v>1482</v>
      </c>
      <c r="J286" t="s">
        <v>1542</v>
      </c>
    </row>
    <row r="287" spans="1:10" x14ac:dyDescent="0.35">
      <c r="A287" t="s">
        <v>1440</v>
      </c>
      <c r="B287" t="s">
        <v>1522</v>
      </c>
      <c r="C287" t="s">
        <v>9</v>
      </c>
      <c r="D287" t="s">
        <v>1468</v>
      </c>
      <c r="E287">
        <v>0.37735849056603699</v>
      </c>
      <c r="F287">
        <v>0.13207547169811301</v>
      </c>
      <c r="G287">
        <v>0</v>
      </c>
      <c r="H287" t="s">
        <v>1442</v>
      </c>
      <c r="I287" t="s">
        <v>1483</v>
      </c>
      <c r="J287" t="s">
        <v>1542</v>
      </c>
    </row>
    <row r="288" spans="1:10" x14ac:dyDescent="0.35">
      <c r="A288" t="s">
        <v>1440</v>
      </c>
      <c r="B288" t="s">
        <v>1522</v>
      </c>
      <c r="C288" t="s">
        <v>14</v>
      </c>
      <c r="D288" t="s">
        <v>35</v>
      </c>
      <c r="E288">
        <v>0.41509433962264097</v>
      </c>
      <c r="F288">
        <v>0.20754716981131999</v>
      </c>
      <c r="G288">
        <v>3.7735849056603703E-2</v>
      </c>
      <c r="H288" t="s">
        <v>1442</v>
      </c>
      <c r="I288" t="s">
        <v>1484</v>
      </c>
      <c r="J288" t="s">
        <v>1543</v>
      </c>
    </row>
    <row r="289" spans="1:10" x14ac:dyDescent="0.35">
      <c r="A289" t="s">
        <v>1440</v>
      </c>
      <c r="B289" t="s">
        <v>1522</v>
      </c>
      <c r="C289" t="s">
        <v>14</v>
      </c>
      <c r="D289" t="s">
        <v>39</v>
      </c>
      <c r="E289">
        <v>0.77358490566037696</v>
      </c>
      <c r="F289">
        <v>0.35849056603773499</v>
      </c>
      <c r="G289">
        <v>0.13207547169811301</v>
      </c>
      <c r="H289" t="s">
        <v>1463</v>
      </c>
      <c r="I289" t="s">
        <v>1486</v>
      </c>
      <c r="J289" t="s">
        <v>1543</v>
      </c>
    </row>
    <row r="290" spans="1:10" x14ac:dyDescent="0.35">
      <c r="A290" t="s">
        <v>1440</v>
      </c>
      <c r="B290" t="s">
        <v>1522</v>
      </c>
      <c r="C290" t="s">
        <v>14</v>
      </c>
      <c r="D290" t="s">
        <v>42</v>
      </c>
      <c r="E290">
        <v>0.94339622641509402</v>
      </c>
      <c r="F290">
        <v>0.79245283018867896</v>
      </c>
      <c r="G290">
        <v>0.245283018867924</v>
      </c>
      <c r="H290" t="s">
        <v>1447</v>
      </c>
      <c r="I290" t="s">
        <v>1487</v>
      </c>
      <c r="J290" t="s">
        <v>1543</v>
      </c>
    </row>
    <row r="291" spans="1:10" x14ac:dyDescent="0.35">
      <c r="A291" t="s">
        <v>1440</v>
      </c>
      <c r="B291" t="s">
        <v>1522</v>
      </c>
      <c r="C291" t="s">
        <v>14</v>
      </c>
      <c r="D291" t="s">
        <v>45</v>
      </c>
      <c r="E291">
        <v>1</v>
      </c>
      <c r="F291">
        <v>0.88679245283018804</v>
      </c>
      <c r="G291">
        <v>0.41509433962264097</v>
      </c>
      <c r="H291" t="s">
        <v>1447</v>
      </c>
      <c r="I291" t="s">
        <v>1488</v>
      </c>
      <c r="J291" t="s">
        <v>1543</v>
      </c>
    </row>
    <row r="292" spans="1:10" x14ac:dyDescent="0.35">
      <c r="A292" t="s">
        <v>1440</v>
      </c>
      <c r="B292" t="s">
        <v>1522</v>
      </c>
      <c r="C292" t="s">
        <v>14</v>
      </c>
      <c r="D292" t="s">
        <v>1450</v>
      </c>
      <c r="E292">
        <v>0</v>
      </c>
      <c r="F292">
        <v>0</v>
      </c>
      <c r="G292">
        <v>0</v>
      </c>
      <c r="H292" t="s">
        <v>1442</v>
      </c>
      <c r="I292" t="s">
        <v>1489</v>
      </c>
      <c r="J292" t="s">
        <v>1543</v>
      </c>
    </row>
    <row r="293" spans="1:10" x14ac:dyDescent="0.35">
      <c r="A293" t="s">
        <v>1440</v>
      </c>
      <c r="B293" t="s">
        <v>1522</v>
      </c>
      <c r="C293" t="s">
        <v>14</v>
      </c>
      <c r="D293" t="s">
        <v>1454</v>
      </c>
      <c r="E293">
        <v>0.18867924528301799</v>
      </c>
      <c r="F293">
        <v>0</v>
      </c>
      <c r="G293">
        <v>0</v>
      </c>
      <c r="H293" t="s">
        <v>1442</v>
      </c>
      <c r="I293" t="s">
        <v>1490</v>
      </c>
      <c r="J293" t="s">
        <v>1543</v>
      </c>
    </row>
    <row r="294" spans="1:10" x14ac:dyDescent="0.35">
      <c r="A294" t="s">
        <v>1440</v>
      </c>
      <c r="B294" t="s">
        <v>1522</v>
      </c>
      <c r="C294" t="s">
        <v>14</v>
      </c>
      <c r="D294" t="s">
        <v>1459</v>
      </c>
      <c r="E294">
        <v>0.71698113207547098</v>
      </c>
      <c r="F294">
        <v>0.26415094339622602</v>
      </c>
      <c r="G294">
        <v>3.7735849056603703E-2</v>
      </c>
      <c r="H294" t="s">
        <v>1463</v>
      </c>
      <c r="I294" t="s">
        <v>1491</v>
      </c>
      <c r="J294" t="s">
        <v>1543</v>
      </c>
    </row>
    <row r="295" spans="1:10" x14ac:dyDescent="0.35">
      <c r="A295" t="s">
        <v>1440</v>
      </c>
      <c r="B295" t="s">
        <v>1522</v>
      </c>
      <c r="C295" t="s">
        <v>14</v>
      </c>
      <c r="D295" t="s">
        <v>1460</v>
      </c>
      <c r="E295">
        <v>5.6603773584905599E-2</v>
      </c>
      <c r="F295">
        <v>0</v>
      </c>
      <c r="G295">
        <v>0</v>
      </c>
      <c r="H295" t="s">
        <v>1442</v>
      </c>
      <c r="I295" t="s">
        <v>1492</v>
      </c>
      <c r="J295" t="s">
        <v>1543</v>
      </c>
    </row>
    <row r="296" spans="1:10" x14ac:dyDescent="0.35">
      <c r="A296" t="s">
        <v>1440</v>
      </c>
      <c r="B296" t="s">
        <v>1522</v>
      </c>
      <c r="C296" t="s">
        <v>14</v>
      </c>
      <c r="D296" t="s">
        <v>1462</v>
      </c>
      <c r="E296">
        <v>0.47169811320754701</v>
      </c>
      <c r="F296">
        <v>0.20754716981131999</v>
      </c>
      <c r="G296">
        <v>1.8867924528301799E-2</v>
      </c>
      <c r="H296" t="s">
        <v>1442</v>
      </c>
      <c r="I296" t="s">
        <v>1493</v>
      </c>
      <c r="J296" t="s">
        <v>1543</v>
      </c>
    </row>
    <row r="297" spans="1:10" x14ac:dyDescent="0.35">
      <c r="A297" t="s">
        <v>1440</v>
      </c>
      <c r="B297" t="s">
        <v>1522</v>
      </c>
      <c r="C297" t="s">
        <v>14</v>
      </c>
      <c r="D297" t="s">
        <v>179</v>
      </c>
      <c r="E297">
        <v>0.90566037735849003</v>
      </c>
      <c r="F297">
        <v>0.58490566037735803</v>
      </c>
      <c r="G297">
        <v>0.18867924528301799</v>
      </c>
      <c r="H297" t="s">
        <v>1463</v>
      </c>
      <c r="I297" t="s">
        <v>1494</v>
      </c>
      <c r="J297" t="s">
        <v>1543</v>
      </c>
    </row>
    <row r="298" spans="1:10" x14ac:dyDescent="0.35">
      <c r="A298" t="s">
        <v>1440</v>
      </c>
      <c r="B298" t="s">
        <v>1522</v>
      </c>
      <c r="C298" t="s">
        <v>14</v>
      </c>
      <c r="D298" t="s">
        <v>1464</v>
      </c>
      <c r="E298">
        <v>0</v>
      </c>
      <c r="F298">
        <v>0</v>
      </c>
      <c r="G298">
        <v>0</v>
      </c>
      <c r="H298" t="s">
        <v>1442</v>
      </c>
      <c r="I298" t="s">
        <v>1495</v>
      </c>
      <c r="J298" t="s">
        <v>1543</v>
      </c>
    </row>
    <row r="299" spans="1:10" x14ac:dyDescent="0.35">
      <c r="A299" t="s">
        <v>1440</v>
      </c>
      <c r="B299" t="s">
        <v>1522</v>
      </c>
      <c r="C299" t="s">
        <v>14</v>
      </c>
      <c r="D299" t="s">
        <v>1466</v>
      </c>
      <c r="E299">
        <v>5.6603773584905599E-2</v>
      </c>
      <c r="F299">
        <v>0</v>
      </c>
      <c r="G299">
        <v>0</v>
      </c>
      <c r="H299" t="s">
        <v>1442</v>
      </c>
      <c r="I299" t="s">
        <v>1500</v>
      </c>
      <c r="J299" t="s">
        <v>1543</v>
      </c>
    </row>
    <row r="300" spans="1:10" x14ac:dyDescent="0.35">
      <c r="A300" t="s">
        <v>1440</v>
      </c>
      <c r="B300" t="s">
        <v>1522</v>
      </c>
      <c r="C300" t="s">
        <v>14</v>
      </c>
      <c r="D300" t="s">
        <v>1468</v>
      </c>
      <c r="E300">
        <v>0.43396226415094302</v>
      </c>
      <c r="F300">
        <v>0.13207547169811301</v>
      </c>
      <c r="G300">
        <v>0</v>
      </c>
      <c r="H300" t="s">
        <v>1442</v>
      </c>
      <c r="I300" t="s">
        <v>1503</v>
      </c>
      <c r="J300" t="s">
        <v>1543</v>
      </c>
    </row>
    <row r="301" spans="1:10" x14ac:dyDescent="0.35">
      <c r="A301" t="s">
        <v>1440</v>
      </c>
      <c r="B301" t="s">
        <v>1522</v>
      </c>
      <c r="C301" t="s">
        <v>17</v>
      </c>
      <c r="D301" t="s">
        <v>35</v>
      </c>
      <c r="E301">
        <v>0.28301886792452802</v>
      </c>
      <c r="F301">
        <v>0.18867924528301799</v>
      </c>
      <c r="G301">
        <v>1.8867924528301799E-2</v>
      </c>
      <c r="H301" t="s">
        <v>1442</v>
      </c>
      <c r="I301" t="s">
        <v>1501</v>
      </c>
      <c r="J301" t="s">
        <v>1544</v>
      </c>
    </row>
    <row r="302" spans="1:10" x14ac:dyDescent="0.35">
      <c r="A302" t="s">
        <v>1440</v>
      </c>
      <c r="B302" t="s">
        <v>1522</v>
      </c>
      <c r="C302" t="s">
        <v>17</v>
      </c>
      <c r="D302" t="s">
        <v>39</v>
      </c>
      <c r="E302">
        <v>0.52830188679245205</v>
      </c>
      <c r="F302">
        <v>0.26415094339622602</v>
      </c>
      <c r="G302">
        <v>0.13207547169811301</v>
      </c>
      <c r="H302" t="s">
        <v>1442</v>
      </c>
      <c r="I302" t="s">
        <v>1504</v>
      </c>
      <c r="J302" t="s">
        <v>1544</v>
      </c>
    </row>
    <row r="303" spans="1:10" x14ac:dyDescent="0.35">
      <c r="A303" t="s">
        <v>1440</v>
      </c>
      <c r="B303" t="s">
        <v>1522</v>
      </c>
      <c r="C303" t="s">
        <v>17</v>
      </c>
      <c r="D303" t="s">
        <v>42</v>
      </c>
      <c r="E303">
        <v>0.90566037735849003</v>
      </c>
      <c r="F303">
        <v>0.62264150943396201</v>
      </c>
      <c r="G303">
        <v>0.20754716981131999</v>
      </c>
      <c r="H303" t="s">
        <v>1463</v>
      </c>
      <c r="I303" t="s">
        <v>1505</v>
      </c>
      <c r="J303" t="s">
        <v>1544</v>
      </c>
    </row>
    <row r="304" spans="1:10" x14ac:dyDescent="0.35">
      <c r="A304" t="s">
        <v>1440</v>
      </c>
      <c r="B304" t="s">
        <v>1522</v>
      </c>
      <c r="C304" t="s">
        <v>17</v>
      </c>
      <c r="D304" t="s">
        <v>45</v>
      </c>
      <c r="E304">
        <v>0.98113207547169801</v>
      </c>
      <c r="F304">
        <v>0.83018867924528295</v>
      </c>
      <c r="G304">
        <v>0.37735849056603699</v>
      </c>
      <c r="H304" t="s">
        <v>1447</v>
      </c>
      <c r="I304" t="s">
        <v>1506</v>
      </c>
      <c r="J304" t="s">
        <v>1544</v>
      </c>
    </row>
    <row r="305" spans="1:10" x14ac:dyDescent="0.35">
      <c r="A305" t="s">
        <v>1440</v>
      </c>
      <c r="B305" t="s">
        <v>1522</v>
      </c>
      <c r="C305" t="s">
        <v>17</v>
      </c>
      <c r="D305" t="s">
        <v>1450</v>
      </c>
      <c r="E305">
        <v>0</v>
      </c>
      <c r="F305">
        <v>0</v>
      </c>
      <c r="G305">
        <v>0</v>
      </c>
      <c r="H305" t="s">
        <v>1442</v>
      </c>
      <c r="I305" t="s">
        <v>1496</v>
      </c>
      <c r="J305" t="s">
        <v>1544</v>
      </c>
    </row>
    <row r="306" spans="1:10" x14ac:dyDescent="0.35">
      <c r="A306" t="s">
        <v>1440</v>
      </c>
      <c r="B306" t="s">
        <v>1522</v>
      </c>
      <c r="C306" t="s">
        <v>17</v>
      </c>
      <c r="D306" t="s">
        <v>1454</v>
      </c>
      <c r="E306">
        <v>9.4339622641509399E-2</v>
      </c>
      <c r="F306">
        <v>0</v>
      </c>
      <c r="G306">
        <v>0</v>
      </c>
      <c r="H306" t="s">
        <v>1442</v>
      </c>
      <c r="I306" t="s">
        <v>1458</v>
      </c>
      <c r="J306" t="s">
        <v>1544</v>
      </c>
    </row>
    <row r="307" spans="1:10" x14ac:dyDescent="0.35">
      <c r="A307" t="s">
        <v>1440</v>
      </c>
      <c r="B307" t="s">
        <v>1522</v>
      </c>
      <c r="C307" t="s">
        <v>17</v>
      </c>
      <c r="D307" t="s">
        <v>1459</v>
      </c>
      <c r="E307">
        <v>0.490566037735849</v>
      </c>
      <c r="F307">
        <v>0.20754716981131999</v>
      </c>
      <c r="G307">
        <v>1.8867924528301799E-2</v>
      </c>
      <c r="H307" t="s">
        <v>1442</v>
      </c>
      <c r="I307" t="s">
        <v>86</v>
      </c>
      <c r="J307" t="s">
        <v>1544</v>
      </c>
    </row>
    <row r="308" spans="1:10" x14ac:dyDescent="0.35">
      <c r="A308" t="s">
        <v>1440</v>
      </c>
      <c r="B308" t="s">
        <v>1522</v>
      </c>
      <c r="C308" t="s">
        <v>17</v>
      </c>
      <c r="D308" t="s">
        <v>1460</v>
      </c>
      <c r="E308">
        <v>0</v>
      </c>
      <c r="F308">
        <v>0</v>
      </c>
      <c r="G308">
        <v>0</v>
      </c>
      <c r="H308" t="s">
        <v>1442</v>
      </c>
      <c r="I308" t="s">
        <v>1498</v>
      </c>
      <c r="J308" t="s">
        <v>1544</v>
      </c>
    </row>
    <row r="309" spans="1:10" x14ac:dyDescent="0.35">
      <c r="A309" t="s">
        <v>1440</v>
      </c>
      <c r="B309" t="s">
        <v>1522</v>
      </c>
      <c r="C309" t="s">
        <v>17</v>
      </c>
      <c r="D309" t="s">
        <v>1462</v>
      </c>
      <c r="E309">
        <v>0.339622641509433</v>
      </c>
      <c r="F309">
        <v>0.13207547169811301</v>
      </c>
      <c r="G309">
        <v>0</v>
      </c>
      <c r="H309" t="s">
        <v>1442</v>
      </c>
      <c r="I309" t="s">
        <v>212</v>
      </c>
      <c r="J309" t="s">
        <v>1544</v>
      </c>
    </row>
    <row r="310" spans="1:10" x14ac:dyDescent="0.35">
      <c r="A310" t="s">
        <v>1440</v>
      </c>
      <c r="B310" t="s">
        <v>1522</v>
      </c>
      <c r="C310" t="s">
        <v>17</v>
      </c>
      <c r="D310" t="s">
        <v>179</v>
      </c>
      <c r="E310">
        <v>0.84905660377358405</v>
      </c>
      <c r="F310">
        <v>0.50943396226415005</v>
      </c>
      <c r="G310">
        <v>0.18867924528301799</v>
      </c>
      <c r="H310" t="s">
        <v>1463</v>
      </c>
      <c r="I310" t="s">
        <v>88</v>
      </c>
      <c r="J310" t="s">
        <v>1544</v>
      </c>
    </row>
    <row r="311" spans="1:10" x14ac:dyDescent="0.35">
      <c r="A311" t="s">
        <v>1440</v>
      </c>
      <c r="B311" t="s">
        <v>1522</v>
      </c>
      <c r="C311" t="s">
        <v>17</v>
      </c>
      <c r="D311" t="s">
        <v>1464</v>
      </c>
      <c r="E311">
        <v>0</v>
      </c>
      <c r="F311">
        <v>0</v>
      </c>
      <c r="G311">
        <v>0</v>
      </c>
      <c r="H311" t="s">
        <v>1442</v>
      </c>
      <c r="I311" t="s">
        <v>1497</v>
      </c>
      <c r="J311" t="s">
        <v>1544</v>
      </c>
    </row>
    <row r="312" spans="1:10" x14ac:dyDescent="0.35">
      <c r="A312" t="s">
        <v>1440</v>
      </c>
      <c r="B312" t="s">
        <v>1522</v>
      </c>
      <c r="C312" t="s">
        <v>17</v>
      </c>
      <c r="D312" t="s">
        <v>1466</v>
      </c>
      <c r="E312">
        <v>0</v>
      </c>
      <c r="F312">
        <v>0</v>
      </c>
      <c r="G312">
        <v>0</v>
      </c>
      <c r="H312" t="s">
        <v>1442</v>
      </c>
      <c r="I312" t="s">
        <v>1499</v>
      </c>
      <c r="J312" t="s">
        <v>1544</v>
      </c>
    </row>
    <row r="313" spans="1:10" x14ac:dyDescent="0.35">
      <c r="A313" t="s">
        <v>1440</v>
      </c>
      <c r="B313" t="s">
        <v>1522</v>
      </c>
      <c r="C313" t="s">
        <v>17</v>
      </c>
      <c r="D313" t="s">
        <v>1468</v>
      </c>
      <c r="E313">
        <v>0.30188679245283001</v>
      </c>
      <c r="F313">
        <v>0.113207547169811</v>
      </c>
      <c r="G313">
        <v>0</v>
      </c>
      <c r="H313" t="s">
        <v>1442</v>
      </c>
      <c r="I313" t="s">
        <v>1502</v>
      </c>
      <c r="J313" t="s">
        <v>1544</v>
      </c>
    </row>
    <row r="314" spans="1:10" x14ac:dyDescent="0.35">
      <c r="A314" t="s">
        <v>1440</v>
      </c>
      <c r="B314" t="s">
        <v>1521</v>
      </c>
      <c r="C314" t="s">
        <v>3</v>
      </c>
      <c r="D314" t="s">
        <v>35</v>
      </c>
      <c r="E314">
        <v>0.22641509433962201</v>
      </c>
      <c r="F314">
        <v>0.13207547169811301</v>
      </c>
      <c r="G314">
        <v>1.8867924528301799E-2</v>
      </c>
      <c r="H314" t="s">
        <v>1442</v>
      </c>
      <c r="I314" t="s">
        <v>1443</v>
      </c>
      <c r="J314" t="s">
        <v>1545</v>
      </c>
    </row>
    <row r="315" spans="1:10" x14ac:dyDescent="0.35">
      <c r="A315" t="s">
        <v>1440</v>
      </c>
      <c r="B315" t="s">
        <v>1521</v>
      </c>
      <c r="C315" t="s">
        <v>3</v>
      </c>
      <c r="D315" t="s">
        <v>39</v>
      </c>
      <c r="E315">
        <v>0.37735849056603699</v>
      </c>
      <c r="F315">
        <v>0.22641509433962201</v>
      </c>
      <c r="G315">
        <v>9.4339622641509399E-2</v>
      </c>
      <c r="H315" t="s">
        <v>1442</v>
      </c>
      <c r="I315" t="s">
        <v>1445</v>
      </c>
      <c r="J315" t="s">
        <v>1545</v>
      </c>
    </row>
    <row r="316" spans="1:10" x14ac:dyDescent="0.35">
      <c r="A316" t="s">
        <v>1440</v>
      </c>
      <c r="B316" t="s">
        <v>1521</v>
      </c>
      <c r="C316" t="s">
        <v>3</v>
      </c>
      <c r="D316" t="s">
        <v>42</v>
      </c>
      <c r="E316">
        <v>0.84905660377358405</v>
      </c>
      <c r="F316">
        <v>0.54716981132075404</v>
      </c>
      <c r="G316">
        <v>0.18867924528301799</v>
      </c>
      <c r="H316" t="s">
        <v>1463</v>
      </c>
      <c r="I316" t="s">
        <v>1448</v>
      </c>
      <c r="J316" t="s">
        <v>1545</v>
      </c>
    </row>
    <row r="317" spans="1:10" x14ac:dyDescent="0.35">
      <c r="A317" t="s">
        <v>1440</v>
      </c>
      <c r="B317" t="s">
        <v>1521</v>
      </c>
      <c r="C317" t="s">
        <v>3</v>
      </c>
      <c r="D317" t="s">
        <v>45</v>
      </c>
      <c r="E317">
        <v>0.94339622641509402</v>
      </c>
      <c r="F317">
        <v>0.83018867924528295</v>
      </c>
      <c r="G317">
        <v>0.30188679245283001</v>
      </c>
      <c r="H317" t="s">
        <v>1447</v>
      </c>
      <c r="I317" t="s">
        <v>1449</v>
      </c>
      <c r="J317" t="s">
        <v>1545</v>
      </c>
    </row>
    <row r="318" spans="1:10" x14ac:dyDescent="0.35">
      <c r="A318" t="s">
        <v>1440</v>
      </c>
      <c r="B318" t="s">
        <v>1521</v>
      </c>
      <c r="C318" t="s">
        <v>3</v>
      </c>
      <c r="D318" t="s">
        <v>1450</v>
      </c>
      <c r="E318">
        <v>0</v>
      </c>
      <c r="F318">
        <v>0</v>
      </c>
      <c r="G318">
        <v>0</v>
      </c>
      <c r="H318" t="s">
        <v>1442</v>
      </c>
      <c r="I318" t="s">
        <v>1451</v>
      </c>
      <c r="J318" t="s">
        <v>1545</v>
      </c>
    </row>
    <row r="319" spans="1:10" x14ac:dyDescent="0.35">
      <c r="A319" t="s">
        <v>1440</v>
      </c>
      <c r="B319" t="s">
        <v>1521</v>
      </c>
      <c r="C319" t="s">
        <v>3</v>
      </c>
      <c r="D319" t="s">
        <v>1454</v>
      </c>
      <c r="E319">
        <v>1.8867924528301799E-2</v>
      </c>
      <c r="F319">
        <v>0</v>
      </c>
      <c r="G319">
        <v>0</v>
      </c>
      <c r="H319" t="s">
        <v>1442</v>
      </c>
      <c r="I319" t="s">
        <v>1455</v>
      </c>
      <c r="J319" t="s">
        <v>1545</v>
      </c>
    </row>
    <row r="320" spans="1:10" x14ac:dyDescent="0.35">
      <c r="A320" t="s">
        <v>1440</v>
      </c>
      <c r="B320" t="s">
        <v>1521</v>
      </c>
      <c r="C320" t="s">
        <v>3</v>
      </c>
      <c r="D320" t="s">
        <v>1459</v>
      </c>
      <c r="E320">
        <v>0.339622641509433</v>
      </c>
      <c r="F320">
        <v>0.169811320754716</v>
      </c>
      <c r="G320">
        <v>1.8867924528301799E-2</v>
      </c>
      <c r="H320" t="s">
        <v>1442</v>
      </c>
      <c r="I320" t="s">
        <v>85</v>
      </c>
      <c r="J320" t="s">
        <v>1545</v>
      </c>
    </row>
    <row r="321" spans="1:10" x14ac:dyDescent="0.35">
      <c r="A321" t="s">
        <v>1440</v>
      </c>
      <c r="B321" t="s">
        <v>1521</v>
      </c>
      <c r="C321" t="s">
        <v>3</v>
      </c>
      <c r="D321" t="s">
        <v>1460</v>
      </c>
      <c r="E321">
        <v>0</v>
      </c>
      <c r="F321">
        <v>0</v>
      </c>
      <c r="G321">
        <v>0</v>
      </c>
      <c r="H321" t="s">
        <v>1442</v>
      </c>
      <c r="I321" t="s">
        <v>1461</v>
      </c>
      <c r="J321" t="s">
        <v>1545</v>
      </c>
    </row>
    <row r="322" spans="1:10" x14ac:dyDescent="0.35">
      <c r="A322" t="s">
        <v>1440</v>
      </c>
      <c r="B322" t="s">
        <v>1521</v>
      </c>
      <c r="C322" t="s">
        <v>3</v>
      </c>
      <c r="D322" t="s">
        <v>1462</v>
      </c>
      <c r="E322">
        <v>0.26415094339622602</v>
      </c>
      <c r="F322">
        <v>9.4339622641509399E-2</v>
      </c>
      <c r="G322">
        <v>0</v>
      </c>
      <c r="H322" t="s">
        <v>1442</v>
      </c>
      <c r="I322" t="s">
        <v>1457</v>
      </c>
      <c r="J322" t="s">
        <v>1545</v>
      </c>
    </row>
    <row r="323" spans="1:10" x14ac:dyDescent="0.35">
      <c r="A323" t="s">
        <v>1440</v>
      </c>
      <c r="B323" t="s">
        <v>1521</v>
      </c>
      <c r="C323" t="s">
        <v>3</v>
      </c>
      <c r="D323" t="s">
        <v>179</v>
      </c>
      <c r="E323">
        <v>0.79245283018867896</v>
      </c>
      <c r="F323">
        <v>0.41509433962264097</v>
      </c>
      <c r="G323">
        <v>0.169811320754716</v>
      </c>
      <c r="H323" t="s">
        <v>1463</v>
      </c>
      <c r="I323" t="s">
        <v>87</v>
      </c>
      <c r="J323" t="s">
        <v>1545</v>
      </c>
    </row>
    <row r="324" spans="1:10" x14ac:dyDescent="0.35">
      <c r="A324" t="s">
        <v>1440</v>
      </c>
      <c r="B324" t="s">
        <v>1521</v>
      </c>
      <c r="C324" t="s">
        <v>3</v>
      </c>
      <c r="D324" t="s">
        <v>1464</v>
      </c>
      <c r="E324">
        <v>0</v>
      </c>
      <c r="F324">
        <v>0</v>
      </c>
      <c r="G324">
        <v>0</v>
      </c>
      <c r="H324" t="s">
        <v>1442</v>
      </c>
      <c r="I324" t="s">
        <v>1465</v>
      </c>
      <c r="J324" t="s">
        <v>1545</v>
      </c>
    </row>
    <row r="325" spans="1:10" x14ac:dyDescent="0.35">
      <c r="A325" t="s">
        <v>1440</v>
      </c>
      <c r="B325" t="s">
        <v>1521</v>
      </c>
      <c r="C325" t="s">
        <v>3</v>
      </c>
      <c r="D325" t="s">
        <v>1466</v>
      </c>
      <c r="E325">
        <v>0</v>
      </c>
      <c r="F325">
        <v>0</v>
      </c>
      <c r="G325">
        <v>0</v>
      </c>
      <c r="H325" t="s">
        <v>1442</v>
      </c>
      <c r="I325" t="s">
        <v>1467</v>
      </c>
      <c r="J325" t="s">
        <v>1545</v>
      </c>
    </row>
    <row r="326" spans="1:10" x14ac:dyDescent="0.35">
      <c r="A326" t="s">
        <v>1440</v>
      </c>
      <c r="B326" t="s">
        <v>1521</v>
      </c>
      <c r="C326" t="s">
        <v>3</v>
      </c>
      <c r="D326" t="s">
        <v>1468</v>
      </c>
      <c r="E326">
        <v>0.22641509433962201</v>
      </c>
      <c r="F326">
        <v>3.7735849056603703E-2</v>
      </c>
      <c r="G326">
        <v>0</v>
      </c>
      <c r="H326" t="s">
        <v>1442</v>
      </c>
      <c r="I326" t="s">
        <v>1469</v>
      </c>
      <c r="J326" t="s">
        <v>1545</v>
      </c>
    </row>
    <row r="327" spans="1:10" x14ac:dyDescent="0.35">
      <c r="A327" t="s">
        <v>1440</v>
      </c>
      <c r="B327" t="s">
        <v>1521</v>
      </c>
      <c r="C327" t="s">
        <v>9</v>
      </c>
      <c r="D327" t="s">
        <v>35</v>
      </c>
      <c r="E327">
        <v>0.37735849056603699</v>
      </c>
      <c r="F327">
        <v>0.20754716981131999</v>
      </c>
      <c r="G327">
        <v>1.8867924528301799E-2</v>
      </c>
      <c r="H327" t="s">
        <v>1442</v>
      </c>
      <c r="I327" t="s">
        <v>1470</v>
      </c>
      <c r="J327" t="s">
        <v>1546</v>
      </c>
    </row>
    <row r="328" spans="1:10" x14ac:dyDescent="0.35">
      <c r="A328" t="s">
        <v>1440</v>
      </c>
      <c r="B328" t="s">
        <v>1521</v>
      </c>
      <c r="C328" t="s">
        <v>9</v>
      </c>
      <c r="D328" t="s">
        <v>39</v>
      </c>
      <c r="E328">
        <v>0.69811320754716899</v>
      </c>
      <c r="F328">
        <v>0.339622641509433</v>
      </c>
      <c r="G328">
        <v>0.13207547169811301</v>
      </c>
      <c r="H328" t="s">
        <v>1463</v>
      </c>
      <c r="I328" t="s">
        <v>1472</v>
      </c>
      <c r="J328" t="s">
        <v>1546</v>
      </c>
    </row>
    <row r="329" spans="1:10" x14ac:dyDescent="0.35">
      <c r="A329" t="s">
        <v>1440</v>
      </c>
      <c r="B329" t="s">
        <v>1521</v>
      </c>
      <c r="C329" t="s">
        <v>9</v>
      </c>
      <c r="D329" t="s">
        <v>42</v>
      </c>
      <c r="E329">
        <v>0.92452830188679203</v>
      </c>
      <c r="F329">
        <v>0.73584905660377298</v>
      </c>
      <c r="G329">
        <v>0.22641509433962201</v>
      </c>
      <c r="H329" t="s">
        <v>1447</v>
      </c>
      <c r="I329" t="s">
        <v>1473</v>
      </c>
      <c r="J329" t="s">
        <v>1546</v>
      </c>
    </row>
    <row r="330" spans="1:10" x14ac:dyDescent="0.35">
      <c r="A330" t="s">
        <v>1440</v>
      </c>
      <c r="B330" t="s">
        <v>1521</v>
      </c>
      <c r="C330" t="s">
        <v>9</v>
      </c>
      <c r="D330" t="s">
        <v>45</v>
      </c>
      <c r="E330">
        <v>0.98113207547169801</v>
      </c>
      <c r="F330">
        <v>0.86792452830188604</v>
      </c>
      <c r="G330">
        <v>0.39622641509433898</v>
      </c>
      <c r="H330" t="s">
        <v>1447</v>
      </c>
      <c r="I330" t="s">
        <v>1474</v>
      </c>
      <c r="J330" t="s">
        <v>1546</v>
      </c>
    </row>
    <row r="331" spans="1:10" x14ac:dyDescent="0.35">
      <c r="A331" t="s">
        <v>1440</v>
      </c>
      <c r="B331" t="s">
        <v>1521</v>
      </c>
      <c r="C331" t="s">
        <v>9</v>
      </c>
      <c r="D331" t="s">
        <v>1450</v>
      </c>
      <c r="E331">
        <v>0</v>
      </c>
      <c r="F331">
        <v>0</v>
      </c>
      <c r="G331">
        <v>0</v>
      </c>
      <c r="H331" t="s">
        <v>1442</v>
      </c>
      <c r="I331" t="s">
        <v>1475</v>
      </c>
      <c r="J331" t="s">
        <v>1546</v>
      </c>
    </row>
    <row r="332" spans="1:10" x14ac:dyDescent="0.35">
      <c r="A332" t="s">
        <v>1440</v>
      </c>
      <c r="B332" t="s">
        <v>1521</v>
      </c>
      <c r="C332" t="s">
        <v>9</v>
      </c>
      <c r="D332" t="s">
        <v>1454</v>
      </c>
      <c r="E332">
        <v>0.15094339622641501</v>
      </c>
      <c r="F332">
        <v>0</v>
      </c>
      <c r="G332">
        <v>0</v>
      </c>
      <c r="H332" t="s">
        <v>1442</v>
      </c>
      <c r="I332" t="s">
        <v>1476</v>
      </c>
      <c r="J332" t="s">
        <v>1546</v>
      </c>
    </row>
    <row r="333" spans="1:10" x14ac:dyDescent="0.35">
      <c r="A333" t="s">
        <v>1440</v>
      </c>
      <c r="B333" t="s">
        <v>1521</v>
      </c>
      <c r="C333" t="s">
        <v>9</v>
      </c>
      <c r="D333" t="s">
        <v>1459</v>
      </c>
      <c r="E333">
        <v>0.58490566037735803</v>
      </c>
      <c r="F333">
        <v>0.26415094339622602</v>
      </c>
      <c r="G333">
        <v>1.8867924528301799E-2</v>
      </c>
      <c r="H333" t="s">
        <v>1442</v>
      </c>
      <c r="I333" t="s">
        <v>1477</v>
      </c>
      <c r="J333" t="s">
        <v>1546</v>
      </c>
    </row>
    <row r="334" spans="1:10" x14ac:dyDescent="0.35">
      <c r="A334" t="s">
        <v>1440</v>
      </c>
      <c r="B334" t="s">
        <v>1521</v>
      </c>
      <c r="C334" t="s">
        <v>9</v>
      </c>
      <c r="D334" t="s">
        <v>1460</v>
      </c>
      <c r="E334">
        <v>1.8867924528301799E-2</v>
      </c>
      <c r="F334">
        <v>0</v>
      </c>
      <c r="G334">
        <v>0</v>
      </c>
      <c r="H334" t="s">
        <v>1442</v>
      </c>
      <c r="I334" t="s">
        <v>1478</v>
      </c>
      <c r="J334" t="s">
        <v>1546</v>
      </c>
    </row>
    <row r="335" spans="1:10" x14ac:dyDescent="0.35">
      <c r="A335" t="s">
        <v>1440</v>
      </c>
      <c r="B335" t="s">
        <v>1521</v>
      </c>
      <c r="C335" t="s">
        <v>9</v>
      </c>
      <c r="D335" t="s">
        <v>1462</v>
      </c>
      <c r="E335">
        <v>0.41509433962264097</v>
      </c>
      <c r="F335">
        <v>0.169811320754716</v>
      </c>
      <c r="G335">
        <v>0</v>
      </c>
      <c r="H335" t="s">
        <v>1442</v>
      </c>
      <c r="I335" t="s">
        <v>1479</v>
      </c>
      <c r="J335" t="s">
        <v>1546</v>
      </c>
    </row>
    <row r="336" spans="1:10" x14ac:dyDescent="0.35">
      <c r="A336" t="s">
        <v>1440</v>
      </c>
      <c r="B336" t="s">
        <v>1521</v>
      </c>
      <c r="C336" t="s">
        <v>9</v>
      </c>
      <c r="D336" t="s">
        <v>179</v>
      </c>
      <c r="E336">
        <v>0.86792452830188604</v>
      </c>
      <c r="F336">
        <v>0.54716981132075404</v>
      </c>
      <c r="G336">
        <v>0.18867924528301799</v>
      </c>
      <c r="H336" t="s">
        <v>1463</v>
      </c>
      <c r="I336" t="s">
        <v>1480</v>
      </c>
      <c r="J336" t="s">
        <v>1546</v>
      </c>
    </row>
    <row r="337" spans="1:10" x14ac:dyDescent="0.35">
      <c r="A337" t="s">
        <v>1440</v>
      </c>
      <c r="B337" t="s">
        <v>1521</v>
      </c>
      <c r="C337" t="s">
        <v>9</v>
      </c>
      <c r="D337" t="s">
        <v>1464</v>
      </c>
      <c r="E337">
        <v>0</v>
      </c>
      <c r="F337">
        <v>0</v>
      </c>
      <c r="G337">
        <v>0</v>
      </c>
      <c r="H337" t="s">
        <v>1442</v>
      </c>
      <c r="I337" t="s">
        <v>1481</v>
      </c>
      <c r="J337" t="s">
        <v>1546</v>
      </c>
    </row>
    <row r="338" spans="1:10" x14ac:dyDescent="0.35">
      <c r="A338" t="s">
        <v>1440</v>
      </c>
      <c r="B338" t="s">
        <v>1521</v>
      </c>
      <c r="C338" t="s">
        <v>9</v>
      </c>
      <c r="D338" t="s">
        <v>1466</v>
      </c>
      <c r="E338">
        <v>1.8867924528301799E-2</v>
      </c>
      <c r="F338">
        <v>0</v>
      </c>
      <c r="G338">
        <v>0</v>
      </c>
      <c r="H338" t="s">
        <v>1442</v>
      </c>
      <c r="I338" t="s">
        <v>1482</v>
      </c>
      <c r="J338" t="s">
        <v>1546</v>
      </c>
    </row>
    <row r="339" spans="1:10" x14ac:dyDescent="0.35">
      <c r="A339" t="s">
        <v>1440</v>
      </c>
      <c r="B339" t="s">
        <v>1521</v>
      </c>
      <c r="C339" t="s">
        <v>9</v>
      </c>
      <c r="D339" t="s">
        <v>1468</v>
      </c>
      <c r="E339">
        <v>0.37735849056603699</v>
      </c>
      <c r="F339">
        <v>0.13207547169811301</v>
      </c>
      <c r="G339">
        <v>0</v>
      </c>
      <c r="H339" t="s">
        <v>1442</v>
      </c>
      <c r="I339" t="s">
        <v>1483</v>
      </c>
      <c r="J339" t="s">
        <v>1546</v>
      </c>
    </row>
    <row r="340" spans="1:10" x14ac:dyDescent="0.35">
      <c r="A340" t="s">
        <v>1440</v>
      </c>
      <c r="B340" t="s">
        <v>1521</v>
      </c>
      <c r="C340" t="s">
        <v>14</v>
      </c>
      <c r="D340" t="s">
        <v>35</v>
      </c>
      <c r="E340">
        <v>0.41509433962264097</v>
      </c>
      <c r="F340">
        <v>0.20754716981131999</v>
      </c>
      <c r="G340">
        <v>1.8867924528301799E-2</v>
      </c>
      <c r="H340" t="s">
        <v>1442</v>
      </c>
      <c r="I340" t="s">
        <v>1484</v>
      </c>
      <c r="J340" t="s">
        <v>1547</v>
      </c>
    </row>
    <row r="341" spans="1:10" x14ac:dyDescent="0.35">
      <c r="A341" t="s">
        <v>1440</v>
      </c>
      <c r="B341" t="s">
        <v>1521</v>
      </c>
      <c r="C341" t="s">
        <v>14</v>
      </c>
      <c r="D341" t="s">
        <v>39</v>
      </c>
      <c r="E341">
        <v>0.77358490566037696</v>
      </c>
      <c r="F341">
        <v>0.35849056603773499</v>
      </c>
      <c r="G341">
        <v>0.13207547169811301</v>
      </c>
      <c r="H341" t="s">
        <v>1463</v>
      </c>
      <c r="I341" t="s">
        <v>1486</v>
      </c>
      <c r="J341" t="s">
        <v>1547</v>
      </c>
    </row>
    <row r="342" spans="1:10" x14ac:dyDescent="0.35">
      <c r="A342" t="s">
        <v>1440</v>
      </c>
      <c r="B342" t="s">
        <v>1521</v>
      </c>
      <c r="C342" t="s">
        <v>14</v>
      </c>
      <c r="D342" t="s">
        <v>42</v>
      </c>
      <c r="E342">
        <v>0.94339622641509402</v>
      </c>
      <c r="F342">
        <v>0.79245283018867896</v>
      </c>
      <c r="G342">
        <v>0.245283018867924</v>
      </c>
      <c r="H342" t="s">
        <v>1447</v>
      </c>
      <c r="I342" t="s">
        <v>1487</v>
      </c>
      <c r="J342" t="s">
        <v>1547</v>
      </c>
    </row>
    <row r="343" spans="1:10" x14ac:dyDescent="0.35">
      <c r="A343" t="s">
        <v>1440</v>
      </c>
      <c r="B343" t="s">
        <v>1521</v>
      </c>
      <c r="C343" t="s">
        <v>14</v>
      </c>
      <c r="D343" t="s">
        <v>45</v>
      </c>
      <c r="E343">
        <v>1</v>
      </c>
      <c r="F343">
        <v>0.88679245283018804</v>
      </c>
      <c r="G343">
        <v>0.41509433962264097</v>
      </c>
      <c r="H343" t="s">
        <v>1447</v>
      </c>
      <c r="I343" t="s">
        <v>1488</v>
      </c>
      <c r="J343" t="s">
        <v>1547</v>
      </c>
    </row>
    <row r="344" spans="1:10" x14ac:dyDescent="0.35">
      <c r="A344" t="s">
        <v>1440</v>
      </c>
      <c r="B344" t="s">
        <v>1521</v>
      </c>
      <c r="C344" t="s">
        <v>14</v>
      </c>
      <c r="D344" t="s">
        <v>1450</v>
      </c>
      <c r="E344">
        <v>0</v>
      </c>
      <c r="F344">
        <v>0</v>
      </c>
      <c r="G344">
        <v>0</v>
      </c>
      <c r="H344" t="s">
        <v>1442</v>
      </c>
      <c r="I344" t="s">
        <v>1489</v>
      </c>
      <c r="J344" t="s">
        <v>1547</v>
      </c>
    </row>
    <row r="345" spans="1:10" x14ac:dyDescent="0.35">
      <c r="A345" t="s">
        <v>1440</v>
      </c>
      <c r="B345" t="s">
        <v>1521</v>
      </c>
      <c r="C345" t="s">
        <v>14</v>
      </c>
      <c r="D345" t="s">
        <v>1454</v>
      </c>
      <c r="E345">
        <v>0.18867924528301799</v>
      </c>
      <c r="F345">
        <v>0</v>
      </c>
      <c r="G345">
        <v>0</v>
      </c>
      <c r="H345" t="s">
        <v>1442</v>
      </c>
      <c r="I345" t="s">
        <v>1490</v>
      </c>
      <c r="J345" t="s">
        <v>1547</v>
      </c>
    </row>
    <row r="346" spans="1:10" x14ac:dyDescent="0.35">
      <c r="A346" t="s">
        <v>1440</v>
      </c>
      <c r="B346" t="s">
        <v>1521</v>
      </c>
      <c r="C346" t="s">
        <v>14</v>
      </c>
      <c r="D346" t="s">
        <v>1459</v>
      </c>
      <c r="E346">
        <v>0.71698113207547098</v>
      </c>
      <c r="F346">
        <v>0.26415094339622602</v>
      </c>
      <c r="G346">
        <v>3.7735849056603703E-2</v>
      </c>
      <c r="H346" t="s">
        <v>1463</v>
      </c>
      <c r="I346" t="s">
        <v>1491</v>
      </c>
      <c r="J346" t="s">
        <v>1547</v>
      </c>
    </row>
    <row r="347" spans="1:10" x14ac:dyDescent="0.35">
      <c r="A347" t="s">
        <v>1440</v>
      </c>
      <c r="B347" t="s">
        <v>1521</v>
      </c>
      <c r="C347" t="s">
        <v>14</v>
      </c>
      <c r="D347" t="s">
        <v>1460</v>
      </c>
      <c r="E347">
        <v>5.6603773584905599E-2</v>
      </c>
      <c r="F347">
        <v>0</v>
      </c>
      <c r="G347">
        <v>0</v>
      </c>
      <c r="H347" t="s">
        <v>1442</v>
      </c>
      <c r="I347" t="s">
        <v>1492</v>
      </c>
      <c r="J347" t="s">
        <v>1547</v>
      </c>
    </row>
    <row r="348" spans="1:10" x14ac:dyDescent="0.35">
      <c r="A348" t="s">
        <v>1440</v>
      </c>
      <c r="B348" t="s">
        <v>1521</v>
      </c>
      <c r="C348" t="s">
        <v>14</v>
      </c>
      <c r="D348" t="s">
        <v>1462</v>
      </c>
      <c r="E348">
        <v>0.47169811320754701</v>
      </c>
      <c r="F348">
        <v>0.20754716981131999</v>
      </c>
      <c r="G348">
        <v>1.8867924528301799E-2</v>
      </c>
      <c r="H348" t="s">
        <v>1442</v>
      </c>
      <c r="I348" t="s">
        <v>1493</v>
      </c>
      <c r="J348" t="s">
        <v>1547</v>
      </c>
    </row>
    <row r="349" spans="1:10" x14ac:dyDescent="0.35">
      <c r="A349" t="s">
        <v>1440</v>
      </c>
      <c r="B349" t="s">
        <v>1521</v>
      </c>
      <c r="C349" t="s">
        <v>14</v>
      </c>
      <c r="D349" t="s">
        <v>179</v>
      </c>
      <c r="E349">
        <v>0.90566037735849003</v>
      </c>
      <c r="F349">
        <v>0.58490566037735803</v>
      </c>
      <c r="G349">
        <v>0.18867924528301799</v>
      </c>
      <c r="H349" t="s">
        <v>1463</v>
      </c>
      <c r="I349" t="s">
        <v>1494</v>
      </c>
      <c r="J349" t="s">
        <v>1547</v>
      </c>
    </row>
    <row r="350" spans="1:10" x14ac:dyDescent="0.35">
      <c r="A350" t="s">
        <v>1440</v>
      </c>
      <c r="B350" t="s">
        <v>1521</v>
      </c>
      <c r="C350" t="s">
        <v>14</v>
      </c>
      <c r="D350" t="s">
        <v>1464</v>
      </c>
      <c r="E350">
        <v>0</v>
      </c>
      <c r="F350">
        <v>0</v>
      </c>
      <c r="G350">
        <v>0</v>
      </c>
      <c r="H350" t="s">
        <v>1442</v>
      </c>
      <c r="I350" t="s">
        <v>1495</v>
      </c>
      <c r="J350" t="s">
        <v>1547</v>
      </c>
    </row>
    <row r="351" spans="1:10" x14ac:dyDescent="0.35">
      <c r="A351" t="s">
        <v>1440</v>
      </c>
      <c r="B351" t="s">
        <v>1521</v>
      </c>
      <c r="C351" t="s">
        <v>14</v>
      </c>
      <c r="D351" t="s">
        <v>1466</v>
      </c>
      <c r="E351">
        <v>5.6603773584905599E-2</v>
      </c>
      <c r="F351">
        <v>0</v>
      </c>
      <c r="G351">
        <v>0</v>
      </c>
      <c r="H351" t="s">
        <v>1442</v>
      </c>
      <c r="I351" t="s">
        <v>1500</v>
      </c>
      <c r="J351" t="s">
        <v>1547</v>
      </c>
    </row>
    <row r="352" spans="1:10" x14ac:dyDescent="0.35">
      <c r="A352" t="s">
        <v>1440</v>
      </c>
      <c r="B352" t="s">
        <v>1521</v>
      </c>
      <c r="C352" t="s">
        <v>14</v>
      </c>
      <c r="D352" t="s">
        <v>1468</v>
      </c>
      <c r="E352">
        <v>0.43396226415094302</v>
      </c>
      <c r="F352">
        <v>0.13207547169811301</v>
      </c>
      <c r="G352">
        <v>0</v>
      </c>
      <c r="H352" t="s">
        <v>1442</v>
      </c>
      <c r="I352" t="s">
        <v>1503</v>
      </c>
      <c r="J352" t="s">
        <v>1547</v>
      </c>
    </row>
    <row r="353" spans="1:10" x14ac:dyDescent="0.35">
      <c r="A353" t="s">
        <v>1440</v>
      </c>
      <c r="B353" t="s">
        <v>1521</v>
      </c>
      <c r="C353" t="s">
        <v>17</v>
      </c>
      <c r="D353" t="s">
        <v>35</v>
      </c>
      <c r="E353">
        <v>0.28301886792452802</v>
      </c>
      <c r="F353">
        <v>0.18867924528301799</v>
      </c>
      <c r="G353">
        <v>1.8867924528301799E-2</v>
      </c>
      <c r="H353" t="s">
        <v>1442</v>
      </c>
      <c r="I353" t="s">
        <v>1501</v>
      </c>
      <c r="J353" t="s">
        <v>1548</v>
      </c>
    </row>
    <row r="354" spans="1:10" x14ac:dyDescent="0.35">
      <c r="A354" t="s">
        <v>1440</v>
      </c>
      <c r="B354" t="s">
        <v>1521</v>
      </c>
      <c r="C354" t="s">
        <v>17</v>
      </c>
      <c r="D354" t="s">
        <v>39</v>
      </c>
      <c r="E354">
        <v>0.52830188679245205</v>
      </c>
      <c r="F354">
        <v>0.26415094339622602</v>
      </c>
      <c r="G354">
        <v>0.13207547169811301</v>
      </c>
      <c r="H354" t="s">
        <v>1442</v>
      </c>
      <c r="I354" t="s">
        <v>1504</v>
      </c>
      <c r="J354" t="s">
        <v>1548</v>
      </c>
    </row>
    <row r="355" spans="1:10" x14ac:dyDescent="0.35">
      <c r="A355" t="s">
        <v>1440</v>
      </c>
      <c r="B355" t="s">
        <v>1521</v>
      </c>
      <c r="C355" t="s">
        <v>17</v>
      </c>
      <c r="D355" t="s">
        <v>42</v>
      </c>
      <c r="E355">
        <v>0.90566037735849003</v>
      </c>
      <c r="F355">
        <v>0.62264150943396201</v>
      </c>
      <c r="G355">
        <v>0.18867924528301799</v>
      </c>
      <c r="H355" t="s">
        <v>1463</v>
      </c>
      <c r="I355" t="s">
        <v>1505</v>
      </c>
      <c r="J355" t="s">
        <v>1548</v>
      </c>
    </row>
    <row r="356" spans="1:10" x14ac:dyDescent="0.35">
      <c r="A356" t="s">
        <v>1440</v>
      </c>
      <c r="B356" t="s">
        <v>1521</v>
      </c>
      <c r="C356" t="s">
        <v>17</v>
      </c>
      <c r="D356" t="s">
        <v>45</v>
      </c>
      <c r="E356">
        <v>0.98113207547169801</v>
      </c>
      <c r="F356">
        <v>0.83018867924528295</v>
      </c>
      <c r="G356">
        <v>0.37735849056603699</v>
      </c>
      <c r="H356" t="s">
        <v>1447</v>
      </c>
      <c r="I356" t="s">
        <v>1506</v>
      </c>
      <c r="J356" t="s">
        <v>1548</v>
      </c>
    </row>
    <row r="357" spans="1:10" x14ac:dyDescent="0.35">
      <c r="A357" t="s">
        <v>1440</v>
      </c>
      <c r="B357" t="s">
        <v>1521</v>
      </c>
      <c r="C357" t="s">
        <v>17</v>
      </c>
      <c r="D357" t="s">
        <v>1450</v>
      </c>
      <c r="E357">
        <v>0</v>
      </c>
      <c r="F357">
        <v>0</v>
      </c>
      <c r="G357">
        <v>0</v>
      </c>
      <c r="H357" t="s">
        <v>1442</v>
      </c>
      <c r="I357" t="s">
        <v>1496</v>
      </c>
      <c r="J357" t="s">
        <v>1548</v>
      </c>
    </row>
    <row r="358" spans="1:10" x14ac:dyDescent="0.35">
      <c r="A358" t="s">
        <v>1440</v>
      </c>
      <c r="B358" t="s">
        <v>1521</v>
      </c>
      <c r="C358" t="s">
        <v>17</v>
      </c>
      <c r="D358" t="s">
        <v>1454</v>
      </c>
      <c r="E358">
        <v>9.4339622641509399E-2</v>
      </c>
      <c r="F358">
        <v>0</v>
      </c>
      <c r="G358">
        <v>0</v>
      </c>
      <c r="H358" t="s">
        <v>1442</v>
      </c>
      <c r="I358" t="s">
        <v>1458</v>
      </c>
      <c r="J358" t="s">
        <v>1548</v>
      </c>
    </row>
    <row r="359" spans="1:10" x14ac:dyDescent="0.35">
      <c r="A359" t="s">
        <v>1440</v>
      </c>
      <c r="B359" t="s">
        <v>1521</v>
      </c>
      <c r="C359" t="s">
        <v>17</v>
      </c>
      <c r="D359" t="s">
        <v>1459</v>
      </c>
      <c r="E359">
        <v>0.490566037735849</v>
      </c>
      <c r="F359">
        <v>0.20754716981131999</v>
      </c>
      <c r="G359">
        <v>1.8867924528301799E-2</v>
      </c>
      <c r="H359" t="s">
        <v>1442</v>
      </c>
      <c r="I359" t="s">
        <v>86</v>
      </c>
      <c r="J359" t="s">
        <v>1548</v>
      </c>
    </row>
    <row r="360" spans="1:10" x14ac:dyDescent="0.35">
      <c r="A360" t="s">
        <v>1440</v>
      </c>
      <c r="B360" t="s">
        <v>1521</v>
      </c>
      <c r="C360" t="s">
        <v>17</v>
      </c>
      <c r="D360" t="s">
        <v>1460</v>
      </c>
      <c r="E360">
        <v>0</v>
      </c>
      <c r="F360">
        <v>0</v>
      </c>
      <c r="G360">
        <v>0</v>
      </c>
      <c r="H360" t="s">
        <v>1442</v>
      </c>
      <c r="I360" t="s">
        <v>1498</v>
      </c>
      <c r="J360" t="s">
        <v>1548</v>
      </c>
    </row>
    <row r="361" spans="1:10" x14ac:dyDescent="0.35">
      <c r="A361" t="s">
        <v>1440</v>
      </c>
      <c r="B361" t="s">
        <v>1521</v>
      </c>
      <c r="C361" t="s">
        <v>17</v>
      </c>
      <c r="D361" t="s">
        <v>1462</v>
      </c>
      <c r="E361">
        <v>0.339622641509433</v>
      </c>
      <c r="F361">
        <v>0.13207547169811301</v>
      </c>
      <c r="G361">
        <v>0</v>
      </c>
      <c r="H361" t="s">
        <v>1442</v>
      </c>
      <c r="I361" t="s">
        <v>212</v>
      </c>
      <c r="J361" t="s">
        <v>1548</v>
      </c>
    </row>
    <row r="362" spans="1:10" x14ac:dyDescent="0.35">
      <c r="A362" t="s">
        <v>1440</v>
      </c>
      <c r="B362" t="s">
        <v>1521</v>
      </c>
      <c r="C362" t="s">
        <v>17</v>
      </c>
      <c r="D362" t="s">
        <v>179</v>
      </c>
      <c r="E362">
        <v>0.84905660377358405</v>
      </c>
      <c r="F362">
        <v>0.50943396226415005</v>
      </c>
      <c r="G362">
        <v>0.18867924528301799</v>
      </c>
      <c r="H362" t="s">
        <v>1463</v>
      </c>
      <c r="I362" t="s">
        <v>88</v>
      </c>
      <c r="J362" t="s">
        <v>1548</v>
      </c>
    </row>
    <row r="363" spans="1:10" x14ac:dyDescent="0.35">
      <c r="A363" t="s">
        <v>1440</v>
      </c>
      <c r="B363" t="s">
        <v>1521</v>
      </c>
      <c r="C363" t="s">
        <v>17</v>
      </c>
      <c r="D363" t="s">
        <v>1464</v>
      </c>
      <c r="E363">
        <v>0</v>
      </c>
      <c r="F363">
        <v>0</v>
      </c>
      <c r="G363">
        <v>0</v>
      </c>
      <c r="H363" t="s">
        <v>1442</v>
      </c>
      <c r="I363" t="s">
        <v>1497</v>
      </c>
      <c r="J363" t="s">
        <v>1548</v>
      </c>
    </row>
    <row r="364" spans="1:10" x14ac:dyDescent="0.35">
      <c r="A364" t="s">
        <v>1440</v>
      </c>
      <c r="B364" t="s">
        <v>1521</v>
      </c>
      <c r="C364" t="s">
        <v>17</v>
      </c>
      <c r="D364" t="s">
        <v>1466</v>
      </c>
      <c r="E364">
        <v>0</v>
      </c>
      <c r="F364">
        <v>0</v>
      </c>
      <c r="G364">
        <v>0</v>
      </c>
      <c r="H364" t="s">
        <v>1442</v>
      </c>
      <c r="I364" t="s">
        <v>1499</v>
      </c>
      <c r="J364" t="s">
        <v>1548</v>
      </c>
    </row>
    <row r="365" spans="1:10" x14ac:dyDescent="0.35">
      <c r="A365" t="s">
        <v>1440</v>
      </c>
      <c r="B365" t="s">
        <v>1521</v>
      </c>
      <c r="C365" t="s">
        <v>17</v>
      </c>
      <c r="D365" t="s">
        <v>1468</v>
      </c>
      <c r="E365">
        <v>0.30188679245283001</v>
      </c>
      <c r="F365">
        <v>0.113207547169811</v>
      </c>
      <c r="G365">
        <v>0</v>
      </c>
      <c r="H365" t="s">
        <v>1442</v>
      </c>
      <c r="I365" t="s">
        <v>1502</v>
      </c>
      <c r="J365" t="s">
        <v>1548</v>
      </c>
    </row>
    <row r="366" spans="1:10" x14ac:dyDescent="0.35">
      <c r="A366" t="s">
        <v>1440</v>
      </c>
      <c r="B366" t="s">
        <v>1523</v>
      </c>
      <c r="C366" t="s">
        <v>3</v>
      </c>
      <c r="D366" t="s">
        <v>35</v>
      </c>
      <c r="E366">
        <v>0.20754716981131999</v>
      </c>
      <c r="F366">
        <v>0.13207547169811301</v>
      </c>
      <c r="G366">
        <v>0</v>
      </c>
      <c r="H366" t="s">
        <v>1442</v>
      </c>
      <c r="I366" t="s">
        <v>1443</v>
      </c>
      <c r="J366" t="s">
        <v>1549</v>
      </c>
    </row>
    <row r="367" spans="1:10" x14ac:dyDescent="0.35">
      <c r="A367" t="s">
        <v>1440</v>
      </c>
      <c r="B367" t="s">
        <v>1523</v>
      </c>
      <c r="C367" t="s">
        <v>3</v>
      </c>
      <c r="D367" t="s">
        <v>39</v>
      </c>
      <c r="E367">
        <v>0.37735849056603699</v>
      </c>
      <c r="F367">
        <v>0.22641509433962201</v>
      </c>
      <c r="G367">
        <v>5.6603773584905599E-2</v>
      </c>
      <c r="H367" t="s">
        <v>1442</v>
      </c>
      <c r="I367" t="s">
        <v>1445</v>
      </c>
      <c r="J367" t="s">
        <v>1549</v>
      </c>
    </row>
    <row r="368" spans="1:10" x14ac:dyDescent="0.35">
      <c r="A368" t="s">
        <v>1440</v>
      </c>
      <c r="B368" t="s">
        <v>1523</v>
      </c>
      <c r="C368" t="s">
        <v>3</v>
      </c>
      <c r="D368" t="s">
        <v>42</v>
      </c>
      <c r="E368">
        <v>0.84905660377358405</v>
      </c>
      <c r="F368">
        <v>0.54716981132075404</v>
      </c>
      <c r="G368">
        <v>0.18867924528301799</v>
      </c>
      <c r="H368" t="s">
        <v>1463</v>
      </c>
      <c r="I368" t="s">
        <v>1448</v>
      </c>
      <c r="J368" t="s">
        <v>1549</v>
      </c>
    </row>
    <row r="369" spans="1:10" x14ac:dyDescent="0.35">
      <c r="A369" t="s">
        <v>1440</v>
      </c>
      <c r="B369" t="s">
        <v>1523</v>
      </c>
      <c r="C369" t="s">
        <v>3</v>
      </c>
      <c r="D369" t="s">
        <v>45</v>
      </c>
      <c r="E369">
        <v>0.94339622641509402</v>
      </c>
      <c r="F369">
        <v>0.83018867924528295</v>
      </c>
      <c r="G369">
        <v>0.30188679245283001</v>
      </c>
      <c r="H369" t="s">
        <v>1447</v>
      </c>
      <c r="I369" t="s">
        <v>1449</v>
      </c>
      <c r="J369" t="s">
        <v>1549</v>
      </c>
    </row>
    <row r="370" spans="1:10" x14ac:dyDescent="0.35">
      <c r="A370" t="s">
        <v>1440</v>
      </c>
      <c r="B370" t="s">
        <v>1523</v>
      </c>
      <c r="C370" t="s">
        <v>3</v>
      </c>
      <c r="D370" t="s">
        <v>1450</v>
      </c>
      <c r="E370">
        <v>0</v>
      </c>
      <c r="F370">
        <v>0</v>
      </c>
      <c r="G370">
        <v>0</v>
      </c>
      <c r="H370" t="s">
        <v>1442</v>
      </c>
      <c r="I370" t="s">
        <v>1451</v>
      </c>
      <c r="J370" t="s">
        <v>1549</v>
      </c>
    </row>
    <row r="371" spans="1:10" x14ac:dyDescent="0.35">
      <c r="A371" t="s">
        <v>1440</v>
      </c>
      <c r="B371" t="s">
        <v>1523</v>
      </c>
      <c r="C371" t="s">
        <v>3</v>
      </c>
      <c r="D371" t="s">
        <v>1454</v>
      </c>
      <c r="E371">
        <v>1.8867924528301799E-2</v>
      </c>
      <c r="F371">
        <v>0</v>
      </c>
      <c r="G371">
        <v>0</v>
      </c>
      <c r="H371" t="s">
        <v>1442</v>
      </c>
      <c r="I371" t="s">
        <v>1455</v>
      </c>
      <c r="J371" t="s">
        <v>1549</v>
      </c>
    </row>
    <row r="372" spans="1:10" x14ac:dyDescent="0.35">
      <c r="A372" t="s">
        <v>1440</v>
      </c>
      <c r="B372" t="s">
        <v>1523</v>
      </c>
      <c r="C372" t="s">
        <v>3</v>
      </c>
      <c r="D372" t="s">
        <v>1459</v>
      </c>
      <c r="E372">
        <v>0.339622641509433</v>
      </c>
      <c r="F372">
        <v>0.18867924528301799</v>
      </c>
      <c r="G372">
        <v>1.8867924528301799E-2</v>
      </c>
      <c r="H372" t="s">
        <v>1442</v>
      </c>
      <c r="I372" t="s">
        <v>85</v>
      </c>
      <c r="J372" t="s">
        <v>1549</v>
      </c>
    </row>
    <row r="373" spans="1:10" x14ac:dyDescent="0.35">
      <c r="A373" t="s">
        <v>1440</v>
      </c>
      <c r="B373" t="s">
        <v>1523</v>
      </c>
      <c r="C373" t="s">
        <v>3</v>
      </c>
      <c r="D373" t="s">
        <v>1460</v>
      </c>
      <c r="E373">
        <v>0</v>
      </c>
      <c r="F373">
        <v>0</v>
      </c>
      <c r="G373">
        <v>0</v>
      </c>
      <c r="H373" t="s">
        <v>1442</v>
      </c>
      <c r="I373" t="s">
        <v>1461</v>
      </c>
      <c r="J373" t="s">
        <v>1549</v>
      </c>
    </row>
    <row r="374" spans="1:10" x14ac:dyDescent="0.35">
      <c r="A374" t="s">
        <v>1440</v>
      </c>
      <c r="B374" t="s">
        <v>1523</v>
      </c>
      <c r="C374" t="s">
        <v>3</v>
      </c>
      <c r="D374" t="s">
        <v>1462</v>
      </c>
      <c r="E374">
        <v>0.245283018867924</v>
      </c>
      <c r="F374">
        <v>9.4339622641509399E-2</v>
      </c>
      <c r="G374">
        <v>0</v>
      </c>
      <c r="H374" t="s">
        <v>1442</v>
      </c>
      <c r="I374" t="s">
        <v>1457</v>
      </c>
      <c r="J374" t="s">
        <v>1549</v>
      </c>
    </row>
    <row r="375" spans="1:10" x14ac:dyDescent="0.35">
      <c r="A375" t="s">
        <v>1440</v>
      </c>
      <c r="B375" t="s">
        <v>1523</v>
      </c>
      <c r="C375" t="s">
        <v>3</v>
      </c>
      <c r="D375" t="s">
        <v>179</v>
      </c>
      <c r="E375">
        <v>0.77358490566037696</v>
      </c>
      <c r="F375">
        <v>0.41509433962264097</v>
      </c>
      <c r="G375">
        <v>0.15094339622641501</v>
      </c>
      <c r="H375" t="s">
        <v>1463</v>
      </c>
      <c r="I375" t="s">
        <v>87</v>
      </c>
      <c r="J375" t="s">
        <v>1549</v>
      </c>
    </row>
    <row r="376" spans="1:10" x14ac:dyDescent="0.35">
      <c r="A376" t="s">
        <v>1440</v>
      </c>
      <c r="B376" t="s">
        <v>1523</v>
      </c>
      <c r="C376" t="s">
        <v>3</v>
      </c>
      <c r="D376" t="s">
        <v>1464</v>
      </c>
      <c r="E376">
        <v>0</v>
      </c>
      <c r="F376">
        <v>0</v>
      </c>
      <c r="G376">
        <v>0</v>
      </c>
      <c r="H376" t="s">
        <v>1442</v>
      </c>
      <c r="I376" t="s">
        <v>1465</v>
      </c>
      <c r="J376" t="s">
        <v>1549</v>
      </c>
    </row>
    <row r="377" spans="1:10" x14ac:dyDescent="0.35">
      <c r="A377" t="s">
        <v>1440</v>
      </c>
      <c r="B377" t="s">
        <v>1523</v>
      </c>
      <c r="C377" t="s">
        <v>3</v>
      </c>
      <c r="D377" t="s">
        <v>1466</v>
      </c>
      <c r="E377">
        <v>0</v>
      </c>
      <c r="F377">
        <v>0</v>
      </c>
      <c r="G377">
        <v>0</v>
      </c>
      <c r="H377" t="s">
        <v>1442</v>
      </c>
      <c r="I377" t="s">
        <v>1467</v>
      </c>
      <c r="J377" t="s">
        <v>1549</v>
      </c>
    </row>
    <row r="378" spans="1:10" x14ac:dyDescent="0.35">
      <c r="A378" t="s">
        <v>1440</v>
      </c>
      <c r="B378" t="s">
        <v>1523</v>
      </c>
      <c r="C378" t="s">
        <v>3</v>
      </c>
      <c r="D378" t="s">
        <v>1468</v>
      </c>
      <c r="E378">
        <v>0.22641509433962201</v>
      </c>
      <c r="F378">
        <v>3.7735849056603703E-2</v>
      </c>
      <c r="G378">
        <v>0</v>
      </c>
      <c r="H378" t="s">
        <v>1442</v>
      </c>
      <c r="I378" t="s">
        <v>1469</v>
      </c>
      <c r="J378" t="s">
        <v>1549</v>
      </c>
    </row>
    <row r="379" spans="1:10" x14ac:dyDescent="0.35">
      <c r="A379" t="s">
        <v>1440</v>
      </c>
      <c r="B379" t="s">
        <v>1523</v>
      </c>
      <c r="C379" t="s">
        <v>9</v>
      </c>
      <c r="D379" t="s">
        <v>35</v>
      </c>
      <c r="E379">
        <v>0.339622641509433</v>
      </c>
      <c r="F379">
        <v>0.20754716981131999</v>
      </c>
      <c r="G379">
        <v>1.8867924528301799E-2</v>
      </c>
      <c r="H379" t="s">
        <v>1442</v>
      </c>
      <c r="I379" t="s">
        <v>1470</v>
      </c>
      <c r="J379" t="s">
        <v>1550</v>
      </c>
    </row>
    <row r="380" spans="1:10" x14ac:dyDescent="0.35">
      <c r="A380" t="s">
        <v>1440</v>
      </c>
      <c r="B380" t="s">
        <v>1523</v>
      </c>
      <c r="C380" t="s">
        <v>9</v>
      </c>
      <c r="D380" t="s">
        <v>39</v>
      </c>
      <c r="E380">
        <v>0.62264150943396201</v>
      </c>
      <c r="F380">
        <v>0.35849056603773499</v>
      </c>
      <c r="G380">
        <v>0.13207547169811301</v>
      </c>
      <c r="H380" t="s">
        <v>1442</v>
      </c>
      <c r="I380" t="s">
        <v>1472</v>
      </c>
      <c r="J380" t="s">
        <v>1550</v>
      </c>
    </row>
    <row r="381" spans="1:10" x14ac:dyDescent="0.35">
      <c r="A381" t="s">
        <v>1440</v>
      </c>
      <c r="B381" t="s">
        <v>1523</v>
      </c>
      <c r="C381" t="s">
        <v>9</v>
      </c>
      <c r="D381" t="s">
        <v>42</v>
      </c>
      <c r="E381">
        <v>0.92452830188679203</v>
      </c>
      <c r="F381">
        <v>0.73584905660377298</v>
      </c>
      <c r="G381">
        <v>0.20754716981131999</v>
      </c>
      <c r="H381" t="s">
        <v>1447</v>
      </c>
      <c r="I381" t="s">
        <v>1473</v>
      </c>
      <c r="J381" t="s">
        <v>1550</v>
      </c>
    </row>
    <row r="382" spans="1:10" x14ac:dyDescent="0.35">
      <c r="A382" t="s">
        <v>1440</v>
      </c>
      <c r="B382" t="s">
        <v>1523</v>
      </c>
      <c r="C382" t="s">
        <v>9</v>
      </c>
      <c r="D382" t="s">
        <v>45</v>
      </c>
      <c r="E382">
        <v>0.98113207547169801</v>
      </c>
      <c r="F382">
        <v>0.86792452830188604</v>
      </c>
      <c r="G382">
        <v>0.37735849056603699</v>
      </c>
      <c r="H382" t="s">
        <v>1447</v>
      </c>
      <c r="I382" t="s">
        <v>1474</v>
      </c>
      <c r="J382" t="s">
        <v>1550</v>
      </c>
    </row>
    <row r="383" spans="1:10" x14ac:dyDescent="0.35">
      <c r="A383" t="s">
        <v>1440</v>
      </c>
      <c r="B383" t="s">
        <v>1523</v>
      </c>
      <c r="C383" t="s">
        <v>9</v>
      </c>
      <c r="D383" t="s">
        <v>1450</v>
      </c>
      <c r="E383">
        <v>0</v>
      </c>
      <c r="F383">
        <v>0</v>
      </c>
      <c r="G383">
        <v>0</v>
      </c>
      <c r="H383" t="s">
        <v>1442</v>
      </c>
      <c r="I383" t="s">
        <v>1475</v>
      </c>
      <c r="J383" t="s">
        <v>1550</v>
      </c>
    </row>
    <row r="384" spans="1:10" x14ac:dyDescent="0.35">
      <c r="A384" t="s">
        <v>1440</v>
      </c>
      <c r="B384" t="s">
        <v>1523</v>
      </c>
      <c r="C384" t="s">
        <v>9</v>
      </c>
      <c r="D384" t="s">
        <v>1454</v>
      </c>
      <c r="E384">
        <v>0.15094339622641501</v>
      </c>
      <c r="F384">
        <v>0</v>
      </c>
      <c r="G384">
        <v>0</v>
      </c>
      <c r="H384" t="s">
        <v>1442</v>
      </c>
      <c r="I384" t="s">
        <v>1476</v>
      </c>
      <c r="J384" t="s">
        <v>1550</v>
      </c>
    </row>
    <row r="385" spans="1:10" x14ac:dyDescent="0.35">
      <c r="A385" t="s">
        <v>1440</v>
      </c>
      <c r="B385" t="s">
        <v>1523</v>
      </c>
      <c r="C385" t="s">
        <v>9</v>
      </c>
      <c r="D385" t="s">
        <v>1459</v>
      </c>
      <c r="E385">
        <v>0.56603773584905603</v>
      </c>
      <c r="F385">
        <v>0.26415094339622602</v>
      </c>
      <c r="G385">
        <v>1.8867924528301799E-2</v>
      </c>
      <c r="H385" t="s">
        <v>1442</v>
      </c>
      <c r="I385" t="s">
        <v>1477</v>
      </c>
      <c r="J385" t="s">
        <v>1550</v>
      </c>
    </row>
    <row r="386" spans="1:10" x14ac:dyDescent="0.35">
      <c r="A386" t="s">
        <v>1440</v>
      </c>
      <c r="B386" t="s">
        <v>1523</v>
      </c>
      <c r="C386" t="s">
        <v>9</v>
      </c>
      <c r="D386" t="s">
        <v>1460</v>
      </c>
      <c r="E386">
        <v>0</v>
      </c>
      <c r="F386">
        <v>0</v>
      </c>
      <c r="G386">
        <v>0</v>
      </c>
      <c r="H386" t="s">
        <v>1442</v>
      </c>
      <c r="I386" t="s">
        <v>1478</v>
      </c>
      <c r="J386" t="s">
        <v>1550</v>
      </c>
    </row>
    <row r="387" spans="1:10" x14ac:dyDescent="0.35">
      <c r="A387" t="s">
        <v>1440</v>
      </c>
      <c r="B387" t="s">
        <v>1523</v>
      </c>
      <c r="C387" t="s">
        <v>9</v>
      </c>
      <c r="D387" t="s">
        <v>1462</v>
      </c>
      <c r="E387">
        <v>0.39622641509433898</v>
      </c>
      <c r="F387">
        <v>0.169811320754716</v>
      </c>
      <c r="G387">
        <v>0</v>
      </c>
      <c r="H387" t="s">
        <v>1442</v>
      </c>
      <c r="I387" t="s">
        <v>1479</v>
      </c>
      <c r="J387" t="s">
        <v>1550</v>
      </c>
    </row>
    <row r="388" spans="1:10" x14ac:dyDescent="0.35">
      <c r="A388" t="s">
        <v>1440</v>
      </c>
      <c r="B388" t="s">
        <v>1523</v>
      </c>
      <c r="C388" t="s">
        <v>9</v>
      </c>
      <c r="D388" t="s">
        <v>179</v>
      </c>
      <c r="E388">
        <v>0.86792452830188604</v>
      </c>
      <c r="F388">
        <v>0.56603773584905603</v>
      </c>
      <c r="G388">
        <v>0.18867924528301799</v>
      </c>
      <c r="H388" t="s">
        <v>1463</v>
      </c>
      <c r="I388" t="s">
        <v>1480</v>
      </c>
      <c r="J388" t="s">
        <v>1550</v>
      </c>
    </row>
    <row r="389" spans="1:10" x14ac:dyDescent="0.35">
      <c r="A389" t="s">
        <v>1440</v>
      </c>
      <c r="B389" t="s">
        <v>1523</v>
      </c>
      <c r="C389" t="s">
        <v>9</v>
      </c>
      <c r="D389" t="s">
        <v>1464</v>
      </c>
      <c r="E389">
        <v>0</v>
      </c>
      <c r="F389">
        <v>0</v>
      </c>
      <c r="G389">
        <v>0</v>
      </c>
      <c r="H389" t="s">
        <v>1442</v>
      </c>
      <c r="I389" t="s">
        <v>1481</v>
      </c>
      <c r="J389" t="s">
        <v>1550</v>
      </c>
    </row>
    <row r="390" spans="1:10" x14ac:dyDescent="0.35">
      <c r="A390" t="s">
        <v>1440</v>
      </c>
      <c r="B390" t="s">
        <v>1523</v>
      </c>
      <c r="C390" t="s">
        <v>9</v>
      </c>
      <c r="D390" t="s">
        <v>1466</v>
      </c>
      <c r="E390">
        <v>1.8867924528301799E-2</v>
      </c>
      <c r="F390">
        <v>0</v>
      </c>
      <c r="G390">
        <v>0</v>
      </c>
      <c r="H390" t="s">
        <v>1442</v>
      </c>
      <c r="I390" t="s">
        <v>1482</v>
      </c>
      <c r="J390" t="s">
        <v>1550</v>
      </c>
    </row>
    <row r="391" spans="1:10" x14ac:dyDescent="0.35">
      <c r="A391" t="s">
        <v>1440</v>
      </c>
      <c r="B391" t="s">
        <v>1523</v>
      </c>
      <c r="C391" t="s">
        <v>9</v>
      </c>
      <c r="D391" t="s">
        <v>1468</v>
      </c>
      <c r="E391">
        <v>0.37735849056603699</v>
      </c>
      <c r="F391">
        <v>0.13207547169811301</v>
      </c>
      <c r="G391">
        <v>0</v>
      </c>
      <c r="H391" t="s">
        <v>1442</v>
      </c>
      <c r="I391" t="s">
        <v>1483</v>
      </c>
      <c r="J391" t="s">
        <v>1550</v>
      </c>
    </row>
    <row r="392" spans="1:10" x14ac:dyDescent="0.35">
      <c r="A392" t="s">
        <v>1440</v>
      </c>
      <c r="B392" t="s">
        <v>1523</v>
      </c>
      <c r="C392" t="s">
        <v>14</v>
      </c>
      <c r="D392" t="s">
        <v>35</v>
      </c>
      <c r="E392">
        <v>0.41509433962264097</v>
      </c>
      <c r="F392">
        <v>0.20754716981131999</v>
      </c>
      <c r="G392">
        <v>1.8867924528301799E-2</v>
      </c>
      <c r="H392" t="s">
        <v>1442</v>
      </c>
      <c r="I392" t="s">
        <v>1484</v>
      </c>
      <c r="J392" t="s">
        <v>1551</v>
      </c>
    </row>
    <row r="393" spans="1:10" x14ac:dyDescent="0.35">
      <c r="A393" t="s">
        <v>1440</v>
      </c>
      <c r="B393" t="s">
        <v>1523</v>
      </c>
      <c r="C393" t="s">
        <v>14</v>
      </c>
      <c r="D393" t="s">
        <v>39</v>
      </c>
      <c r="E393">
        <v>0.77358490566037696</v>
      </c>
      <c r="F393">
        <v>0.39622641509433898</v>
      </c>
      <c r="G393">
        <v>0.13207547169811301</v>
      </c>
      <c r="H393" t="s">
        <v>1463</v>
      </c>
      <c r="I393" t="s">
        <v>1486</v>
      </c>
      <c r="J393" t="s">
        <v>1551</v>
      </c>
    </row>
    <row r="394" spans="1:10" x14ac:dyDescent="0.35">
      <c r="A394" t="s">
        <v>1440</v>
      </c>
      <c r="B394" t="s">
        <v>1523</v>
      </c>
      <c r="C394" t="s">
        <v>14</v>
      </c>
      <c r="D394" t="s">
        <v>42</v>
      </c>
      <c r="E394">
        <v>0.94339622641509402</v>
      </c>
      <c r="F394">
        <v>0.79245283018867896</v>
      </c>
      <c r="G394">
        <v>0.245283018867924</v>
      </c>
      <c r="H394" t="s">
        <v>1447</v>
      </c>
      <c r="I394" t="s">
        <v>1487</v>
      </c>
      <c r="J394" t="s">
        <v>1551</v>
      </c>
    </row>
    <row r="395" spans="1:10" x14ac:dyDescent="0.35">
      <c r="A395" t="s">
        <v>1440</v>
      </c>
      <c r="B395" t="s">
        <v>1523</v>
      </c>
      <c r="C395" t="s">
        <v>14</v>
      </c>
      <c r="D395" t="s">
        <v>45</v>
      </c>
      <c r="E395">
        <v>1</v>
      </c>
      <c r="F395">
        <v>0.88679245283018804</v>
      </c>
      <c r="G395">
        <v>0.39622641509433898</v>
      </c>
      <c r="H395" t="s">
        <v>1447</v>
      </c>
      <c r="I395" t="s">
        <v>1488</v>
      </c>
      <c r="J395" t="s">
        <v>1551</v>
      </c>
    </row>
    <row r="396" spans="1:10" x14ac:dyDescent="0.35">
      <c r="A396" t="s">
        <v>1440</v>
      </c>
      <c r="B396" t="s">
        <v>1523</v>
      </c>
      <c r="C396" t="s">
        <v>14</v>
      </c>
      <c r="D396" t="s">
        <v>1450</v>
      </c>
      <c r="E396">
        <v>0</v>
      </c>
      <c r="F396">
        <v>0</v>
      </c>
      <c r="G396">
        <v>0</v>
      </c>
      <c r="H396" t="s">
        <v>1442</v>
      </c>
      <c r="I396" t="s">
        <v>1489</v>
      </c>
      <c r="J396" t="s">
        <v>1551</v>
      </c>
    </row>
    <row r="397" spans="1:10" x14ac:dyDescent="0.35">
      <c r="A397" t="s">
        <v>1440</v>
      </c>
      <c r="B397" t="s">
        <v>1523</v>
      </c>
      <c r="C397" t="s">
        <v>14</v>
      </c>
      <c r="D397" t="s">
        <v>1454</v>
      </c>
      <c r="E397">
        <v>0.18867924528301799</v>
      </c>
      <c r="F397">
        <v>0</v>
      </c>
      <c r="G397">
        <v>0</v>
      </c>
      <c r="H397" t="s">
        <v>1442</v>
      </c>
      <c r="I397" t="s">
        <v>1490</v>
      </c>
      <c r="J397" t="s">
        <v>1551</v>
      </c>
    </row>
    <row r="398" spans="1:10" x14ac:dyDescent="0.35">
      <c r="A398" t="s">
        <v>1440</v>
      </c>
      <c r="B398" t="s">
        <v>1523</v>
      </c>
      <c r="C398" t="s">
        <v>14</v>
      </c>
      <c r="D398" t="s">
        <v>1459</v>
      </c>
      <c r="E398">
        <v>0.71698113207547098</v>
      </c>
      <c r="F398">
        <v>0.26415094339622602</v>
      </c>
      <c r="G398">
        <v>1.8867924528301799E-2</v>
      </c>
      <c r="H398" t="s">
        <v>1463</v>
      </c>
      <c r="I398" t="s">
        <v>1491</v>
      </c>
      <c r="J398" t="s">
        <v>1551</v>
      </c>
    </row>
    <row r="399" spans="1:10" x14ac:dyDescent="0.35">
      <c r="A399" t="s">
        <v>1440</v>
      </c>
      <c r="B399" t="s">
        <v>1523</v>
      </c>
      <c r="C399" t="s">
        <v>14</v>
      </c>
      <c r="D399" t="s">
        <v>1460</v>
      </c>
      <c r="E399">
        <v>3.7735849056603703E-2</v>
      </c>
      <c r="F399">
        <v>0</v>
      </c>
      <c r="G399">
        <v>0</v>
      </c>
      <c r="H399" t="s">
        <v>1442</v>
      </c>
      <c r="I399" t="s">
        <v>1492</v>
      </c>
      <c r="J399" t="s">
        <v>1551</v>
      </c>
    </row>
    <row r="400" spans="1:10" x14ac:dyDescent="0.35">
      <c r="A400" t="s">
        <v>1440</v>
      </c>
      <c r="B400" t="s">
        <v>1523</v>
      </c>
      <c r="C400" t="s">
        <v>14</v>
      </c>
      <c r="D400" t="s">
        <v>1462</v>
      </c>
      <c r="E400">
        <v>0.47169811320754701</v>
      </c>
      <c r="F400">
        <v>0.20754716981131999</v>
      </c>
      <c r="G400">
        <v>1.8867924528301799E-2</v>
      </c>
      <c r="H400" t="s">
        <v>1442</v>
      </c>
      <c r="I400" t="s">
        <v>1493</v>
      </c>
      <c r="J400" t="s">
        <v>1551</v>
      </c>
    </row>
    <row r="401" spans="1:10" x14ac:dyDescent="0.35">
      <c r="A401" t="s">
        <v>1440</v>
      </c>
      <c r="B401" t="s">
        <v>1523</v>
      </c>
      <c r="C401" t="s">
        <v>14</v>
      </c>
      <c r="D401" t="s">
        <v>179</v>
      </c>
      <c r="E401">
        <v>0.90566037735849003</v>
      </c>
      <c r="F401">
        <v>0.60377358490566002</v>
      </c>
      <c r="G401">
        <v>0.18867924528301799</v>
      </c>
      <c r="H401" t="s">
        <v>1463</v>
      </c>
      <c r="I401" t="s">
        <v>1494</v>
      </c>
      <c r="J401" t="s">
        <v>1551</v>
      </c>
    </row>
    <row r="402" spans="1:10" x14ac:dyDescent="0.35">
      <c r="A402" t="s">
        <v>1440</v>
      </c>
      <c r="B402" t="s">
        <v>1523</v>
      </c>
      <c r="C402" t="s">
        <v>14</v>
      </c>
      <c r="D402" t="s">
        <v>1464</v>
      </c>
      <c r="E402">
        <v>0</v>
      </c>
      <c r="F402">
        <v>0</v>
      </c>
      <c r="G402">
        <v>0</v>
      </c>
      <c r="H402" t="s">
        <v>1442</v>
      </c>
      <c r="I402" t="s">
        <v>1495</v>
      </c>
      <c r="J402" t="s">
        <v>1551</v>
      </c>
    </row>
    <row r="403" spans="1:10" x14ac:dyDescent="0.35">
      <c r="A403" t="s">
        <v>1440</v>
      </c>
      <c r="B403" t="s">
        <v>1523</v>
      </c>
      <c r="C403" t="s">
        <v>14</v>
      </c>
      <c r="D403" t="s">
        <v>1466</v>
      </c>
      <c r="E403">
        <v>3.7735849056603703E-2</v>
      </c>
      <c r="F403">
        <v>0</v>
      </c>
      <c r="G403">
        <v>0</v>
      </c>
      <c r="H403" t="s">
        <v>1442</v>
      </c>
      <c r="I403" t="s">
        <v>1500</v>
      </c>
      <c r="J403" t="s">
        <v>1551</v>
      </c>
    </row>
    <row r="404" spans="1:10" x14ac:dyDescent="0.35">
      <c r="A404" t="s">
        <v>1440</v>
      </c>
      <c r="B404" t="s">
        <v>1523</v>
      </c>
      <c r="C404" t="s">
        <v>14</v>
      </c>
      <c r="D404" t="s">
        <v>1468</v>
      </c>
      <c r="E404">
        <v>0.43396226415094302</v>
      </c>
      <c r="F404">
        <v>0.15094339622641501</v>
      </c>
      <c r="G404">
        <v>0</v>
      </c>
      <c r="H404" t="s">
        <v>1442</v>
      </c>
      <c r="I404" t="s">
        <v>1503</v>
      </c>
      <c r="J404" t="s">
        <v>1551</v>
      </c>
    </row>
    <row r="405" spans="1:10" x14ac:dyDescent="0.35">
      <c r="A405" t="s">
        <v>1440</v>
      </c>
      <c r="B405" t="s">
        <v>1523</v>
      </c>
      <c r="C405" t="s">
        <v>17</v>
      </c>
      <c r="D405" t="s">
        <v>35</v>
      </c>
      <c r="E405">
        <v>0.28301886792452802</v>
      </c>
      <c r="F405">
        <v>0.20754716981131999</v>
      </c>
      <c r="G405">
        <v>1.8867924528301799E-2</v>
      </c>
      <c r="H405" t="s">
        <v>1442</v>
      </c>
      <c r="I405" t="s">
        <v>1501</v>
      </c>
      <c r="J405" t="s">
        <v>1552</v>
      </c>
    </row>
    <row r="406" spans="1:10" x14ac:dyDescent="0.35">
      <c r="A406" t="s">
        <v>1440</v>
      </c>
      <c r="B406" t="s">
        <v>1523</v>
      </c>
      <c r="C406" t="s">
        <v>17</v>
      </c>
      <c r="D406" t="s">
        <v>39</v>
      </c>
      <c r="E406">
        <v>0.490566037735849</v>
      </c>
      <c r="F406">
        <v>0.28301886792452802</v>
      </c>
      <c r="G406">
        <v>0.113207547169811</v>
      </c>
      <c r="H406" t="s">
        <v>1442</v>
      </c>
      <c r="I406" t="s">
        <v>1504</v>
      </c>
      <c r="J406" t="s">
        <v>1552</v>
      </c>
    </row>
    <row r="407" spans="1:10" x14ac:dyDescent="0.35">
      <c r="A407" t="s">
        <v>1440</v>
      </c>
      <c r="B407" t="s">
        <v>1523</v>
      </c>
      <c r="C407" t="s">
        <v>17</v>
      </c>
      <c r="D407" t="s">
        <v>42</v>
      </c>
      <c r="E407">
        <v>0.90566037735849003</v>
      </c>
      <c r="F407">
        <v>0.64150943396226401</v>
      </c>
      <c r="G407">
        <v>0.18867924528301799</v>
      </c>
      <c r="H407" t="s">
        <v>1463</v>
      </c>
      <c r="I407" t="s">
        <v>1505</v>
      </c>
      <c r="J407" t="s">
        <v>1552</v>
      </c>
    </row>
    <row r="408" spans="1:10" x14ac:dyDescent="0.35">
      <c r="A408" t="s">
        <v>1440</v>
      </c>
      <c r="B408" t="s">
        <v>1523</v>
      </c>
      <c r="C408" t="s">
        <v>17</v>
      </c>
      <c r="D408" t="s">
        <v>45</v>
      </c>
      <c r="E408">
        <v>0.98113207547169801</v>
      </c>
      <c r="F408">
        <v>0.83018867924528295</v>
      </c>
      <c r="G408">
        <v>0.37735849056603699</v>
      </c>
      <c r="H408" t="s">
        <v>1447</v>
      </c>
      <c r="I408" t="s">
        <v>1506</v>
      </c>
      <c r="J408" t="s">
        <v>1552</v>
      </c>
    </row>
    <row r="409" spans="1:10" x14ac:dyDescent="0.35">
      <c r="A409" t="s">
        <v>1440</v>
      </c>
      <c r="B409" t="s">
        <v>1523</v>
      </c>
      <c r="C409" t="s">
        <v>17</v>
      </c>
      <c r="D409" t="s">
        <v>1450</v>
      </c>
      <c r="E409">
        <v>0</v>
      </c>
      <c r="F409">
        <v>0</v>
      </c>
      <c r="G409">
        <v>0</v>
      </c>
      <c r="H409" t="s">
        <v>1442</v>
      </c>
      <c r="I409" t="s">
        <v>1496</v>
      </c>
      <c r="J409" t="s">
        <v>1552</v>
      </c>
    </row>
    <row r="410" spans="1:10" x14ac:dyDescent="0.35">
      <c r="A410" t="s">
        <v>1440</v>
      </c>
      <c r="B410" t="s">
        <v>1523</v>
      </c>
      <c r="C410" t="s">
        <v>17</v>
      </c>
      <c r="D410" t="s">
        <v>1454</v>
      </c>
      <c r="E410">
        <v>9.4339622641509399E-2</v>
      </c>
      <c r="F410">
        <v>0</v>
      </c>
      <c r="G410">
        <v>0</v>
      </c>
      <c r="H410" t="s">
        <v>1442</v>
      </c>
      <c r="I410" t="s">
        <v>1458</v>
      </c>
      <c r="J410" t="s">
        <v>1552</v>
      </c>
    </row>
    <row r="411" spans="1:10" x14ac:dyDescent="0.35">
      <c r="A411" t="s">
        <v>1440</v>
      </c>
      <c r="B411" t="s">
        <v>1523</v>
      </c>
      <c r="C411" t="s">
        <v>17</v>
      </c>
      <c r="D411" t="s">
        <v>1459</v>
      </c>
      <c r="E411">
        <v>0.47169811320754701</v>
      </c>
      <c r="F411">
        <v>0.20754716981131999</v>
      </c>
      <c r="G411">
        <v>1.8867924528301799E-2</v>
      </c>
      <c r="H411" t="s">
        <v>1442</v>
      </c>
      <c r="I411" t="s">
        <v>86</v>
      </c>
      <c r="J411" t="s">
        <v>1552</v>
      </c>
    </row>
    <row r="412" spans="1:10" x14ac:dyDescent="0.35">
      <c r="A412" t="s">
        <v>1440</v>
      </c>
      <c r="B412" t="s">
        <v>1523</v>
      </c>
      <c r="C412" t="s">
        <v>17</v>
      </c>
      <c r="D412" t="s">
        <v>1460</v>
      </c>
      <c r="E412">
        <v>0</v>
      </c>
      <c r="F412">
        <v>0</v>
      </c>
      <c r="G412">
        <v>0</v>
      </c>
      <c r="H412" t="s">
        <v>1442</v>
      </c>
      <c r="I412" t="s">
        <v>1498</v>
      </c>
      <c r="J412" t="s">
        <v>1552</v>
      </c>
    </row>
    <row r="413" spans="1:10" x14ac:dyDescent="0.35">
      <c r="A413" t="s">
        <v>1440</v>
      </c>
      <c r="B413" t="s">
        <v>1523</v>
      </c>
      <c r="C413" t="s">
        <v>17</v>
      </c>
      <c r="D413" t="s">
        <v>1462</v>
      </c>
      <c r="E413">
        <v>0.339622641509433</v>
      </c>
      <c r="F413">
        <v>0.13207547169811301</v>
      </c>
      <c r="G413">
        <v>0</v>
      </c>
      <c r="H413" t="s">
        <v>1442</v>
      </c>
      <c r="I413" t="s">
        <v>212</v>
      </c>
      <c r="J413" t="s">
        <v>1552</v>
      </c>
    </row>
    <row r="414" spans="1:10" x14ac:dyDescent="0.35">
      <c r="A414" t="s">
        <v>1440</v>
      </c>
      <c r="B414" t="s">
        <v>1523</v>
      </c>
      <c r="C414" t="s">
        <v>17</v>
      </c>
      <c r="D414" t="s">
        <v>179</v>
      </c>
      <c r="E414">
        <v>0.84905660377358405</v>
      </c>
      <c r="F414">
        <v>0.50943396226415005</v>
      </c>
      <c r="G414">
        <v>0.18867924528301799</v>
      </c>
      <c r="H414" t="s">
        <v>1463</v>
      </c>
      <c r="I414" t="s">
        <v>88</v>
      </c>
      <c r="J414" t="s">
        <v>1552</v>
      </c>
    </row>
    <row r="415" spans="1:10" x14ac:dyDescent="0.35">
      <c r="A415" t="s">
        <v>1440</v>
      </c>
      <c r="B415" t="s">
        <v>1523</v>
      </c>
      <c r="C415" t="s">
        <v>17</v>
      </c>
      <c r="D415" t="s">
        <v>1464</v>
      </c>
      <c r="E415">
        <v>0</v>
      </c>
      <c r="F415">
        <v>0</v>
      </c>
      <c r="G415">
        <v>0</v>
      </c>
      <c r="H415" t="s">
        <v>1442</v>
      </c>
      <c r="I415" t="s">
        <v>1497</v>
      </c>
      <c r="J415" t="s">
        <v>1552</v>
      </c>
    </row>
    <row r="416" spans="1:10" x14ac:dyDescent="0.35">
      <c r="A416" t="s">
        <v>1440</v>
      </c>
      <c r="B416" t="s">
        <v>1523</v>
      </c>
      <c r="C416" t="s">
        <v>17</v>
      </c>
      <c r="D416" t="s">
        <v>1466</v>
      </c>
      <c r="E416">
        <v>0</v>
      </c>
      <c r="F416">
        <v>0</v>
      </c>
      <c r="G416">
        <v>0</v>
      </c>
      <c r="H416" t="s">
        <v>1442</v>
      </c>
      <c r="I416" t="s">
        <v>1499</v>
      </c>
      <c r="J416" t="s">
        <v>1552</v>
      </c>
    </row>
    <row r="417" spans="1:10" x14ac:dyDescent="0.35">
      <c r="A417" t="s">
        <v>1440</v>
      </c>
      <c r="B417" t="s">
        <v>1523</v>
      </c>
      <c r="C417" t="s">
        <v>17</v>
      </c>
      <c r="D417" t="s">
        <v>1468</v>
      </c>
      <c r="E417">
        <v>0.28301886792452802</v>
      </c>
      <c r="F417">
        <v>0.113207547169811</v>
      </c>
      <c r="G417">
        <v>0</v>
      </c>
      <c r="H417" t="s">
        <v>1442</v>
      </c>
      <c r="I417" t="s">
        <v>1502</v>
      </c>
      <c r="J417" t="s">
        <v>1552</v>
      </c>
    </row>
    <row r="418" spans="1:10" x14ac:dyDescent="0.35">
      <c r="A418" t="s">
        <v>1440</v>
      </c>
      <c r="B418" t="s">
        <v>92</v>
      </c>
      <c r="C418" t="s">
        <v>3</v>
      </c>
      <c r="D418" t="s">
        <v>35</v>
      </c>
      <c r="E418">
        <v>0.339622641509433</v>
      </c>
      <c r="F418">
        <v>0.20754716981131999</v>
      </c>
      <c r="G418">
        <v>9.4339622641509399E-2</v>
      </c>
      <c r="H418" t="s">
        <v>1442</v>
      </c>
      <c r="I418" t="s">
        <v>1443</v>
      </c>
      <c r="J418" t="s">
        <v>1553</v>
      </c>
    </row>
    <row r="419" spans="1:10" x14ac:dyDescent="0.35">
      <c r="A419" t="s">
        <v>1440</v>
      </c>
      <c r="B419" t="s">
        <v>92</v>
      </c>
      <c r="C419" t="s">
        <v>3</v>
      </c>
      <c r="D419" t="s">
        <v>39</v>
      </c>
      <c r="E419">
        <v>0.660377358490566</v>
      </c>
      <c r="F419">
        <v>0.35849056603773499</v>
      </c>
      <c r="G419">
        <v>0.15094339622641501</v>
      </c>
      <c r="H419" t="s">
        <v>1442</v>
      </c>
      <c r="I419" t="s">
        <v>1445</v>
      </c>
      <c r="J419" t="s">
        <v>1553</v>
      </c>
    </row>
    <row r="420" spans="1:10" x14ac:dyDescent="0.35">
      <c r="A420" t="s">
        <v>1440</v>
      </c>
      <c r="B420" t="s">
        <v>92</v>
      </c>
      <c r="C420" t="s">
        <v>3</v>
      </c>
      <c r="D420" t="s">
        <v>42</v>
      </c>
      <c r="E420">
        <v>0.92452830188679203</v>
      </c>
      <c r="F420">
        <v>0.79245283018867896</v>
      </c>
      <c r="G420">
        <v>0.28301886792452802</v>
      </c>
      <c r="H420" t="s">
        <v>1447</v>
      </c>
      <c r="I420" t="s">
        <v>1448</v>
      </c>
      <c r="J420" t="s">
        <v>1553</v>
      </c>
    </row>
    <row r="421" spans="1:10" x14ac:dyDescent="0.35">
      <c r="A421" t="s">
        <v>1440</v>
      </c>
      <c r="B421" t="s">
        <v>92</v>
      </c>
      <c r="C421" t="s">
        <v>3</v>
      </c>
      <c r="D421" t="s">
        <v>45</v>
      </c>
      <c r="E421">
        <v>0.98113207547169801</v>
      </c>
      <c r="F421">
        <v>0.88679245283018804</v>
      </c>
      <c r="G421">
        <v>0.45283018867924502</v>
      </c>
      <c r="H421" t="s">
        <v>1447</v>
      </c>
      <c r="I421" t="s">
        <v>1449</v>
      </c>
      <c r="J421" t="s">
        <v>1553</v>
      </c>
    </row>
    <row r="422" spans="1:10" x14ac:dyDescent="0.35">
      <c r="A422" t="s">
        <v>1440</v>
      </c>
      <c r="B422" t="s">
        <v>92</v>
      </c>
      <c r="C422" t="s">
        <v>3</v>
      </c>
      <c r="D422" t="s">
        <v>1450</v>
      </c>
      <c r="E422">
        <v>0</v>
      </c>
      <c r="F422">
        <v>0</v>
      </c>
      <c r="G422">
        <v>0</v>
      </c>
      <c r="H422" t="s">
        <v>1442</v>
      </c>
      <c r="I422" t="s">
        <v>1451</v>
      </c>
      <c r="J422" t="s">
        <v>1553</v>
      </c>
    </row>
    <row r="423" spans="1:10" x14ac:dyDescent="0.35">
      <c r="A423" t="s">
        <v>1440</v>
      </c>
      <c r="B423" t="s">
        <v>92</v>
      </c>
      <c r="C423" t="s">
        <v>3</v>
      </c>
      <c r="D423" t="s">
        <v>1454</v>
      </c>
      <c r="E423">
        <v>0.15094339622641501</v>
      </c>
      <c r="F423">
        <v>0</v>
      </c>
      <c r="G423">
        <v>0</v>
      </c>
      <c r="H423" t="s">
        <v>1442</v>
      </c>
      <c r="I423" t="s">
        <v>1455</v>
      </c>
      <c r="J423" t="s">
        <v>1553</v>
      </c>
    </row>
    <row r="424" spans="1:10" x14ac:dyDescent="0.35">
      <c r="A424" t="s">
        <v>1440</v>
      </c>
      <c r="B424" t="s">
        <v>92</v>
      </c>
      <c r="C424" t="s">
        <v>3</v>
      </c>
      <c r="D424" t="s">
        <v>1459</v>
      </c>
      <c r="E424">
        <v>0.56603773584905603</v>
      </c>
      <c r="F424">
        <v>0.26415094339622602</v>
      </c>
      <c r="G424">
        <v>9.4339622641509399E-2</v>
      </c>
      <c r="H424" t="s">
        <v>1442</v>
      </c>
      <c r="I424" t="s">
        <v>85</v>
      </c>
      <c r="J424" t="s">
        <v>1553</v>
      </c>
    </row>
    <row r="425" spans="1:10" x14ac:dyDescent="0.35">
      <c r="A425" t="s">
        <v>1440</v>
      </c>
      <c r="B425" t="s">
        <v>92</v>
      </c>
      <c r="C425" t="s">
        <v>3</v>
      </c>
      <c r="D425" t="s">
        <v>1460</v>
      </c>
      <c r="E425">
        <v>0</v>
      </c>
      <c r="F425">
        <v>0</v>
      </c>
      <c r="G425">
        <v>0</v>
      </c>
      <c r="H425" t="s">
        <v>1442</v>
      </c>
      <c r="I425" t="s">
        <v>1461</v>
      </c>
      <c r="J425" t="s">
        <v>1553</v>
      </c>
    </row>
    <row r="426" spans="1:10" x14ac:dyDescent="0.35">
      <c r="A426" t="s">
        <v>1440</v>
      </c>
      <c r="B426" t="s">
        <v>92</v>
      </c>
      <c r="C426" t="s">
        <v>3</v>
      </c>
      <c r="D426" t="s">
        <v>1462</v>
      </c>
      <c r="E426">
        <v>0.39622641509433898</v>
      </c>
      <c r="F426">
        <v>0.20754716981131999</v>
      </c>
      <c r="G426">
        <v>1.8867924528301799E-2</v>
      </c>
      <c r="H426" t="s">
        <v>1442</v>
      </c>
      <c r="I426" t="s">
        <v>1457</v>
      </c>
      <c r="J426" t="s">
        <v>1553</v>
      </c>
    </row>
    <row r="427" spans="1:10" x14ac:dyDescent="0.35">
      <c r="A427" t="s">
        <v>1440</v>
      </c>
      <c r="B427" t="s">
        <v>92</v>
      </c>
      <c r="C427" t="s">
        <v>3</v>
      </c>
      <c r="D427" t="s">
        <v>179</v>
      </c>
      <c r="E427">
        <v>0.86792452830188604</v>
      </c>
      <c r="F427">
        <v>0.58490566037735803</v>
      </c>
      <c r="G427">
        <v>0.22641509433962201</v>
      </c>
      <c r="H427" t="s">
        <v>1463</v>
      </c>
      <c r="I427" t="s">
        <v>87</v>
      </c>
      <c r="J427" t="s">
        <v>1553</v>
      </c>
    </row>
    <row r="428" spans="1:10" x14ac:dyDescent="0.35">
      <c r="A428" t="s">
        <v>1440</v>
      </c>
      <c r="B428" t="s">
        <v>92</v>
      </c>
      <c r="C428" t="s">
        <v>3</v>
      </c>
      <c r="D428" t="s">
        <v>1464</v>
      </c>
      <c r="E428">
        <v>0</v>
      </c>
      <c r="F428">
        <v>0</v>
      </c>
      <c r="G428">
        <v>0</v>
      </c>
      <c r="H428" t="s">
        <v>1442</v>
      </c>
      <c r="I428" t="s">
        <v>1465</v>
      </c>
      <c r="J428" t="s">
        <v>1553</v>
      </c>
    </row>
    <row r="429" spans="1:10" x14ac:dyDescent="0.35">
      <c r="A429" t="s">
        <v>1440</v>
      </c>
      <c r="B429" t="s">
        <v>92</v>
      </c>
      <c r="C429" t="s">
        <v>3</v>
      </c>
      <c r="D429" t="s">
        <v>1466</v>
      </c>
      <c r="E429">
        <v>1.8867924528301799E-2</v>
      </c>
      <c r="F429">
        <v>0</v>
      </c>
      <c r="G429">
        <v>0</v>
      </c>
      <c r="H429" t="s">
        <v>1442</v>
      </c>
      <c r="I429" t="s">
        <v>1467</v>
      </c>
      <c r="J429" t="s">
        <v>1553</v>
      </c>
    </row>
    <row r="430" spans="1:10" x14ac:dyDescent="0.35">
      <c r="A430" t="s">
        <v>1440</v>
      </c>
      <c r="B430" t="s">
        <v>92</v>
      </c>
      <c r="C430" t="s">
        <v>3</v>
      </c>
      <c r="D430" t="s">
        <v>1468</v>
      </c>
      <c r="E430">
        <v>0.37735849056603699</v>
      </c>
      <c r="F430">
        <v>0.13207547169811301</v>
      </c>
      <c r="G430">
        <v>0</v>
      </c>
      <c r="H430" t="s">
        <v>1442</v>
      </c>
      <c r="I430" t="s">
        <v>1469</v>
      </c>
      <c r="J430" t="s">
        <v>1553</v>
      </c>
    </row>
    <row r="431" spans="1:10" x14ac:dyDescent="0.35">
      <c r="A431" t="s">
        <v>1440</v>
      </c>
      <c r="B431" t="s">
        <v>92</v>
      </c>
      <c r="C431" t="s">
        <v>9</v>
      </c>
      <c r="D431" t="s">
        <v>35</v>
      </c>
      <c r="E431">
        <v>0.58490566037735803</v>
      </c>
      <c r="F431">
        <v>0.339622641509433</v>
      </c>
      <c r="G431">
        <v>0.13207547169811301</v>
      </c>
      <c r="H431" t="s">
        <v>1442</v>
      </c>
      <c r="I431" t="s">
        <v>1470</v>
      </c>
      <c r="J431" t="s">
        <v>1554</v>
      </c>
    </row>
    <row r="432" spans="1:10" x14ac:dyDescent="0.35">
      <c r="A432" t="s">
        <v>1440</v>
      </c>
      <c r="B432" t="s">
        <v>92</v>
      </c>
      <c r="C432" t="s">
        <v>9</v>
      </c>
      <c r="D432" t="s">
        <v>39</v>
      </c>
      <c r="E432">
        <v>0.84905660377358405</v>
      </c>
      <c r="F432">
        <v>0.50943396226415005</v>
      </c>
      <c r="G432">
        <v>0.18867924528301799</v>
      </c>
      <c r="H432" t="s">
        <v>1463</v>
      </c>
      <c r="I432" t="s">
        <v>1472</v>
      </c>
      <c r="J432" t="s">
        <v>1554</v>
      </c>
    </row>
    <row r="433" spans="1:10" x14ac:dyDescent="0.35">
      <c r="A433" t="s">
        <v>1440</v>
      </c>
      <c r="B433" t="s">
        <v>92</v>
      </c>
      <c r="C433" t="s">
        <v>9</v>
      </c>
      <c r="D433" t="s">
        <v>42</v>
      </c>
      <c r="E433">
        <v>0.98113207547169801</v>
      </c>
      <c r="F433">
        <v>0.83018867924528295</v>
      </c>
      <c r="G433">
        <v>0.37735849056603699</v>
      </c>
      <c r="H433" t="s">
        <v>1447</v>
      </c>
      <c r="I433" t="s">
        <v>1473</v>
      </c>
      <c r="J433" t="s">
        <v>1554</v>
      </c>
    </row>
    <row r="434" spans="1:10" x14ac:dyDescent="0.35">
      <c r="A434" t="s">
        <v>1440</v>
      </c>
      <c r="B434" t="s">
        <v>92</v>
      </c>
      <c r="C434" t="s">
        <v>9</v>
      </c>
      <c r="D434" t="s">
        <v>45</v>
      </c>
      <c r="E434">
        <v>1</v>
      </c>
      <c r="F434">
        <v>0.92452830188679203</v>
      </c>
      <c r="G434">
        <v>0.54716981132075404</v>
      </c>
      <c r="H434" t="s">
        <v>1447</v>
      </c>
      <c r="I434" t="s">
        <v>1474</v>
      </c>
      <c r="J434" t="s">
        <v>1554</v>
      </c>
    </row>
    <row r="435" spans="1:10" x14ac:dyDescent="0.35">
      <c r="A435" t="s">
        <v>1440</v>
      </c>
      <c r="B435" t="s">
        <v>92</v>
      </c>
      <c r="C435" t="s">
        <v>9</v>
      </c>
      <c r="D435" t="s">
        <v>1450</v>
      </c>
      <c r="E435">
        <v>0</v>
      </c>
      <c r="F435">
        <v>0</v>
      </c>
      <c r="G435">
        <v>0</v>
      </c>
      <c r="H435" t="s">
        <v>1442</v>
      </c>
      <c r="I435" t="s">
        <v>1475</v>
      </c>
      <c r="J435" t="s">
        <v>1554</v>
      </c>
    </row>
    <row r="436" spans="1:10" x14ac:dyDescent="0.35">
      <c r="A436" t="s">
        <v>1440</v>
      </c>
      <c r="B436" t="s">
        <v>92</v>
      </c>
      <c r="C436" t="s">
        <v>9</v>
      </c>
      <c r="D436" t="s">
        <v>1454</v>
      </c>
      <c r="E436">
        <v>0.26415094339622602</v>
      </c>
      <c r="F436">
        <v>3.7735849056603703E-2</v>
      </c>
      <c r="G436">
        <v>0</v>
      </c>
      <c r="H436" t="s">
        <v>1442</v>
      </c>
      <c r="I436" t="s">
        <v>1476</v>
      </c>
      <c r="J436" t="s">
        <v>1554</v>
      </c>
    </row>
    <row r="437" spans="1:10" x14ac:dyDescent="0.35">
      <c r="A437" t="s">
        <v>1440</v>
      </c>
      <c r="B437" t="s">
        <v>92</v>
      </c>
      <c r="C437" t="s">
        <v>9</v>
      </c>
      <c r="D437" t="s">
        <v>1459</v>
      </c>
      <c r="E437">
        <v>0.83018867924528295</v>
      </c>
      <c r="F437">
        <v>0.41509433962264097</v>
      </c>
      <c r="G437">
        <v>0.13207547169811301</v>
      </c>
      <c r="H437" t="s">
        <v>1463</v>
      </c>
      <c r="I437" t="s">
        <v>1477</v>
      </c>
      <c r="J437" t="s">
        <v>1554</v>
      </c>
    </row>
    <row r="438" spans="1:10" x14ac:dyDescent="0.35">
      <c r="A438" t="s">
        <v>1440</v>
      </c>
      <c r="B438" t="s">
        <v>92</v>
      </c>
      <c r="C438" t="s">
        <v>9</v>
      </c>
      <c r="D438" t="s">
        <v>1460</v>
      </c>
      <c r="E438">
        <v>0.13207547169811301</v>
      </c>
      <c r="F438">
        <v>0</v>
      </c>
      <c r="G438">
        <v>0</v>
      </c>
      <c r="H438" t="s">
        <v>1442</v>
      </c>
      <c r="I438" t="s">
        <v>1478</v>
      </c>
      <c r="J438" t="s">
        <v>1554</v>
      </c>
    </row>
    <row r="439" spans="1:10" x14ac:dyDescent="0.35">
      <c r="A439" t="s">
        <v>1440</v>
      </c>
      <c r="B439" t="s">
        <v>92</v>
      </c>
      <c r="C439" t="s">
        <v>9</v>
      </c>
      <c r="D439" t="s">
        <v>1462</v>
      </c>
      <c r="E439">
        <v>0.69811320754716899</v>
      </c>
      <c r="F439">
        <v>0.26415094339622602</v>
      </c>
      <c r="G439">
        <v>3.7735849056603703E-2</v>
      </c>
      <c r="H439" t="s">
        <v>1463</v>
      </c>
      <c r="I439" t="s">
        <v>1479</v>
      </c>
      <c r="J439" t="s">
        <v>1554</v>
      </c>
    </row>
    <row r="440" spans="1:10" x14ac:dyDescent="0.35">
      <c r="A440" t="s">
        <v>1440</v>
      </c>
      <c r="B440" t="s">
        <v>92</v>
      </c>
      <c r="C440" t="s">
        <v>9</v>
      </c>
      <c r="D440" t="s">
        <v>179</v>
      </c>
      <c r="E440">
        <v>0.94339622641509402</v>
      </c>
      <c r="F440">
        <v>0.81132075471698095</v>
      </c>
      <c r="G440">
        <v>0.320754716981132</v>
      </c>
      <c r="H440" t="s">
        <v>1447</v>
      </c>
      <c r="I440" t="s">
        <v>1480</v>
      </c>
      <c r="J440" t="s">
        <v>1554</v>
      </c>
    </row>
    <row r="441" spans="1:10" x14ac:dyDescent="0.35">
      <c r="A441" t="s">
        <v>1440</v>
      </c>
      <c r="B441" t="s">
        <v>92</v>
      </c>
      <c r="C441" t="s">
        <v>9</v>
      </c>
      <c r="D441" t="s">
        <v>1464</v>
      </c>
      <c r="E441">
        <v>0</v>
      </c>
      <c r="F441">
        <v>0</v>
      </c>
      <c r="G441">
        <v>0</v>
      </c>
      <c r="H441" t="s">
        <v>1442</v>
      </c>
      <c r="I441" t="s">
        <v>1481</v>
      </c>
      <c r="J441" t="s">
        <v>1554</v>
      </c>
    </row>
    <row r="442" spans="1:10" x14ac:dyDescent="0.35">
      <c r="A442" t="s">
        <v>1440</v>
      </c>
      <c r="B442" t="s">
        <v>92</v>
      </c>
      <c r="C442" t="s">
        <v>9</v>
      </c>
      <c r="D442" t="s">
        <v>1466</v>
      </c>
      <c r="E442">
        <v>0.15094339622641501</v>
      </c>
      <c r="F442">
        <v>0</v>
      </c>
      <c r="G442">
        <v>0</v>
      </c>
      <c r="H442" t="s">
        <v>1442</v>
      </c>
      <c r="I442" t="s">
        <v>1482</v>
      </c>
      <c r="J442" t="s">
        <v>1554</v>
      </c>
    </row>
    <row r="443" spans="1:10" x14ac:dyDescent="0.35">
      <c r="A443" t="s">
        <v>1440</v>
      </c>
      <c r="B443" t="s">
        <v>92</v>
      </c>
      <c r="C443" t="s">
        <v>9</v>
      </c>
      <c r="D443" t="s">
        <v>1468</v>
      </c>
      <c r="E443">
        <v>0.58490566037735803</v>
      </c>
      <c r="F443">
        <v>0.20754716981131999</v>
      </c>
      <c r="G443">
        <v>1.8867924528301799E-2</v>
      </c>
      <c r="H443" t="s">
        <v>1442</v>
      </c>
      <c r="I443" t="s">
        <v>1483</v>
      </c>
      <c r="J443" t="s">
        <v>1554</v>
      </c>
    </row>
    <row r="444" spans="1:10" x14ac:dyDescent="0.35">
      <c r="A444" t="s">
        <v>1440</v>
      </c>
      <c r="B444" t="s">
        <v>92</v>
      </c>
      <c r="C444" t="s">
        <v>14</v>
      </c>
      <c r="D444" t="s">
        <v>35</v>
      </c>
      <c r="E444">
        <v>0.75471698113207497</v>
      </c>
      <c r="F444">
        <v>0.35849056603773499</v>
      </c>
      <c r="G444">
        <v>0.13207547169811301</v>
      </c>
      <c r="H444" t="s">
        <v>1463</v>
      </c>
      <c r="I444" t="s">
        <v>1484</v>
      </c>
      <c r="J444" t="s">
        <v>1555</v>
      </c>
    </row>
    <row r="445" spans="1:10" x14ac:dyDescent="0.35">
      <c r="A445" t="s">
        <v>1440</v>
      </c>
      <c r="B445" t="s">
        <v>92</v>
      </c>
      <c r="C445" t="s">
        <v>14</v>
      </c>
      <c r="D445" t="s">
        <v>39</v>
      </c>
      <c r="E445">
        <v>0.86792452830188604</v>
      </c>
      <c r="F445">
        <v>0.54716981132075404</v>
      </c>
      <c r="G445">
        <v>0.18867924528301799</v>
      </c>
      <c r="H445" t="s">
        <v>1463</v>
      </c>
      <c r="I445" t="s">
        <v>1486</v>
      </c>
      <c r="J445" t="s">
        <v>1555</v>
      </c>
    </row>
    <row r="446" spans="1:10" x14ac:dyDescent="0.35">
      <c r="A446" t="s">
        <v>1440</v>
      </c>
      <c r="B446" t="s">
        <v>92</v>
      </c>
      <c r="C446" t="s">
        <v>14</v>
      </c>
      <c r="D446" t="s">
        <v>42</v>
      </c>
      <c r="E446">
        <v>0.98113207547169801</v>
      </c>
      <c r="F446">
        <v>0.84905660377358405</v>
      </c>
      <c r="G446">
        <v>0.39622641509433898</v>
      </c>
      <c r="H446" t="s">
        <v>1447</v>
      </c>
      <c r="I446" t="s">
        <v>1487</v>
      </c>
      <c r="J446" t="s">
        <v>1555</v>
      </c>
    </row>
    <row r="447" spans="1:10" x14ac:dyDescent="0.35">
      <c r="A447" t="s">
        <v>1440</v>
      </c>
      <c r="B447" t="s">
        <v>92</v>
      </c>
      <c r="C447" t="s">
        <v>14</v>
      </c>
      <c r="D447" t="s">
        <v>45</v>
      </c>
      <c r="E447">
        <v>1</v>
      </c>
      <c r="F447">
        <v>0.92452830188679203</v>
      </c>
      <c r="G447">
        <v>0.58490566037735803</v>
      </c>
      <c r="H447" t="s">
        <v>1447</v>
      </c>
      <c r="I447" t="s">
        <v>1488</v>
      </c>
      <c r="J447" t="s">
        <v>1555</v>
      </c>
    </row>
    <row r="448" spans="1:10" x14ac:dyDescent="0.35">
      <c r="A448" t="s">
        <v>1440</v>
      </c>
      <c r="B448" t="s">
        <v>92</v>
      </c>
      <c r="C448" t="s">
        <v>14</v>
      </c>
      <c r="D448" t="s">
        <v>1450</v>
      </c>
      <c r="E448">
        <v>0</v>
      </c>
      <c r="F448">
        <v>0</v>
      </c>
      <c r="G448">
        <v>0</v>
      </c>
      <c r="H448" t="s">
        <v>1442</v>
      </c>
      <c r="I448" t="s">
        <v>1489</v>
      </c>
      <c r="J448" t="s">
        <v>1555</v>
      </c>
    </row>
    <row r="449" spans="1:10" x14ac:dyDescent="0.35">
      <c r="A449" t="s">
        <v>1440</v>
      </c>
      <c r="B449" t="s">
        <v>92</v>
      </c>
      <c r="C449" t="s">
        <v>14</v>
      </c>
      <c r="D449" t="s">
        <v>1454</v>
      </c>
      <c r="E449">
        <v>0.28301886792452802</v>
      </c>
      <c r="F449">
        <v>9.4339622641509399E-2</v>
      </c>
      <c r="G449">
        <v>0</v>
      </c>
      <c r="H449" t="s">
        <v>1442</v>
      </c>
      <c r="I449" t="s">
        <v>1490</v>
      </c>
      <c r="J449" t="s">
        <v>1555</v>
      </c>
    </row>
    <row r="450" spans="1:10" x14ac:dyDescent="0.35">
      <c r="A450" t="s">
        <v>1440</v>
      </c>
      <c r="B450" t="s">
        <v>92</v>
      </c>
      <c r="C450" t="s">
        <v>14</v>
      </c>
      <c r="D450" t="s">
        <v>1459</v>
      </c>
      <c r="E450">
        <v>0.84905660377358405</v>
      </c>
      <c r="F450">
        <v>0.43396226415094302</v>
      </c>
      <c r="G450">
        <v>0.13207547169811301</v>
      </c>
      <c r="H450" t="s">
        <v>1463</v>
      </c>
      <c r="I450" t="s">
        <v>1491</v>
      </c>
      <c r="J450" t="s">
        <v>1555</v>
      </c>
    </row>
    <row r="451" spans="1:10" x14ac:dyDescent="0.35">
      <c r="A451" t="s">
        <v>1440</v>
      </c>
      <c r="B451" t="s">
        <v>92</v>
      </c>
      <c r="C451" t="s">
        <v>14</v>
      </c>
      <c r="D451" t="s">
        <v>1460</v>
      </c>
      <c r="E451">
        <v>0.18867924528301799</v>
      </c>
      <c r="F451">
        <v>0</v>
      </c>
      <c r="G451">
        <v>0</v>
      </c>
      <c r="H451" t="s">
        <v>1442</v>
      </c>
      <c r="I451" t="s">
        <v>1492</v>
      </c>
      <c r="J451" t="s">
        <v>1555</v>
      </c>
    </row>
    <row r="452" spans="1:10" x14ac:dyDescent="0.35">
      <c r="A452" t="s">
        <v>1440</v>
      </c>
      <c r="B452" t="s">
        <v>92</v>
      </c>
      <c r="C452" t="s">
        <v>14</v>
      </c>
      <c r="D452" t="s">
        <v>1462</v>
      </c>
      <c r="E452">
        <v>0.79245283018867896</v>
      </c>
      <c r="F452">
        <v>0.26415094339622602</v>
      </c>
      <c r="G452">
        <v>5.6603773584905599E-2</v>
      </c>
      <c r="H452" t="s">
        <v>1463</v>
      </c>
      <c r="I452" t="s">
        <v>1493</v>
      </c>
      <c r="J452" t="s">
        <v>1555</v>
      </c>
    </row>
    <row r="453" spans="1:10" x14ac:dyDescent="0.35">
      <c r="A453" t="s">
        <v>1440</v>
      </c>
      <c r="B453" t="s">
        <v>92</v>
      </c>
      <c r="C453" t="s">
        <v>14</v>
      </c>
      <c r="D453" t="s">
        <v>179</v>
      </c>
      <c r="E453">
        <v>0.94339622641509402</v>
      </c>
      <c r="F453">
        <v>0.83018867924528295</v>
      </c>
      <c r="G453">
        <v>0.35849056603773499</v>
      </c>
      <c r="H453" t="s">
        <v>1447</v>
      </c>
      <c r="I453" t="s">
        <v>1494</v>
      </c>
      <c r="J453" t="s">
        <v>1555</v>
      </c>
    </row>
    <row r="454" spans="1:10" x14ac:dyDescent="0.35">
      <c r="A454" t="s">
        <v>1440</v>
      </c>
      <c r="B454" t="s">
        <v>92</v>
      </c>
      <c r="C454" t="s">
        <v>14</v>
      </c>
      <c r="D454" t="s">
        <v>1464</v>
      </c>
      <c r="E454">
        <v>0</v>
      </c>
      <c r="F454">
        <v>0</v>
      </c>
      <c r="G454">
        <v>0</v>
      </c>
      <c r="H454" t="s">
        <v>1442</v>
      </c>
      <c r="I454" t="s">
        <v>1495</v>
      </c>
      <c r="J454" t="s">
        <v>1555</v>
      </c>
    </row>
    <row r="455" spans="1:10" x14ac:dyDescent="0.35">
      <c r="A455" t="s">
        <v>1440</v>
      </c>
      <c r="B455" t="s">
        <v>92</v>
      </c>
      <c r="C455" t="s">
        <v>14</v>
      </c>
      <c r="D455" t="s">
        <v>1466</v>
      </c>
      <c r="E455">
        <v>0.18867924528301799</v>
      </c>
      <c r="F455">
        <v>0</v>
      </c>
      <c r="G455">
        <v>0</v>
      </c>
      <c r="H455" t="s">
        <v>1442</v>
      </c>
      <c r="I455" t="s">
        <v>1500</v>
      </c>
      <c r="J455" t="s">
        <v>1555</v>
      </c>
    </row>
    <row r="456" spans="1:10" x14ac:dyDescent="0.35">
      <c r="A456" t="s">
        <v>1440</v>
      </c>
      <c r="B456" t="s">
        <v>92</v>
      </c>
      <c r="C456" t="s">
        <v>14</v>
      </c>
      <c r="D456" t="s">
        <v>1468</v>
      </c>
      <c r="E456">
        <v>0.75471698113207497</v>
      </c>
      <c r="F456">
        <v>0.245283018867924</v>
      </c>
      <c r="G456">
        <v>1.8867924528301799E-2</v>
      </c>
      <c r="H456" t="s">
        <v>1463</v>
      </c>
      <c r="I456" t="s">
        <v>1503</v>
      </c>
      <c r="J456" t="s">
        <v>1555</v>
      </c>
    </row>
    <row r="457" spans="1:10" x14ac:dyDescent="0.35">
      <c r="A457" t="s">
        <v>1440</v>
      </c>
      <c r="B457" t="s">
        <v>92</v>
      </c>
      <c r="C457" t="s">
        <v>17</v>
      </c>
      <c r="D457" t="s">
        <v>35</v>
      </c>
      <c r="E457">
        <v>0.490566037735849</v>
      </c>
      <c r="F457">
        <v>0.26415094339622602</v>
      </c>
      <c r="G457">
        <v>0.13207547169811301</v>
      </c>
      <c r="H457" t="s">
        <v>1442</v>
      </c>
      <c r="I457" t="s">
        <v>1501</v>
      </c>
      <c r="J457" t="s">
        <v>1556</v>
      </c>
    </row>
    <row r="458" spans="1:10" x14ac:dyDescent="0.35">
      <c r="A458" t="s">
        <v>1440</v>
      </c>
      <c r="B458" t="s">
        <v>92</v>
      </c>
      <c r="C458" t="s">
        <v>17</v>
      </c>
      <c r="D458" t="s">
        <v>39</v>
      </c>
      <c r="E458">
        <v>0.83018867924528295</v>
      </c>
      <c r="F458">
        <v>0.45283018867924502</v>
      </c>
      <c r="G458">
        <v>0.18867924528301799</v>
      </c>
      <c r="H458" t="s">
        <v>1463</v>
      </c>
      <c r="I458" t="s">
        <v>1504</v>
      </c>
      <c r="J458" t="s">
        <v>1556</v>
      </c>
    </row>
    <row r="459" spans="1:10" x14ac:dyDescent="0.35">
      <c r="A459" t="s">
        <v>1440</v>
      </c>
      <c r="B459" t="s">
        <v>92</v>
      </c>
      <c r="C459" t="s">
        <v>17</v>
      </c>
      <c r="D459" t="s">
        <v>42</v>
      </c>
      <c r="E459">
        <v>0.94339622641509402</v>
      </c>
      <c r="F459">
        <v>0.83018867924528295</v>
      </c>
      <c r="G459">
        <v>0.37735849056603699</v>
      </c>
      <c r="H459" t="s">
        <v>1447</v>
      </c>
      <c r="I459" t="s">
        <v>1505</v>
      </c>
      <c r="J459" t="s">
        <v>1556</v>
      </c>
    </row>
    <row r="460" spans="1:10" x14ac:dyDescent="0.35">
      <c r="A460" t="s">
        <v>1440</v>
      </c>
      <c r="B460" t="s">
        <v>92</v>
      </c>
      <c r="C460" t="s">
        <v>17</v>
      </c>
      <c r="D460" t="s">
        <v>45</v>
      </c>
      <c r="E460">
        <v>1</v>
      </c>
      <c r="F460">
        <v>0.90566037735849003</v>
      </c>
      <c r="G460">
        <v>0.50943396226415005</v>
      </c>
      <c r="H460" t="s">
        <v>1447</v>
      </c>
      <c r="I460" t="s">
        <v>1506</v>
      </c>
      <c r="J460" t="s">
        <v>1556</v>
      </c>
    </row>
    <row r="461" spans="1:10" x14ac:dyDescent="0.35">
      <c r="A461" t="s">
        <v>1440</v>
      </c>
      <c r="B461" t="s">
        <v>92</v>
      </c>
      <c r="C461" t="s">
        <v>17</v>
      </c>
      <c r="D461" t="s">
        <v>1450</v>
      </c>
      <c r="E461">
        <v>0</v>
      </c>
      <c r="F461">
        <v>0</v>
      </c>
      <c r="G461">
        <v>0</v>
      </c>
      <c r="H461" t="s">
        <v>1442</v>
      </c>
      <c r="I461" t="s">
        <v>1496</v>
      </c>
      <c r="J461" t="s">
        <v>1556</v>
      </c>
    </row>
    <row r="462" spans="1:10" x14ac:dyDescent="0.35">
      <c r="A462" t="s">
        <v>1440</v>
      </c>
      <c r="B462" t="s">
        <v>92</v>
      </c>
      <c r="C462" t="s">
        <v>17</v>
      </c>
      <c r="D462" t="s">
        <v>1454</v>
      </c>
      <c r="E462">
        <v>0.22641509433962201</v>
      </c>
      <c r="F462">
        <v>0</v>
      </c>
      <c r="G462">
        <v>0</v>
      </c>
      <c r="H462" t="s">
        <v>1442</v>
      </c>
      <c r="I462" t="s">
        <v>1458</v>
      </c>
      <c r="J462" t="s">
        <v>1556</v>
      </c>
    </row>
    <row r="463" spans="1:10" x14ac:dyDescent="0.35">
      <c r="A463" t="s">
        <v>1440</v>
      </c>
      <c r="B463" t="s">
        <v>92</v>
      </c>
      <c r="C463" t="s">
        <v>17</v>
      </c>
      <c r="D463" t="s">
        <v>1459</v>
      </c>
      <c r="E463">
        <v>0.81132075471698095</v>
      </c>
      <c r="F463">
        <v>0.35849056603773499</v>
      </c>
      <c r="G463">
        <v>0.13207547169811301</v>
      </c>
      <c r="H463" t="s">
        <v>1463</v>
      </c>
      <c r="I463" t="s">
        <v>86</v>
      </c>
      <c r="J463" t="s">
        <v>1556</v>
      </c>
    </row>
    <row r="464" spans="1:10" x14ac:dyDescent="0.35">
      <c r="A464" t="s">
        <v>1440</v>
      </c>
      <c r="B464" t="s">
        <v>92</v>
      </c>
      <c r="C464" t="s">
        <v>17</v>
      </c>
      <c r="D464" t="s">
        <v>1460</v>
      </c>
      <c r="E464">
        <v>9.4339622641509399E-2</v>
      </c>
      <c r="F464">
        <v>0</v>
      </c>
      <c r="G464">
        <v>0</v>
      </c>
      <c r="H464" t="s">
        <v>1442</v>
      </c>
      <c r="I464" t="s">
        <v>1498</v>
      </c>
      <c r="J464" t="s">
        <v>1556</v>
      </c>
    </row>
    <row r="465" spans="1:10" x14ac:dyDescent="0.35">
      <c r="A465" t="s">
        <v>1440</v>
      </c>
      <c r="B465" t="s">
        <v>92</v>
      </c>
      <c r="C465" t="s">
        <v>17</v>
      </c>
      <c r="D465" t="s">
        <v>1462</v>
      </c>
      <c r="E465">
        <v>0.54716981132075404</v>
      </c>
      <c r="F465">
        <v>0.22641509433962201</v>
      </c>
      <c r="G465">
        <v>1.8867924528301799E-2</v>
      </c>
      <c r="H465" t="s">
        <v>1442</v>
      </c>
      <c r="I465" t="s">
        <v>212</v>
      </c>
      <c r="J465" t="s">
        <v>1556</v>
      </c>
    </row>
    <row r="466" spans="1:10" x14ac:dyDescent="0.35">
      <c r="A466" t="s">
        <v>1440</v>
      </c>
      <c r="B466" t="s">
        <v>92</v>
      </c>
      <c r="C466" t="s">
        <v>17</v>
      </c>
      <c r="D466" t="s">
        <v>179</v>
      </c>
      <c r="E466">
        <v>0.92452830188679203</v>
      </c>
      <c r="F466">
        <v>0.75471698113207497</v>
      </c>
      <c r="G466">
        <v>0.26415094339622602</v>
      </c>
      <c r="H466" t="s">
        <v>1447</v>
      </c>
      <c r="I466" t="s">
        <v>88</v>
      </c>
      <c r="J466" t="s">
        <v>1556</v>
      </c>
    </row>
    <row r="467" spans="1:10" x14ac:dyDescent="0.35">
      <c r="A467" t="s">
        <v>1440</v>
      </c>
      <c r="B467" t="s">
        <v>92</v>
      </c>
      <c r="C467" t="s">
        <v>17</v>
      </c>
      <c r="D467" t="s">
        <v>1464</v>
      </c>
      <c r="E467">
        <v>0</v>
      </c>
      <c r="F467">
        <v>0</v>
      </c>
      <c r="G467">
        <v>0</v>
      </c>
      <c r="H467" t="s">
        <v>1442</v>
      </c>
      <c r="I467" t="s">
        <v>1497</v>
      </c>
      <c r="J467" t="s">
        <v>1556</v>
      </c>
    </row>
    <row r="468" spans="1:10" x14ac:dyDescent="0.35">
      <c r="A468" t="s">
        <v>1440</v>
      </c>
      <c r="B468" t="s">
        <v>92</v>
      </c>
      <c r="C468" t="s">
        <v>17</v>
      </c>
      <c r="D468" t="s">
        <v>1466</v>
      </c>
      <c r="E468">
        <v>9.4339622641509399E-2</v>
      </c>
      <c r="F468">
        <v>0</v>
      </c>
      <c r="G468">
        <v>0</v>
      </c>
      <c r="H468" t="s">
        <v>1442</v>
      </c>
      <c r="I468" t="s">
        <v>1499</v>
      </c>
      <c r="J468" t="s">
        <v>1556</v>
      </c>
    </row>
    <row r="469" spans="1:10" x14ac:dyDescent="0.35">
      <c r="A469" t="s">
        <v>1440</v>
      </c>
      <c r="B469" t="s">
        <v>92</v>
      </c>
      <c r="C469" t="s">
        <v>17</v>
      </c>
      <c r="D469" t="s">
        <v>1468</v>
      </c>
      <c r="E469">
        <v>0.50943396226415005</v>
      </c>
      <c r="F469">
        <v>0.20754716981131999</v>
      </c>
      <c r="G469">
        <v>0</v>
      </c>
      <c r="H469" t="s">
        <v>1442</v>
      </c>
      <c r="I469" t="s">
        <v>1502</v>
      </c>
      <c r="J469" t="s">
        <v>1556</v>
      </c>
    </row>
    <row r="470" spans="1:10" x14ac:dyDescent="0.35">
      <c r="A470" t="s">
        <v>1440</v>
      </c>
      <c r="B470" t="s">
        <v>94</v>
      </c>
      <c r="C470" t="s">
        <v>3</v>
      </c>
      <c r="D470" t="s">
        <v>35</v>
      </c>
      <c r="E470">
        <v>0.28301886792452802</v>
      </c>
      <c r="F470">
        <v>0.20754716981131999</v>
      </c>
      <c r="G470">
        <v>0.113207547169811</v>
      </c>
      <c r="H470" t="s">
        <v>1442</v>
      </c>
      <c r="I470" t="s">
        <v>1443</v>
      </c>
      <c r="J470" t="s">
        <v>1557</v>
      </c>
    </row>
    <row r="471" spans="1:10" x14ac:dyDescent="0.35">
      <c r="A471" t="s">
        <v>1440</v>
      </c>
      <c r="B471" t="s">
        <v>94</v>
      </c>
      <c r="C471" t="s">
        <v>3</v>
      </c>
      <c r="D471" t="s">
        <v>39</v>
      </c>
      <c r="E471">
        <v>0.490566037735849</v>
      </c>
      <c r="F471">
        <v>0.35849056603773499</v>
      </c>
      <c r="G471">
        <v>0.169811320754716</v>
      </c>
      <c r="H471" t="s">
        <v>1442</v>
      </c>
      <c r="I471" t="s">
        <v>1445</v>
      </c>
      <c r="J471" t="s">
        <v>1557</v>
      </c>
    </row>
    <row r="472" spans="1:10" x14ac:dyDescent="0.35">
      <c r="A472" t="s">
        <v>1440</v>
      </c>
      <c r="B472" t="s">
        <v>94</v>
      </c>
      <c r="C472" t="s">
        <v>3</v>
      </c>
      <c r="D472" t="s">
        <v>42</v>
      </c>
      <c r="E472">
        <v>0.90566037735849003</v>
      </c>
      <c r="F472">
        <v>0.75471698113207497</v>
      </c>
      <c r="G472">
        <v>0.339622641509433</v>
      </c>
      <c r="H472" t="s">
        <v>1447</v>
      </c>
      <c r="I472" t="s">
        <v>1448</v>
      </c>
      <c r="J472" t="s">
        <v>1557</v>
      </c>
    </row>
    <row r="473" spans="1:10" x14ac:dyDescent="0.35">
      <c r="A473" t="s">
        <v>1440</v>
      </c>
      <c r="B473" t="s">
        <v>94</v>
      </c>
      <c r="C473" t="s">
        <v>3</v>
      </c>
      <c r="D473" t="s">
        <v>45</v>
      </c>
      <c r="E473">
        <v>0.98113207547169801</v>
      </c>
      <c r="F473">
        <v>0.86792452830188604</v>
      </c>
      <c r="G473">
        <v>0.50943396226415005</v>
      </c>
      <c r="H473" t="s">
        <v>1447</v>
      </c>
      <c r="I473" t="s">
        <v>1449</v>
      </c>
      <c r="J473" t="s">
        <v>1557</v>
      </c>
    </row>
    <row r="474" spans="1:10" x14ac:dyDescent="0.35">
      <c r="A474" t="s">
        <v>1440</v>
      </c>
      <c r="B474" t="s">
        <v>94</v>
      </c>
      <c r="C474" t="s">
        <v>3</v>
      </c>
      <c r="D474" t="s">
        <v>1450</v>
      </c>
      <c r="E474">
        <v>0</v>
      </c>
      <c r="F474">
        <v>0</v>
      </c>
      <c r="G474">
        <v>0</v>
      </c>
      <c r="H474" t="s">
        <v>1442</v>
      </c>
      <c r="I474" t="s">
        <v>1451</v>
      </c>
      <c r="J474" t="s">
        <v>1557</v>
      </c>
    </row>
    <row r="475" spans="1:10" x14ac:dyDescent="0.35">
      <c r="A475" t="s">
        <v>1440</v>
      </c>
      <c r="B475" t="s">
        <v>94</v>
      </c>
      <c r="C475" t="s">
        <v>3</v>
      </c>
      <c r="D475" t="s">
        <v>1454</v>
      </c>
      <c r="E475">
        <v>9.4339622641509399E-2</v>
      </c>
      <c r="F475">
        <v>0</v>
      </c>
      <c r="G475">
        <v>0</v>
      </c>
      <c r="H475" t="s">
        <v>1442</v>
      </c>
      <c r="I475" t="s">
        <v>1455</v>
      </c>
      <c r="J475" t="s">
        <v>1557</v>
      </c>
    </row>
    <row r="476" spans="1:10" x14ac:dyDescent="0.35">
      <c r="A476" t="s">
        <v>1440</v>
      </c>
      <c r="B476" t="s">
        <v>94</v>
      </c>
      <c r="C476" t="s">
        <v>3</v>
      </c>
      <c r="D476" t="s">
        <v>1459</v>
      </c>
      <c r="E476">
        <v>0.47169811320754701</v>
      </c>
      <c r="F476">
        <v>0.26415094339622602</v>
      </c>
      <c r="G476">
        <v>0.113207547169811</v>
      </c>
      <c r="H476" t="s">
        <v>1442</v>
      </c>
      <c r="I476" t="s">
        <v>85</v>
      </c>
      <c r="J476" t="s">
        <v>1557</v>
      </c>
    </row>
    <row r="477" spans="1:10" x14ac:dyDescent="0.35">
      <c r="A477" t="s">
        <v>1440</v>
      </c>
      <c r="B477" t="s">
        <v>94</v>
      </c>
      <c r="C477" t="s">
        <v>3</v>
      </c>
      <c r="D477" t="s">
        <v>1460</v>
      </c>
      <c r="E477">
        <v>0</v>
      </c>
      <c r="F477">
        <v>0</v>
      </c>
      <c r="G477">
        <v>0</v>
      </c>
      <c r="H477" t="s">
        <v>1442</v>
      </c>
      <c r="I477" t="s">
        <v>1461</v>
      </c>
      <c r="J477" t="s">
        <v>1557</v>
      </c>
    </row>
    <row r="478" spans="1:10" x14ac:dyDescent="0.35">
      <c r="A478" t="s">
        <v>1440</v>
      </c>
      <c r="B478" t="s">
        <v>94</v>
      </c>
      <c r="C478" t="s">
        <v>3</v>
      </c>
      <c r="D478" t="s">
        <v>1462</v>
      </c>
      <c r="E478">
        <v>0.320754716981132</v>
      </c>
      <c r="F478">
        <v>0.15094339622641501</v>
      </c>
      <c r="G478">
        <v>1.8867924528301799E-2</v>
      </c>
      <c r="H478" t="s">
        <v>1442</v>
      </c>
      <c r="I478" t="s">
        <v>1457</v>
      </c>
      <c r="J478" t="s">
        <v>1557</v>
      </c>
    </row>
    <row r="479" spans="1:10" x14ac:dyDescent="0.35">
      <c r="A479" t="s">
        <v>1440</v>
      </c>
      <c r="B479" t="s">
        <v>94</v>
      </c>
      <c r="C479" t="s">
        <v>3</v>
      </c>
      <c r="D479" t="s">
        <v>179</v>
      </c>
      <c r="E479">
        <v>0.84905660377358405</v>
      </c>
      <c r="F479">
        <v>0.56603773584905603</v>
      </c>
      <c r="G479">
        <v>0.26415094339622602</v>
      </c>
      <c r="H479" t="s">
        <v>1463</v>
      </c>
      <c r="I479" t="s">
        <v>87</v>
      </c>
      <c r="J479" t="s">
        <v>1557</v>
      </c>
    </row>
    <row r="480" spans="1:10" x14ac:dyDescent="0.35">
      <c r="A480" t="s">
        <v>1440</v>
      </c>
      <c r="B480" t="s">
        <v>94</v>
      </c>
      <c r="C480" t="s">
        <v>3</v>
      </c>
      <c r="D480" t="s">
        <v>1464</v>
      </c>
      <c r="E480">
        <v>0</v>
      </c>
      <c r="F480">
        <v>0</v>
      </c>
      <c r="G480">
        <v>0</v>
      </c>
      <c r="H480" t="s">
        <v>1442</v>
      </c>
      <c r="I480" t="s">
        <v>1465</v>
      </c>
      <c r="J480" t="s">
        <v>1557</v>
      </c>
    </row>
    <row r="481" spans="1:10" x14ac:dyDescent="0.35">
      <c r="A481" t="s">
        <v>1440</v>
      </c>
      <c r="B481" t="s">
        <v>94</v>
      </c>
      <c r="C481" t="s">
        <v>3</v>
      </c>
      <c r="D481" t="s">
        <v>1466</v>
      </c>
      <c r="E481">
        <v>0</v>
      </c>
      <c r="F481">
        <v>0</v>
      </c>
      <c r="G481">
        <v>0</v>
      </c>
      <c r="H481" t="s">
        <v>1442</v>
      </c>
      <c r="I481" t="s">
        <v>1467</v>
      </c>
      <c r="J481" t="s">
        <v>1557</v>
      </c>
    </row>
    <row r="482" spans="1:10" x14ac:dyDescent="0.35">
      <c r="A482" t="s">
        <v>1440</v>
      </c>
      <c r="B482" t="s">
        <v>94</v>
      </c>
      <c r="C482" t="s">
        <v>3</v>
      </c>
      <c r="D482" t="s">
        <v>1468</v>
      </c>
      <c r="E482">
        <v>0.28301886792452802</v>
      </c>
      <c r="F482">
        <v>0.13207547169811301</v>
      </c>
      <c r="G482">
        <v>0</v>
      </c>
      <c r="H482" t="s">
        <v>1442</v>
      </c>
      <c r="I482" t="s">
        <v>1469</v>
      </c>
      <c r="J482" t="s">
        <v>1557</v>
      </c>
    </row>
    <row r="483" spans="1:10" x14ac:dyDescent="0.35">
      <c r="A483" t="s">
        <v>1440</v>
      </c>
      <c r="B483" t="s">
        <v>94</v>
      </c>
      <c r="C483" t="s">
        <v>9</v>
      </c>
      <c r="D483" t="s">
        <v>35</v>
      </c>
      <c r="E483">
        <v>0.490566037735849</v>
      </c>
      <c r="F483">
        <v>0.26415094339622602</v>
      </c>
      <c r="G483">
        <v>0.13207547169811301</v>
      </c>
      <c r="H483" t="s">
        <v>1442</v>
      </c>
      <c r="I483" t="s">
        <v>1470</v>
      </c>
      <c r="J483" t="s">
        <v>1558</v>
      </c>
    </row>
    <row r="484" spans="1:10" x14ac:dyDescent="0.35">
      <c r="A484" t="s">
        <v>1440</v>
      </c>
      <c r="B484" t="s">
        <v>94</v>
      </c>
      <c r="C484" t="s">
        <v>9</v>
      </c>
      <c r="D484" t="s">
        <v>39</v>
      </c>
      <c r="E484">
        <v>0.83018867924528295</v>
      </c>
      <c r="F484">
        <v>0.45283018867924502</v>
      </c>
      <c r="G484">
        <v>0.18867924528301799</v>
      </c>
      <c r="H484" t="s">
        <v>1463</v>
      </c>
      <c r="I484" t="s">
        <v>1472</v>
      </c>
      <c r="J484" t="s">
        <v>1558</v>
      </c>
    </row>
    <row r="485" spans="1:10" x14ac:dyDescent="0.35">
      <c r="A485" t="s">
        <v>1440</v>
      </c>
      <c r="B485" t="s">
        <v>94</v>
      </c>
      <c r="C485" t="s">
        <v>9</v>
      </c>
      <c r="D485" t="s">
        <v>42</v>
      </c>
      <c r="E485">
        <v>0.94339622641509402</v>
      </c>
      <c r="F485">
        <v>0.83018867924528295</v>
      </c>
      <c r="G485">
        <v>0.39622641509433898</v>
      </c>
      <c r="H485" t="s">
        <v>1447</v>
      </c>
      <c r="I485" t="s">
        <v>1473</v>
      </c>
      <c r="J485" t="s">
        <v>1558</v>
      </c>
    </row>
    <row r="486" spans="1:10" x14ac:dyDescent="0.35">
      <c r="A486" t="s">
        <v>1440</v>
      </c>
      <c r="B486" t="s">
        <v>94</v>
      </c>
      <c r="C486" t="s">
        <v>9</v>
      </c>
      <c r="D486" t="s">
        <v>45</v>
      </c>
      <c r="E486">
        <v>1</v>
      </c>
      <c r="F486">
        <v>0.92452830188679203</v>
      </c>
      <c r="G486">
        <v>0.58490566037735803</v>
      </c>
      <c r="H486" t="s">
        <v>1447</v>
      </c>
      <c r="I486" t="s">
        <v>1474</v>
      </c>
      <c r="J486" t="s">
        <v>1558</v>
      </c>
    </row>
    <row r="487" spans="1:10" x14ac:dyDescent="0.35">
      <c r="A487" t="s">
        <v>1440</v>
      </c>
      <c r="B487" t="s">
        <v>94</v>
      </c>
      <c r="C487" t="s">
        <v>9</v>
      </c>
      <c r="D487" t="s">
        <v>1450</v>
      </c>
      <c r="E487">
        <v>0</v>
      </c>
      <c r="F487">
        <v>0</v>
      </c>
      <c r="G487">
        <v>0</v>
      </c>
      <c r="H487" t="s">
        <v>1442</v>
      </c>
      <c r="I487" t="s">
        <v>1475</v>
      </c>
      <c r="J487" t="s">
        <v>1558</v>
      </c>
    </row>
    <row r="488" spans="1:10" x14ac:dyDescent="0.35">
      <c r="A488" t="s">
        <v>1440</v>
      </c>
      <c r="B488" t="s">
        <v>94</v>
      </c>
      <c r="C488" t="s">
        <v>9</v>
      </c>
      <c r="D488" t="s">
        <v>1454</v>
      </c>
      <c r="E488">
        <v>0.22641509433962201</v>
      </c>
      <c r="F488">
        <v>0</v>
      </c>
      <c r="G488">
        <v>0</v>
      </c>
      <c r="H488" t="s">
        <v>1442</v>
      </c>
      <c r="I488" t="s">
        <v>1476</v>
      </c>
      <c r="J488" t="s">
        <v>1558</v>
      </c>
    </row>
    <row r="489" spans="1:10" x14ac:dyDescent="0.35">
      <c r="A489" t="s">
        <v>1440</v>
      </c>
      <c r="B489" t="s">
        <v>94</v>
      </c>
      <c r="C489" t="s">
        <v>9</v>
      </c>
      <c r="D489" t="s">
        <v>1459</v>
      </c>
      <c r="E489">
        <v>0.81132075471698095</v>
      </c>
      <c r="F489">
        <v>0.35849056603773499</v>
      </c>
      <c r="G489">
        <v>0.13207547169811301</v>
      </c>
      <c r="H489" t="s">
        <v>1463</v>
      </c>
      <c r="I489" t="s">
        <v>1477</v>
      </c>
      <c r="J489" t="s">
        <v>1558</v>
      </c>
    </row>
    <row r="490" spans="1:10" x14ac:dyDescent="0.35">
      <c r="A490" t="s">
        <v>1440</v>
      </c>
      <c r="B490" t="s">
        <v>94</v>
      </c>
      <c r="C490" t="s">
        <v>9</v>
      </c>
      <c r="D490" t="s">
        <v>1460</v>
      </c>
      <c r="E490">
        <v>9.4339622641509399E-2</v>
      </c>
      <c r="F490">
        <v>0</v>
      </c>
      <c r="G490">
        <v>0</v>
      </c>
      <c r="H490" t="s">
        <v>1442</v>
      </c>
      <c r="I490" t="s">
        <v>1478</v>
      </c>
      <c r="J490" t="s">
        <v>1558</v>
      </c>
    </row>
    <row r="491" spans="1:10" x14ac:dyDescent="0.35">
      <c r="A491" t="s">
        <v>1440</v>
      </c>
      <c r="B491" t="s">
        <v>94</v>
      </c>
      <c r="C491" t="s">
        <v>9</v>
      </c>
      <c r="D491" t="s">
        <v>1462</v>
      </c>
      <c r="E491">
        <v>0.54716981132075404</v>
      </c>
      <c r="F491">
        <v>0.22641509433962201</v>
      </c>
      <c r="G491">
        <v>7.5471698113207503E-2</v>
      </c>
      <c r="H491" t="s">
        <v>1442</v>
      </c>
      <c r="I491" t="s">
        <v>1479</v>
      </c>
      <c r="J491" t="s">
        <v>1558</v>
      </c>
    </row>
    <row r="492" spans="1:10" x14ac:dyDescent="0.35">
      <c r="A492" t="s">
        <v>1440</v>
      </c>
      <c r="B492" t="s">
        <v>94</v>
      </c>
      <c r="C492" t="s">
        <v>9</v>
      </c>
      <c r="D492" t="s">
        <v>179</v>
      </c>
      <c r="E492">
        <v>0.92452830188679203</v>
      </c>
      <c r="F492">
        <v>0.75471698113207497</v>
      </c>
      <c r="G492">
        <v>0.37735849056603699</v>
      </c>
      <c r="H492" t="s">
        <v>1447</v>
      </c>
      <c r="I492" t="s">
        <v>1480</v>
      </c>
      <c r="J492" t="s">
        <v>1558</v>
      </c>
    </row>
    <row r="493" spans="1:10" x14ac:dyDescent="0.35">
      <c r="A493" t="s">
        <v>1440</v>
      </c>
      <c r="B493" t="s">
        <v>94</v>
      </c>
      <c r="C493" t="s">
        <v>9</v>
      </c>
      <c r="D493" t="s">
        <v>1464</v>
      </c>
      <c r="E493">
        <v>0</v>
      </c>
      <c r="F493">
        <v>0</v>
      </c>
      <c r="G493">
        <v>0</v>
      </c>
      <c r="H493" t="s">
        <v>1442</v>
      </c>
      <c r="I493" t="s">
        <v>1481</v>
      </c>
      <c r="J493" t="s">
        <v>1558</v>
      </c>
    </row>
    <row r="494" spans="1:10" x14ac:dyDescent="0.35">
      <c r="A494" t="s">
        <v>1440</v>
      </c>
      <c r="B494" t="s">
        <v>94</v>
      </c>
      <c r="C494" t="s">
        <v>9</v>
      </c>
      <c r="D494" t="s">
        <v>1466</v>
      </c>
      <c r="E494">
        <v>9.4339622641509399E-2</v>
      </c>
      <c r="F494">
        <v>0</v>
      </c>
      <c r="G494">
        <v>0</v>
      </c>
      <c r="H494" t="s">
        <v>1442</v>
      </c>
      <c r="I494" t="s">
        <v>1482</v>
      </c>
      <c r="J494" t="s">
        <v>1558</v>
      </c>
    </row>
    <row r="495" spans="1:10" x14ac:dyDescent="0.35">
      <c r="A495" t="s">
        <v>1440</v>
      </c>
      <c r="B495" t="s">
        <v>94</v>
      </c>
      <c r="C495" t="s">
        <v>9</v>
      </c>
      <c r="D495" t="s">
        <v>1468</v>
      </c>
      <c r="E495">
        <v>0.490566037735849</v>
      </c>
      <c r="F495">
        <v>0.20754716981131999</v>
      </c>
      <c r="G495">
        <v>1.8867924528301799E-2</v>
      </c>
      <c r="H495" t="s">
        <v>1442</v>
      </c>
      <c r="I495" t="s">
        <v>1483</v>
      </c>
      <c r="J495" t="s">
        <v>1558</v>
      </c>
    </row>
    <row r="496" spans="1:10" x14ac:dyDescent="0.35">
      <c r="A496" t="s">
        <v>1440</v>
      </c>
      <c r="B496" t="s">
        <v>94</v>
      </c>
      <c r="C496" t="s">
        <v>14</v>
      </c>
      <c r="D496" t="s">
        <v>35</v>
      </c>
      <c r="E496">
        <v>0.56603773584905603</v>
      </c>
      <c r="F496">
        <v>0.339622641509433</v>
      </c>
      <c r="G496">
        <v>0.13207547169811301</v>
      </c>
      <c r="H496" t="s">
        <v>1442</v>
      </c>
      <c r="I496" t="s">
        <v>1484</v>
      </c>
      <c r="J496" t="s">
        <v>1559</v>
      </c>
    </row>
    <row r="497" spans="1:10" x14ac:dyDescent="0.35">
      <c r="A497" t="s">
        <v>1440</v>
      </c>
      <c r="B497" t="s">
        <v>94</v>
      </c>
      <c r="C497" t="s">
        <v>14</v>
      </c>
      <c r="D497" t="s">
        <v>39</v>
      </c>
      <c r="E497">
        <v>0.84905660377358405</v>
      </c>
      <c r="F497">
        <v>0.50943396226415005</v>
      </c>
      <c r="G497">
        <v>0.18867924528301799</v>
      </c>
      <c r="H497" t="s">
        <v>1463</v>
      </c>
      <c r="I497" t="s">
        <v>1486</v>
      </c>
      <c r="J497" t="s">
        <v>1559</v>
      </c>
    </row>
    <row r="498" spans="1:10" x14ac:dyDescent="0.35">
      <c r="A498" t="s">
        <v>1440</v>
      </c>
      <c r="B498" t="s">
        <v>94</v>
      </c>
      <c r="C498" t="s">
        <v>14</v>
      </c>
      <c r="D498" t="s">
        <v>42</v>
      </c>
      <c r="E498">
        <v>0.96226415094339601</v>
      </c>
      <c r="F498">
        <v>0.83018867924528295</v>
      </c>
      <c r="G498">
        <v>0.41509433962264097</v>
      </c>
      <c r="H498" t="s">
        <v>1447</v>
      </c>
      <c r="I498" t="s">
        <v>1487</v>
      </c>
      <c r="J498" t="s">
        <v>1559</v>
      </c>
    </row>
    <row r="499" spans="1:10" x14ac:dyDescent="0.35">
      <c r="A499" t="s">
        <v>1440</v>
      </c>
      <c r="B499" t="s">
        <v>94</v>
      </c>
      <c r="C499" t="s">
        <v>14</v>
      </c>
      <c r="D499" t="s">
        <v>45</v>
      </c>
      <c r="E499">
        <v>1</v>
      </c>
      <c r="F499">
        <v>0.92452830188679203</v>
      </c>
      <c r="G499">
        <v>0.60377358490566002</v>
      </c>
      <c r="H499" t="s">
        <v>1447</v>
      </c>
      <c r="I499" t="s">
        <v>1488</v>
      </c>
      <c r="J499" t="s">
        <v>1559</v>
      </c>
    </row>
    <row r="500" spans="1:10" x14ac:dyDescent="0.35">
      <c r="A500" t="s">
        <v>1440</v>
      </c>
      <c r="B500" t="s">
        <v>94</v>
      </c>
      <c r="C500" t="s">
        <v>14</v>
      </c>
      <c r="D500" t="s">
        <v>1450</v>
      </c>
      <c r="E500">
        <v>0</v>
      </c>
      <c r="F500">
        <v>0</v>
      </c>
      <c r="G500">
        <v>0</v>
      </c>
      <c r="H500" t="s">
        <v>1442</v>
      </c>
      <c r="I500" t="s">
        <v>1489</v>
      </c>
      <c r="J500" t="s">
        <v>1559</v>
      </c>
    </row>
    <row r="501" spans="1:10" x14ac:dyDescent="0.35">
      <c r="A501" t="s">
        <v>1440</v>
      </c>
      <c r="B501" t="s">
        <v>94</v>
      </c>
      <c r="C501" t="s">
        <v>14</v>
      </c>
      <c r="D501" t="s">
        <v>1454</v>
      </c>
      <c r="E501">
        <v>0.26415094339622602</v>
      </c>
      <c r="F501">
        <v>3.7735849056603703E-2</v>
      </c>
      <c r="G501">
        <v>0</v>
      </c>
      <c r="H501" t="s">
        <v>1442</v>
      </c>
      <c r="I501" t="s">
        <v>1490</v>
      </c>
      <c r="J501" t="s">
        <v>1559</v>
      </c>
    </row>
    <row r="502" spans="1:10" x14ac:dyDescent="0.35">
      <c r="A502" t="s">
        <v>1440</v>
      </c>
      <c r="B502" t="s">
        <v>94</v>
      </c>
      <c r="C502" t="s">
        <v>14</v>
      </c>
      <c r="D502" t="s">
        <v>1459</v>
      </c>
      <c r="E502">
        <v>0.83018867924528295</v>
      </c>
      <c r="F502">
        <v>0.41509433962264097</v>
      </c>
      <c r="G502">
        <v>0.13207547169811301</v>
      </c>
      <c r="H502" t="s">
        <v>1463</v>
      </c>
      <c r="I502" t="s">
        <v>1491</v>
      </c>
      <c r="J502" t="s">
        <v>1559</v>
      </c>
    </row>
    <row r="503" spans="1:10" x14ac:dyDescent="0.35">
      <c r="A503" t="s">
        <v>1440</v>
      </c>
      <c r="B503" t="s">
        <v>94</v>
      </c>
      <c r="C503" t="s">
        <v>14</v>
      </c>
      <c r="D503" t="s">
        <v>1460</v>
      </c>
      <c r="E503">
        <v>0.13207547169811301</v>
      </c>
      <c r="F503">
        <v>0</v>
      </c>
      <c r="G503">
        <v>0</v>
      </c>
      <c r="H503" t="s">
        <v>1442</v>
      </c>
      <c r="I503" t="s">
        <v>1492</v>
      </c>
      <c r="J503" t="s">
        <v>1559</v>
      </c>
    </row>
    <row r="504" spans="1:10" x14ac:dyDescent="0.35">
      <c r="A504" t="s">
        <v>1440</v>
      </c>
      <c r="B504" t="s">
        <v>94</v>
      </c>
      <c r="C504" t="s">
        <v>14</v>
      </c>
      <c r="D504" t="s">
        <v>1462</v>
      </c>
      <c r="E504">
        <v>0.679245283018867</v>
      </c>
      <c r="F504">
        <v>0.26415094339622602</v>
      </c>
      <c r="G504">
        <v>9.4339622641509399E-2</v>
      </c>
      <c r="H504" t="s">
        <v>1463</v>
      </c>
      <c r="I504" t="s">
        <v>1493</v>
      </c>
      <c r="J504" t="s">
        <v>1559</v>
      </c>
    </row>
    <row r="505" spans="1:10" x14ac:dyDescent="0.35">
      <c r="A505" t="s">
        <v>1440</v>
      </c>
      <c r="B505" t="s">
        <v>94</v>
      </c>
      <c r="C505" t="s">
        <v>14</v>
      </c>
      <c r="D505" t="s">
        <v>179</v>
      </c>
      <c r="E505">
        <v>0.94339622641509402</v>
      </c>
      <c r="F505">
        <v>0.83018867924528295</v>
      </c>
      <c r="G505">
        <v>0.37735849056603699</v>
      </c>
      <c r="H505" t="s">
        <v>1447</v>
      </c>
      <c r="I505" t="s">
        <v>1494</v>
      </c>
      <c r="J505" t="s">
        <v>1559</v>
      </c>
    </row>
    <row r="506" spans="1:10" x14ac:dyDescent="0.35">
      <c r="A506" t="s">
        <v>1440</v>
      </c>
      <c r="B506" t="s">
        <v>94</v>
      </c>
      <c r="C506" t="s">
        <v>14</v>
      </c>
      <c r="D506" t="s">
        <v>1464</v>
      </c>
      <c r="E506">
        <v>0</v>
      </c>
      <c r="F506">
        <v>0</v>
      </c>
      <c r="G506">
        <v>0</v>
      </c>
      <c r="H506" t="s">
        <v>1442</v>
      </c>
      <c r="I506" t="s">
        <v>1495</v>
      </c>
      <c r="J506" t="s">
        <v>1559</v>
      </c>
    </row>
    <row r="507" spans="1:10" x14ac:dyDescent="0.35">
      <c r="A507" t="s">
        <v>1440</v>
      </c>
      <c r="B507" t="s">
        <v>94</v>
      </c>
      <c r="C507" t="s">
        <v>14</v>
      </c>
      <c r="D507" t="s">
        <v>1466</v>
      </c>
      <c r="E507">
        <v>0.15094339622641501</v>
      </c>
      <c r="F507">
        <v>0</v>
      </c>
      <c r="G507">
        <v>0</v>
      </c>
      <c r="H507" t="s">
        <v>1442</v>
      </c>
      <c r="I507" t="s">
        <v>1500</v>
      </c>
      <c r="J507" t="s">
        <v>1559</v>
      </c>
    </row>
    <row r="508" spans="1:10" x14ac:dyDescent="0.35">
      <c r="A508" t="s">
        <v>1440</v>
      </c>
      <c r="B508" t="s">
        <v>94</v>
      </c>
      <c r="C508" t="s">
        <v>14</v>
      </c>
      <c r="D508" t="s">
        <v>1468</v>
      </c>
      <c r="E508">
        <v>0.58490566037735803</v>
      </c>
      <c r="F508">
        <v>0.20754716981131999</v>
      </c>
      <c r="G508">
        <v>1.8867924528301799E-2</v>
      </c>
      <c r="H508" t="s">
        <v>1442</v>
      </c>
      <c r="I508" t="s">
        <v>1503</v>
      </c>
      <c r="J508" t="s">
        <v>1559</v>
      </c>
    </row>
    <row r="509" spans="1:10" x14ac:dyDescent="0.35">
      <c r="A509" t="s">
        <v>1440</v>
      </c>
      <c r="B509" t="s">
        <v>94</v>
      </c>
      <c r="C509" t="s">
        <v>17</v>
      </c>
      <c r="D509" t="s">
        <v>35</v>
      </c>
      <c r="E509">
        <v>0.41509433962264097</v>
      </c>
      <c r="F509">
        <v>0.26415094339622602</v>
      </c>
      <c r="G509">
        <v>0.13207547169811301</v>
      </c>
      <c r="H509" t="s">
        <v>1442</v>
      </c>
      <c r="I509" t="s">
        <v>1501</v>
      </c>
      <c r="J509" t="s">
        <v>1560</v>
      </c>
    </row>
    <row r="510" spans="1:10" x14ac:dyDescent="0.35">
      <c r="A510" t="s">
        <v>1440</v>
      </c>
      <c r="B510" t="s">
        <v>94</v>
      </c>
      <c r="C510" t="s">
        <v>17</v>
      </c>
      <c r="D510" t="s">
        <v>39</v>
      </c>
      <c r="E510">
        <v>0.77358490566037696</v>
      </c>
      <c r="F510">
        <v>0.43396226415094302</v>
      </c>
      <c r="G510">
        <v>0.18867924528301799</v>
      </c>
      <c r="H510" t="s">
        <v>1463</v>
      </c>
      <c r="I510" t="s">
        <v>1504</v>
      </c>
      <c r="J510" t="s">
        <v>1560</v>
      </c>
    </row>
    <row r="511" spans="1:10" x14ac:dyDescent="0.35">
      <c r="A511" t="s">
        <v>1440</v>
      </c>
      <c r="B511" t="s">
        <v>94</v>
      </c>
      <c r="C511" t="s">
        <v>17</v>
      </c>
      <c r="D511" t="s">
        <v>42</v>
      </c>
      <c r="E511">
        <v>0.94339622641509402</v>
      </c>
      <c r="F511">
        <v>0.83018867924528295</v>
      </c>
      <c r="G511">
        <v>0.37735849056603699</v>
      </c>
      <c r="H511" t="s">
        <v>1447</v>
      </c>
      <c r="I511" t="s">
        <v>1505</v>
      </c>
      <c r="J511" t="s">
        <v>1560</v>
      </c>
    </row>
    <row r="512" spans="1:10" x14ac:dyDescent="0.35">
      <c r="A512" t="s">
        <v>1440</v>
      </c>
      <c r="B512" t="s">
        <v>94</v>
      </c>
      <c r="C512" t="s">
        <v>17</v>
      </c>
      <c r="D512" t="s">
        <v>45</v>
      </c>
      <c r="E512">
        <v>1</v>
      </c>
      <c r="F512">
        <v>0.90566037735849003</v>
      </c>
      <c r="G512">
        <v>0.54716981132075404</v>
      </c>
      <c r="H512" t="s">
        <v>1447</v>
      </c>
      <c r="I512" t="s">
        <v>1506</v>
      </c>
      <c r="J512" t="s">
        <v>1560</v>
      </c>
    </row>
    <row r="513" spans="1:10" x14ac:dyDescent="0.35">
      <c r="A513" t="s">
        <v>1440</v>
      </c>
      <c r="B513" t="s">
        <v>94</v>
      </c>
      <c r="C513" t="s">
        <v>17</v>
      </c>
      <c r="D513" t="s">
        <v>1450</v>
      </c>
      <c r="E513">
        <v>0</v>
      </c>
      <c r="F513">
        <v>0</v>
      </c>
      <c r="G513">
        <v>0</v>
      </c>
      <c r="H513" t="s">
        <v>1442</v>
      </c>
      <c r="I513" t="s">
        <v>1496</v>
      </c>
      <c r="J513" t="s">
        <v>1560</v>
      </c>
    </row>
    <row r="514" spans="1:10" x14ac:dyDescent="0.35">
      <c r="A514" t="s">
        <v>1440</v>
      </c>
      <c r="B514" t="s">
        <v>94</v>
      </c>
      <c r="C514" t="s">
        <v>17</v>
      </c>
      <c r="D514" t="s">
        <v>1454</v>
      </c>
      <c r="E514">
        <v>0.18867924528301799</v>
      </c>
      <c r="F514">
        <v>0</v>
      </c>
      <c r="G514">
        <v>0</v>
      </c>
      <c r="H514" t="s">
        <v>1442</v>
      </c>
      <c r="I514" t="s">
        <v>1458</v>
      </c>
      <c r="J514" t="s">
        <v>1560</v>
      </c>
    </row>
    <row r="515" spans="1:10" x14ac:dyDescent="0.35">
      <c r="A515" t="s">
        <v>1440</v>
      </c>
      <c r="B515" t="s">
        <v>94</v>
      </c>
      <c r="C515" t="s">
        <v>17</v>
      </c>
      <c r="D515" t="s">
        <v>1459</v>
      </c>
      <c r="E515">
        <v>0.71698113207547098</v>
      </c>
      <c r="F515">
        <v>0.339622641509433</v>
      </c>
      <c r="G515">
        <v>0.13207547169811301</v>
      </c>
      <c r="H515" t="s">
        <v>1463</v>
      </c>
      <c r="I515" t="s">
        <v>86</v>
      </c>
      <c r="J515" t="s">
        <v>1560</v>
      </c>
    </row>
    <row r="516" spans="1:10" x14ac:dyDescent="0.35">
      <c r="A516" t="s">
        <v>1440</v>
      </c>
      <c r="B516" t="s">
        <v>94</v>
      </c>
      <c r="C516" t="s">
        <v>17</v>
      </c>
      <c r="D516" t="s">
        <v>1460</v>
      </c>
      <c r="E516">
        <v>3.7735849056603703E-2</v>
      </c>
      <c r="F516">
        <v>0</v>
      </c>
      <c r="G516">
        <v>0</v>
      </c>
      <c r="H516" t="s">
        <v>1442</v>
      </c>
      <c r="I516" t="s">
        <v>1498</v>
      </c>
      <c r="J516" t="s">
        <v>1560</v>
      </c>
    </row>
    <row r="517" spans="1:10" x14ac:dyDescent="0.35">
      <c r="A517" t="s">
        <v>1440</v>
      </c>
      <c r="B517" t="s">
        <v>94</v>
      </c>
      <c r="C517" t="s">
        <v>17</v>
      </c>
      <c r="D517" t="s">
        <v>1462</v>
      </c>
      <c r="E517">
        <v>0.47169811320754701</v>
      </c>
      <c r="F517">
        <v>0.20754716981131999</v>
      </c>
      <c r="G517">
        <v>3.7735849056603703E-2</v>
      </c>
      <c r="H517" t="s">
        <v>1442</v>
      </c>
      <c r="I517" t="s">
        <v>212</v>
      </c>
      <c r="J517" t="s">
        <v>1560</v>
      </c>
    </row>
    <row r="518" spans="1:10" x14ac:dyDescent="0.35">
      <c r="A518" t="s">
        <v>1440</v>
      </c>
      <c r="B518" t="s">
        <v>94</v>
      </c>
      <c r="C518" t="s">
        <v>17</v>
      </c>
      <c r="D518" t="s">
        <v>179</v>
      </c>
      <c r="E518">
        <v>0.90566037735849003</v>
      </c>
      <c r="F518">
        <v>0.69811320754716899</v>
      </c>
      <c r="G518">
        <v>0.339622641509433</v>
      </c>
      <c r="H518" t="s">
        <v>1447</v>
      </c>
      <c r="I518" t="s">
        <v>88</v>
      </c>
      <c r="J518" t="s">
        <v>1560</v>
      </c>
    </row>
    <row r="519" spans="1:10" x14ac:dyDescent="0.35">
      <c r="A519" t="s">
        <v>1440</v>
      </c>
      <c r="B519" t="s">
        <v>94</v>
      </c>
      <c r="C519" t="s">
        <v>17</v>
      </c>
      <c r="D519" t="s">
        <v>1464</v>
      </c>
      <c r="E519">
        <v>0</v>
      </c>
      <c r="F519">
        <v>0</v>
      </c>
      <c r="G519">
        <v>0</v>
      </c>
      <c r="H519" t="s">
        <v>1442</v>
      </c>
      <c r="I519" t="s">
        <v>1497</v>
      </c>
      <c r="J519" t="s">
        <v>1560</v>
      </c>
    </row>
    <row r="520" spans="1:10" x14ac:dyDescent="0.35">
      <c r="A520" t="s">
        <v>1440</v>
      </c>
      <c r="B520" t="s">
        <v>94</v>
      </c>
      <c r="C520" t="s">
        <v>17</v>
      </c>
      <c r="D520" t="s">
        <v>1466</v>
      </c>
      <c r="E520">
        <v>3.7735849056603703E-2</v>
      </c>
      <c r="F520">
        <v>0</v>
      </c>
      <c r="G520">
        <v>0</v>
      </c>
      <c r="H520" t="s">
        <v>1442</v>
      </c>
      <c r="I520" t="s">
        <v>1499</v>
      </c>
      <c r="J520" t="s">
        <v>1560</v>
      </c>
    </row>
    <row r="521" spans="1:10" x14ac:dyDescent="0.35">
      <c r="A521" t="s">
        <v>1440</v>
      </c>
      <c r="B521" t="s">
        <v>94</v>
      </c>
      <c r="C521" t="s">
        <v>17</v>
      </c>
      <c r="D521" t="s">
        <v>1468</v>
      </c>
      <c r="E521">
        <v>0.43396226415094302</v>
      </c>
      <c r="F521">
        <v>0.169811320754716</v>
      </c>
      <c r="G521">
        <v>1.8867924528301799E-2</v>
      </c>
      <c r="H521" t="s">
        <v>1442</v>
      </c>
      <c r="I521" t="s">
        <v>1502</v>
      </c>
      <c r="J521" t="s">
        <v>1560</v>
      </c>
    </row>
    <row r="522" spans="1:10" x14ac:dyDescent="0.35">
      <c r="A522" t="s">
        <v>1440</v>
      </c>
      <c r="B522" t="s">
        <v>1515</v>
      </c>
      <c r="C522" t="s">
        <v>3</v>
      </c>
      <c r="D522" t="s">
        <v>35</v>
      </c>
      <c r="E522">
        <v>0.39622641509433898</v>
      </c>
      <c r="F522">
        <v>0.35849056603773499</v>
      </c>
      <c r="G522">
        <v>0.18867924528301799</v>
      </c>
      <c r="H522" t="s">
        <v>1442</v>
      </c>
      <c r="I522" t="s">
        <v>1443</v>
      </c>
      <c r="J522" t="s">
        <v>1561</v>
      </c>
    </row>
    <row r="523" spans="1:10" x14ac:dyDescent="0.35">
      <c r="A523" t="s">
        <v>1440</v>
      </c>
      <c r="B523" t="s">
        <v>1515</v>
      </c>
      <c r="C523" t="s">
        <v>3</v>
      </c>
      <c r="D523" t="s">
        <v>39</v>
      </c>
      <c r="E523">
        <v>0.75471698113207497</v>
      </c>
      <c r="F523">
        <v>0.52830188679245205</v>
      </c>
      <c r="G523">
        <v>0.339622641509433</v>
      </c>
      <c r="H523" t="s">
        <v>1463</v>
      </c>
      <c r="I523" t="s">
        <v>1445</v>
      </c>
      <c r="J523" t="s">
        <v>1561</v>
      </c>
    </row>
    <row r="524" spans="1:10" x14ac:dyDescent="0.35">
      <c r="A524" t="s">
        <v>1440</v>
      </c>
      <c r="B524" t="s">
        <v>1515</v>
      </c>
      <c r="C524" t="s">
        <v>3</v>
      </c>
      <c r="D524" t="s">
        <v>42</v>
      </c>
      <c r="E524">
        <v>0.94339622641509402</v>
      </c>
      <c r="F524">
        <v>0.84905660377358405</v>
      </c>
      <c r="G524">
        <v>0.54716981132075404</v>
      </c>
      <c r="H524" t="s">
        <v>1447</v>
      </c>
      <c r="I524" t="s">
        <v>1448</v>
      </c>
      <c r="J524" t="s">
        <v>1561</v>
      </c>
    </row>
    <row r="525" spans="1:10" x14ac:dyDescent="0.35">
      <c r="A525" t="s">
        <v>1440</v>
      </c>
      <c r="B525" t="s">
        <v>1515</v>
      </c>
      <c r="C525" t="s">
        <v>3</v>
      </c>
      <c r="D525" t="s">
        <v>45</v>
      </c>
      <c r="E525">
        <v>1</v>
      </c>
      <c r="F525">
        <v>0.92452830188679203</v>
      </c>
      <c r="G525">
        <v>0.679245283018867</v>
      </c>
      <c r="H525" t="s">
        <v>1562</v>
      </c>
      <c r="I525" t="s">
        <v>1449</v>
      </c>
      <c r="J525" t="s">
        <v>1561</v>
      </c>
    </row>
    <row r="526" spans="1:10" x14ac:dyDescent="0.35">
      <c r="A526" t="s">
        <v>1440</v>
      </c>
      <c r="B526" t="s">
        <v>1515</v>
      </c>
      <c r="C526" t="s">
        <v>3</v>
      </c>
      <c r="D526" t="s">
        <v>1450</v>
      </c>
      <c r="E526">
        <v>0</v>
      </c>
      <c r="F526">
        <v>0</v>
      </c>
      <c r="G526">
        <v>0</v>
      </c>
      <c r="H526" t="s">
        <v>1442</v>
      </c>
      <c r="I526" t="s">
        <v>1451</v>
      </c>
      <c r="J526" t="s">
        <v>1561</v>
      </c>
    </row>
    <row r="527" spans="1:10" x14ac:dyDescent="0.35">
      <c r="A527" t="s">
        <v>1440</v>
      </c>
      <c r="B527" t="s">
        <v>1515</v>
      </c>
      <c r="C527" t="s">
        <v>3</v>
      </c>
      <c r="D527" t="s">
        <v>1454</v>
      </c>
      <c r="E527">
        <v>0.18867924528301799</v>
      </c>
      <c r="F527">
        <v>3.7735849056603703E-2</v>
      </c>
      <c r="G527">
        <v>1.8867924528301799E-2</v>
      </c>
      <c r="H527" t="s">
        <v>1442</v>
      </c>
      <c r="I527" t="s">
        <v>1455</v>
      </c>
      <c r="J527" t="s">
        <v>1561</v>
      </c>
    </row>
    <row r="528" spans="1:10" x14ac:dyDescent="0.35">
      <c r="A528" t="s">
        <v>1440</v>
      </c>
      <c r="B528" t="s">
        <v>1515</v>
      </c>
      <c r="C528" t="s">
        <v>3</v>
      </c>
      <c r="D528" t="s">
        <v>1459</v>
      </c>
      <c r="E528">
        <v>0.69811320754716899</v>
      </c>
      <c r="F528">
        <v>0.41509433962264097</v>
      </c>
      <c r="G528">
        <v>0.18867924528301799</v>
      </c>
      <c r="H528" t="s">
        <v>1463</v>
      </c>
      <c r="I528" t="s">
        <v>85</v>
      </c>
      <c r="J528" t="s">
        <v>1561</v>
      </c>
    </row>
    <row r="529" spans="1:10" x14ac:dyDescent="0.35">
      <c r="A529" t="s">
        <v>1440</v>
      </c>
      <c r="B529" t="s">
        <v>1515</v>
      </c>
      <c r="C529" t="s">
        <v>3</v>
      </c>
      <c r="D529" t="s">
        <v>1460</v>
      </c>
      <c r="E529">
        <v>1.8867924528301799E-2</v>
      </c>
      <c r="F529">
        <v>0</v>
      </c>
      <c r="G529">
        <v>0</v>
      </c>
      <c r="H529" t="s">
        <v>1442</v>
      </c>
      <c r="I529" t="s">
        <v>1461</v>
      </c>
      <c r="J529" t="s">
        <v>1561</v>
      </c>
    </row>
    <row r="530" spans="1:10" x14ac:dyDescent="0.35">
      <c r="A530" t="s">
        <v>1440</v>
      </c>
      <c r="B530" t="s">
        <v>1515</v>
      </c>
      <c r="C530" t="s">
        <v>3</v>
      </c>
      <c r="D530" t="s">
        <v>1462</v>
      </c>
      <c r="E530">
        <v>0.41509433962264097</v>
      </c>
      <c r="F530">
        <v>0.26415094339622602</v>
      </c>
      <c r="G530">
        <v>0.13207547169811301</v>
      </c>
      <c r="H530" t="s">
        <v>1442</v>
      </c>
      <c r="I530" t="s">
        <v>1457</v>
      </c>
      <c r="J530" t="s">
        <v>1561</v>
      </c>
    </row>
    <row r="531" spans="1:10" x14ac:dyDescent="0.35">
      <c r="A531" t="s">
        <v>1440</v>
      </c>
      <c r="B531" t="s">
        <v>1515</v>
      </c>
      <c r="C531" t="s">
        <v>3</v>
      </c>
      <c r="D531" t="s">
        <v>179</v>
      </c>
      <c r="E531">
        <v>0.90566037735849003</v>
      </c>
      <c r="F531">
        <v>0.83018867924528295</v>
      </c>
      <c r="G531">
        <v>0.490566037735849</v>
      </c>
      <c r="H531" t="s">
        <v>1447</v>
      </c>
      <c r="I531" t="s">
        <v>87</v>
      </c>
      <c r="J531" t="s">
        <v>1561</v>
      </c>
    </row>
    <row r="532" spans="1:10" x14ac:dyDescent="0.35">
      <c r="A532" t="s">
        <v>1440</v>
      </c>
      <c r="B532" t="s">
        <v>1515</v>
      </c>
      <c r="C532" t="s">
        <v>3</v>
      </c>
      <c r="D532" t="s">
        <v>1464</v>
      </c>
      <c r="E532">
        <v>0</v>
      </c>
      <c r="F532">
        <v>0</v>
      </c>
      <c r="G532">
        <v>0</v>
      </c>
      <c r="H532" t="s">
        <v>1442</v>
      </c>
      <c r="I532" t="s">
        <v>1465</v>
      </c>
      <c r="J532" t="s">
        <v>1561</v>
      </c>
    </row>
    <row r="533" spans="1:10" x14ac:dyDescent="0.35">
      <c r="A533" t="s">
        <v>1440</v>
      </c>
      <c r="B533" t="s">
        <v>1515</v>
      </c>
      <c r="C533" t="s">
        <v>3</v>
      </c>
      <c r="D533" t="s">
        <v>1466</v>
      </c>
      <c r="E533">
        <v>1.8867924528301799E-2</v>
      </c>
      <c r="F533">
        <v>0</v>
      </c>
      <c r="G533">
        <v>0</v>
      </c>
      <c r="H533" t="s">
        <v>1442</v>
      </c>
      <c r="I533" t="s">
        <v>1467</v>
      </c>
      <c r="J533" t="s">
        <v>1561</v>
      </c>
    </row>
    <row r="534" spans="1:10" x14ac:dyDescent="0.35">
      <c r="A534" t="s">
        <v>1440</v>
      </c>
      <c r="B534" t="s">
        <v>1515</v>
      </c>
      <c r="C534" t="s">
        <v>3</v>
      </c>
      <c r="D534" t="s">
        <v>1468</v>
      </c>
      <c r="E534">
        <v>0.41509433962264097</v>
      </c>
      <c r="F534">
        <v>0.20754716981131999</v>
      </c>
      <c r="G534">
        <v>9.4339622641509399E-2</v>
      </c>
      <c r="H534" t="s">
        <v>1442</v>
      </c>
      <c r="I534" t="s">
        <v>1469</v>
      </c>
      <c r="J534" t="s">
        <v>1561</v>
      </c>
    </row>
    <row r="535" spans="1:10" x14ac:dyDescent="0.35">
      <c r="A535" t="s">
        <v>1440</v>
      </c>
      <c r="B535" t="s">
        <v>1515</v>
      </c>
      <c r="C535" t="s">
        <v>9</v>
      </c>
      <c r="D535" t="s">
        <v>35</v>
      </c>
      <c r="E535">
        <v>0.73584905660377298</v>
      </c>
      <c r="F535">
        <v>0.45283018867924502</v>
      </c>
      <c r="G535">
        <v>0.22641509433962201</v>
      </c>
      <c r="H535" t="s">
        <v>1463</v>
      </c>
      <c r="I535" t="s">
        <v>1470</v>
      </c>
      <c r="J535" t="s">
        <v>1563</v>
      </c>
    </row>
    <row r="536" spans="1:10" x14ac:dyDescent="0.35">
      <c r="A536" t="s">
        <v>1440</v>
      </c>
      <c r="B536" t="s">
        <v>1515</v>
      </c>
      <c r="C536" t="s">
        <v>9</v>
      </c>
      <c r="D536" t="s">
        <v>39</v>
      </c>
      <c r="E536">
        <v>0.86792452830188604</v>
      </c>
      <c r="F536">
        <v>0.71698113207547098</v>
      </c>
      <c r="G536">
        <v>0.39622641509433898</v>
      </c>
      <c r="H536" t="s">
        <v>1447</v>
      </c>
      <c r="I536" t="s">
        <v>1472</v>
      </c>
      <c r="J536" t="s">
        <v>1563</v>
      </c>
    </row>
    <row r="537" spans="1:10" x14ac:dyDescent="0.35">
      <c r="A537" t="s">
        <v>1440</v>
      </c>
      <c r="B537" t="s">
        <v>1515</v>
      </c>
      <c r="C537" t="s">
        <v>9</v>
      </c>
      <c r="D537" t="s">
        <v>42</v>
      </c>
      <c r="E537">
        <v>0.98113207547169801</v>
      </c>
      <c r="F537">
        <v>0.90566037735849003</v>
      </c>
      <c r="G537">
        <v>0.60377358490566002</v>
      </c>
      <c r="H537" t="s">
        <v>1447</v>
      </c>
      <c r="I537" t="s">
        <v>1473</v>
      </c>
      <c r="J537" t="s">
        <v>1563</v>
      </c>
    </row>
    <row r="538" spans="1:10" x14ac:dyDescent="0.35">
      <c r="A538" t="s">
        <v>1440</v>
      </c>
      <c r="B538" t="s">
        <v>1515</v>
      </c>
      <c r="C538" t="s">
        <v>9</v>
      </c>
      <c r="D538" t="s">
        <v>45</v>
      </c>
      <c r="E538">
        <v>1</v>
      </c>
      <c r="F538">
        <v>0.98113207547169801</v>
      </c>
      <c r="G538">
        <v>0.75471698113207497</v>
      </c>
      <c r="H538" t="s">
        <v>1562</v>
      </c>
      <c r="I538" t="s">
        <v>1474</v>
      </c>
      <c r="J538" t="s">
        <v>1563</v>
      </c>
    </row>
    <row r="539" spans="1:10" x14ac:dyDescent="0.35">
      <c r="A539" t="s">
        <v>1440</v>
      </c>
      <c r="B539" t="s">
        <v>1515</v>
      </c>
      <c r="C539" t="s">
        <v>9</v>
      </c>
      <c r="D539" t="s">
        <v>1450</v>
      </c>
      <c r="E539">
        <v>0</v>
      </c>
      <c r="F539">
        <v>0</v>
      </c>
      <c r="G539">
        <v>0</v>
      </c>
      <c r="H539" t="s">
        <v>1442</v>
      </c>
      <c r="I539" t="s">
        <v>1475</v>
      </c>
      <c r="J539" t="s">
        <v>1563</v>
      </c>
    </row>
    <row r="540" spans="1:10" x14ac:dyDescent="0.35">
      <c r="A540" t="s">
        <v>1440</v>
      </c>
      <c r="B540" t="s">
        <v>1515</v>
      </c>
      <c r="C540" t="s">
        <v>9</v>
      </c>
      <c r="D540" t="s">
        <v>1454</v>
      </c>
      <c r="E540">
        <v>0.28301886792452802</v>
      </c>
      <c r="F540">
        <v>0.13207547169811301</v>
      </c>
      <c r="G540">
        <v>1.8867924528301799E-2</v>
      </c>
      <c r="H540" t="s">
        <v>1442</v>
      </c>
      <c r="I540" t="s">
        <v>1476</v>
      </c>
      <c r="J540" t="s">
        <v>1563</v>
      </c>
    </row>
    <row r="541" spans="1:10" x14ac:dyDescent="0.35">
      <c r="A541" t="s">
        <v>1440</v>
      </c>
      <c r="B541" t="s">
        <v>1515</v>
      </c>
      <c r="C541" t="s">
        <v>9</v>
      </c>
      <c r="D541" t="s">
        <v>1459</v>
      </c>
      <c r="E541">
        <v>0.84905660377358405</v>
      </c>
      <c r="F541">
        <v>0.54716981132075404</v>
      </c>
      <c r="G541">
        <v>0.22641509433962201</v>
      </c>
      <c r="H541" t="s">
        <v>1463</v>
      </c>
      <c r="I541" t="s">
        <v>1477</v>
      </c>
      <c r="J541" t="s">
        <v>1563</v>
      </c>
    </row>
    <row r="542" spans="1:10" x14ac:dyDescent="0.35">
      <c r="A542" t="s">
        <v>1440</v>
      </c>
      <c r="B542" t="s">
        <v>1515</v>
      </c>
      <c r="C542" t="s">
        <v>9</v>
      </c>
      <c r="D542" t="s">
        <v>1460</v>
      </c>
      <c r="E542">
        <v>0.18867924528301799</v>
      </c>
      <c r="F542">
        <v>0</v>
      </c>
      <c r="G542">
        <v>0</v>
      </c>
      <c r="H542" t="s">
        <v>1442</v>
      </c>
      <c r="I542" t="s">
        <v>1478</v>
      </c>
      <c r="J542" t="s">
        <v>1563</v>
      </c>
    </row>
    <row r="543" spans="1:10" x14ac:dyDescent="0.35">
      <c r="A543" t="s">
        <v>1440</v>
      </c>
      <c r="B543" t="s">
        <v>1515</v>
      </c>
      <c r="C543" t="s">
        <v>9</v>
      </c>
      <c r="D543" t="s">
        <v>1462</v>
      </c>
      <c r="E543">
        <v>0.77358490566037696</v>
      </c>
      <c r="F543">
        <v>0.41509433962264097</v>
      </c>
      <c r="G543">
        <v>0.18867924528301799</v>
      </c>
      <c r="H543" t="s">
        <v>1463</v>
      </c>
      <c r="I543" t="s">
        <v>1479</v>
      </c>
      <c r="J543" t="s">
        <v>1563</v>
      </c>
    </row>
    <row r="544" spans="1:10" x14ac:dyDescent="0.35">
      <c r="A544" t="s">
        <v>1440</v>
      </c>
      <c r="B544" t="s">
        <v>1515</v>
      </c>
      <c r="C544" t="s">
        <v>9</v>
      </c>
      <c r="D544" t="s">
        <v>179</v>
      </c>
      <c r="E544">
        <v>0.94339622641509402</v>
      </c>
      <c r="F544">
        <v>0.84905660377358405</v>
      </c>
      <c r="G544">
        <v>0.56603773584905603</v>
      </c>
      <c r="H544" t="s">
        <v>1447</v>
      </c>
      <c r="I544" t="s">
        <v>1480</v>
      </c>
      <c r="J544" t="s">
        <v>1563</v>
      </c>
    </row>
    <row r="545" spans="1:10" x14ac:dyDescent="0.35">
      <c r="A545" t="s">
        <v>1440</v>
      </c>
      <c r="B545" t="s">
        <v>1515</v>
      </c>
      <c r="C545" t="s">
        <v>9</v>
      </c>
      <c r="D545" t="s">
        <v>1464</v>
      </c>
      <c r="E545">
        <v>0</v>
      </c>
      <c r="F545">
        <v>0</v>
      </c>
      <c r="G545">
        <v>0</v>
      </c>
      <c r="H545" t="s">
        <v>1442</v>
      </c>
      <c r="I545" t="s">
        <v>1481</v>
      </c>
      <c r="J545" t="s">
        <v>1563</v>
      </c>
    </row>
    <row r="546" spans="1:10" x14ac:dyDescent="0.35">
      <c r="A546" t="s">
        <v>1440</v>
      </c>
      <c r="B546" t="s">
        <v>1515</v>
      </c>
      <c r="C546" t="s">
        <v>9</v>
      </c>
      <c r="D546" t="s">
        <v>1466</v>
      </c>
      <c r="E546">
        <v>0.18867924528301799</v>
      </c>
      <c r="F546">
        <v>0</v>
      </c>
      <c r="G546">
        <v>0</v>
      </c>
      <c r="H546" t="s">
        <v>1442</v>
      </c>
      <c r="I546" t="s">
        <v>1482</v>
      </c>
      <c r="J546" t="s">
        <v>1563</v>
      </c>
    </row>
    <row r="547" spans="1:10" x14ac:dyDescent="0.35">
      <c r="A547" t="s">
        <v>1440</v>
      </c>
      <c r="B547" t="s">
        <v>1515</v>
      </c>
      <c r="C547" t="s">
        <v>9</v>
      </c>
      <c r="D547" t="s">
        <v>1468</v>
      </c>
      <c r="E547">
        <v>0.69811320754716899</v>
      </c>
      <c r="F547">
        <v>0.35849056603773499</v>
      </c>
      <c r="G547">
        <v>0.13207547169811301</v>
      </c>
      <c r="H547" t="s">
        <v>1463</v>
      </c>
      <c r="I547" t="s">
        <v>1483</v>
      </c>
      <c r="J547" t="s">
        <v>1563</v>
      </c>
    </row>
    <row r="548" spans="1:10" x14ac:dyDescent="0.35">
      <c r="A548" t="s">
        <v>1440</v>
      </c>
      <c r="B548" t="s">
        <v>1515</v>
      </c>
      <c r="C548" t="s">
        <v>14</v>
      </c>
      <c r="D548" t="s">
        <v>35</v>
      </c>
      <c r="E548">
        <v>0.79245283018867896</v>
      </c>
      <c r="F548">
        <v>0.50943396226415005</v>
      </c>
      <c r="G548">
        <v>0.28301886792452802</v>
      </c>
      <c r="H548" t="s">
        <v>1463</v>
      </c>
      <c r="I548" t="s">
        <v>1484</v>
      </c>
      <c r="J548" t="s">
        <v>1564</v>
      </c>
    </row>
    <row r="549" spans="1:10" x14ac:dyDescent="0.35">
      <c r="A549" t="s">
        <v>1440</v>
      </c>
      <c r="B549" t="s">
        <v>1515</v>
      </c>
      <c r="C549" t="s">
        <v>14</v>
      </c>
      <c r="D549" t="s">
        <v>39</v>
      </c>
      <c r="E549">
        <v>0.90566037735849003</v>
      </c>
      <c r="F549">
        <v>0.79245283018867896</v>
      </c>
      <c r="G549">
        <v>0.39622641509433898</v>
      </c>
      <c r="H549" t="s">
        <v>1447</v>
      </c>
      <c r="I549" t="s">
        <v>1486</v>
      </c>
      <c r="J549" t="s">
        <v>1564</v>
      </c>
    </row>
    <row r="550" spans="1:10" x14ac:dyDescent="0.35">
      <c r="A550" t="s">
        <v>1440</v>
      </c>
      <c r="B550" t="s">
        <v>1515</v>
      </c>
      <c r="C550" t="s">
        <v>14</v>
      </c>
      <c r="D550" t="s">
        <v>42</v>
      </c>
      <c r="E550">
        <v>1</v>
      </c>
      <c r="F550">
        <v>0.90566037735849003</v>
      </c>
      <c r="G550">
        <v>0.60377358490566002</v>
      </c>
      <c r="H550" t="s">
        <v>1447</v>
      </c>
      <c r="I550" t="s">
        <v>1487</v>
      </c>
      <c r="J550" t="s">
        <v>1564</v>
      </c>
    </row>
    <row r="551" spans="1:10" x14ac:dyDescent="0.35">
      <c r="A551" t="s">
        <v>1440</v>
      </c>
      <c r="B551" t="s">
        <v>1515</v>
      </c>
      <c r="C551" t="s">
        <v>14</v>
      </c>
      <c r="D551" t="s">
        <v>45</v>
      </c>
      <c r="E551">
        <v>1</v>
      </c>
      <c r="F551">
        <v>0.98113207547169801</v>
      </c>
      <c r="G551">
        <v>0.79245283018867896</v>
      </c>
      <c r="H551" t="s">
        <v>1562</v>
      </c>
      <c r="I551" t="s">
        <v>1488</v>
      </c>
      <c r="J551" t="s">
        <v>1564</v>
      </c>
    </row>
    <row r="552" spans="1:10" x14ac:dyDescent="0.35">
      <c r="A552" t="s">
        <v>1440</v>
      </c>
      <c r="B552" t="s">
        <v>1515</v>
      </c>
      <c r="C552" t="s">
        <v>14</v>
      </c>
      <c r="D552" t="s">
        <v>1450</v>
      </c>
      <c r="E552">
        <v>0</v>
      </c>
      <c r="F552">
        <v>0</v>
      </c>
      <c r="G552">
        <v>0</v>
      </c>
      <c r="H552" t="s">
        <v>1442</v>
      </c>
      <c r="I552" t="s">
        <v>1489</v>
      </c>
      <c r="J552" t="s">
        <v>1564</v>
      </c>
    </row>
    <row r="553" spans="1:10" x14ac:dyDescent="0.35">
      <c r="A553" t="s">
        <v>1440</v>
      </c>
      <c r="B553" t="s">
        <v>1515</v>
      </c>
      <c r="C553" t="s">
        <v>14</v>
      </c>
      <c r="D553" t="s">
        <v>1454</v>
      </c>
      <c r="E553">
        <v>0.339622641509433</v>
      </c>
      <c r="F553">
        <v>0.15094339622641501</v>
      </c>
      <c r="G553">
        <v>3.7735849056603703E-2</v>
      </c>
      <c r="H553" t="s">
        <v>1442</v>
      </c>
      <c r="I553" t="s">
        <v>1490</v>
      </c>
      <c r="J553" t="s">
        <v>1564</v>
      </c>
    </row>
    <row r="554" spans="1:10" x14ac:dyDescent="0.35">
      <c r="A554" t="s">
        <v>1440</v>
      </c>
      <c r="B554" t="s">
        <v>1515</v>
      </c>
      <c r="C554" t="s">
        <v>14</v>
      </c>
      <c r="D554" t="s">
        <v>1459</v>
      </c>
      <c r="E554">
        <v>0.86792452830188604</v>
      </c>
      <c r="F554">
        <v>0.58490566037735803</v>
      </c>
      <c r="G554">
        <v>0.28301886792452802</v>
      </c>
      <c r="H554" t="s">
        <v>1463</v>
      </c>
      <c r="I554" t="s">
        <v>1491</v>
      </c>
      <c r="J554" t="s">
        <v>1564</v>
      </c>
    </row>
    <row r="555" spans="1:10" x14ac:dyDescent="0.35">
      <c r="A555" t="s">
        <v>1440</v>
      </c>
      <c r="B555" t="s">
        <v>1515</v>
      </c>
      <c r="C555" t="s">
        <v>14</v>
      </c>
      <c r="D555" t="s">
        <v>1460</v>
      </c>
      <c r="E555">
        <v>0.18867924528301799</v>
      </c>
      <c r="F555">
        <v>0</v>
      </c>
      <c r="G555">
        <v>0</v>
      </c>
      <c r="H555" t="s">
        <v>1442</v>
      </c>
      <c r="I555" t="s">
        <v>1492</v>
      </c>
      <c r="J555" t="s">
        <v>1564</v>
      </c>
    </row>
    <row r="556" spans="1:10" x14ac:dyDescent="0.35">
      <c r="A556" t="s">
        <v>1440</v>
      </c>
      <c r="B556" t="s">
        <v>1515</v>
      </c>
      <c r="C556" t="s">
        <v>14</v>
      </c>
      <c r="D556" t="s">
        <v>1462</v>
      </c>
      <c r="E556">
        <v>0.83018867924528295</v>
      </c>
      <c r="F556">
        <v>0.43396226415094302</v>
      </c>
      <c r="G556">
        <v>0.18867924528301799</v>
      </c>
      <c r="H556" t="s">
        <v>1463</v>
      </c>
      <c r="I556" t="s">
        <v>1493</v>
      </c>
      <c r="J556" t="s">
        <v>1564</v>
      </c>
    </row>
    <row r="557" spans="1:10" x14ac:dyDescent="0.35">
      <c r="A557" t="s">
        <v>1440</v>
      </c>
      <c r="B557" t="s">
        <v>1515</v>
      </c>
      <c r="C557" t="s">
        <v>14</v>
      </c>
      <c r="D557" t="s">
        <v>179</v>
      </c>
      <c r="E557">
        <v>0.96226415094339601</v>
      </c>
      <c r="F557">
        <v>0.84905660377358405</v>
      </c>
      <c r="G557">
        <v>0.58490566037735803</v>
      </c>
      <c r="H557" t="s">
        <v>1447</v>
      </c>
      <c r="I557" t="s">
        <v>1494</v>
      </c>
      <c r="J557" t="s">
        <v>1564</v>
      </c>
    </row>
    <row r="558" spans="1:10" x14ac:dyDescent="0.35">
      <c r="A558" t="s">
        <v>1440</v>
      </c>
      <c r="B558" t="s">
        <v>1515</v>
      </c>
      <c r="C558" t="s">
        <v>14</v>
      </c>
      <c r="D558" t="s">
        <v>1464</v>
      </c>
      <c r="E558">
        <v>0</v>
      </c>
      <c r="F558">
        <v>0</v>
      </c>
      <c r="G558">
        <v>0</v>
      </c>
      <c r="H558" t="s">
        <v>1442</v>
      </c>
      <c r="I558" t="s">
        <v>1495</v>
      </c>
      <c r="J558" t="s">
        <v>1564</v>
      </c>
    </row>
    <row r="559" spans="1:10" x14ac:dyDescent="0.35">
      <c r="A559" t="s">
        <v>1440</v>
      </c>
      <c r="B559" t="s">
        <v>1515</v>
      </c>
      <c r="C559" t="s">
        <v>14</v>
      </c>
      <c r="D559" t="s">
        <v>1466</v>
      </c>
      <c r="E559">
        <v>0.20754716981131999</v>
      </c>
      <c r="F559">
        <v>0</v>
      </c>
      <c r="G559">
        <v>0</v>
      </c>
      <c r="H559" t="s">
        <v>1442</v>
      </c>
      <c r="I559" t="s">
        <v>1500</v>
      </c>
      <c r="J559" t="s">
        <v>1564</v>
      </c>
    </row>
    <row r="560" spans="1:10" x14ac:dyDescent="0.35">
      <c r="A560" t="s">
        <v>1440</v>
      </c>
      <c r="B560" t="s">
        <v>1515</v>
      </c>
      <c r="C560" t="s">
        <v>14</v>
      </c>
      <c r="D560" t="s">
        <v>1468</v>
      </c>
      <c r="E560">
        <v>0.81132075471698095</v>
      </c>
      <c r="F560">
        <v>0.35849056603773499</v>
      </c>
      <c r="G560">
        <v>0.13207547169811301</v>
      </c>
      <c r="H560" t="s">
        <v>1463</v>
      </c>
      <c r="I560" t="s">
        <v>1503</v>
      </c>
      <c r="J560" t="s">
        <v>1564</v>
      </c>
    </row>
    <row r="561" spans="1:10" x14ac:dyDescent="0.35">
      <c r="A561" t="s">
        <v>1440</v>
      </c>
      <c r="B561" t="s">
        <v>1515</v>
      </c>
      <c r="C561" t="s">
        <v>17</v>
      </c>
      <c r="D561" t="s">
        <v>35</v>
      </c>
      <c r="E561">
        <v>0.54716981132075404</v>
      </c>
      <c r="F561">
        <v>0.43396226415094302</v>
      </c>
      <c r="G561">
        <v>0.20754716981131999</v>
      </c>
      <c r="H561" t="s">
        <v>1442</v>
      </c>
      <c r="I561" t="s">
        <v>1501</v>
      </c>
      <c r="J561" t="s">
        <v>1565</v>
      </c>
    </row>
    <row r="562" spans="1:10" x14ac:dyDescent="0.35">
      <c r="A562" t="s">
        <v>1440</v>
      </c>
      <c r="B562" t="s">
        <v>1515</v>
      </c>
      <c r="C562" t="s">
        <v>17</v>
      </c>
      <c r="D562" t="s">
        <v>39</v>
      </c>
      <c r="E562">
        <v>0.83018867924528295</v>
      </c>
      <c r="F562">
        <v>0.60377358490566002</v>
      </c>
      <c r="G562">
        <v>0.37735849056603699</v>
      </c>
      <c r="H562" t="s">
        <v>1463</v>
      </c>
      <c r="I562" t="s">
        <v>1504</v>
      </c>
      <c r="J562" t="s">
        <v>1565</v>
      </c>
    </row>
    <row r="563" spans="1:10" x14ac:dyDescent="0.35">
      <c r="A563" t="s">
        <v>1440</v>
      </c>
      <c r="B563" t="s">
        <v>1515</v>
      </c>
      <c r="C563" t="s">
        <v>17</v>
      </c>
      <c r="D563" t="s">
        <v>42</v>
      </c>
      <c r="E563">
        <v>0.96226415094339601</v>
      </c>
      <c r="F563">
        <v>0.88679245283018804</v>
      </c>
      <c r="G563">
        <v>0.58490566037735803</v>
      </c>
      <c r="H563" t="s">
        <v>1447</v>
      </c>
      <c r="I563" t="s">
        <v>1505</v>
      </c>
      <c r="J563" t="s">
        <v>1565</v>
      </c>
    </row>
    <row r="564" spans="1:10" x14ac:dyDescent="0.35">
      <c r="A564" t="s">
        <v>1440</v>
      </c>
      <c r="B564" t="s">
        <v>1515</v>
      </c>
      <c r="C564" t="s">
        <v>17</v>
      </c>
      <c r="D564" t="s">
        <v>45</v>
      </c>
      <c r="E564">
        <v>1</v>
      </c>
      <c r="F564">
        <v>0.98113207547169801</v>
      </c>
      <c r="G564">
        <v>0.71698113207547098</v>
      </c>
      <c r="H564" t="s">
        <v>1562</v>
      </c>
      <c r="I564" t="s">
        <v>1506</v>
      </c>
      <c r="J564" t="s">
        <v>1565</v>
      </c>
    </row>
    <row r="565" spans="1:10" x14ac:dyDescent="0.35">
      <c r="A565" t="s">
        <v>1440</v>
      </c>
      <c r="B565" t="s">
        <v>1515</v>
      </c>
      <c r="C565" t="s">
        <v>17</v>
      </c>
      <c r="D565" t="s">
        <v>1450</v>
      </c>
      <c r="E565">
        <v>0</v>
      </c>
      <c r="F565">
        <v>0</v>
      </c>
      <c r="G565">
        <v>0</v>
      </c>
      <c r="H565" t="s">
        <v>1442</v>
      </c>
      <c r="I565" t="s">
        <v>1496</v>
      </c>
      <c r="J565" t="s">
        <v>1565</v>
      </c>
    </row>
    <row r="566" spans="1:10" x14ac:dyDescent="0.35">
      <c r="A566" t="s">
        <v>1440</v>
      </c>
      <c r="B566" t="s">
        <v>1515</v>
      </c>
      <c r="C566" t="s">
        <v>17</v>
      </c>
      <c r="D566" t="s">
        <v>1454</v>
      </c>
      <c r="E566">
        <v>0.26415094339622602</v>
      </c>
      <c r="F566">
        <v>0.13207547169811301</v>
      </c>
      <c r="G566">
        <v>1.8867924528301799E-2</v>
      </c>
      <c r="H566" t="s">
        <v>1442</v>
      </c>
      <c r="I566" t="s">
        <v>1458</v>
      </c>
      <c r="J566" t="s">
        <v>1565</v>
      </c>
    </row>
    <row r="567" spans="1:10" x14ac:dyDescent="0.35">
      <c r="A567" t="s">
        <v>1440</v>
      </c>
      <c r="B567" t="s">
        <v>1515</v>
      </c>
      <c r="C567" t="s">
        <v>17</v>
      </c>
      <c r="D567" t="s">
        <v>1459</v>
      </c>
      <c r="E567">
        <v>0.83018867924528295</v>
      </c>
      <c r="F567">
        <v>0.50943396226415005</v>
      </c>
      <c r="G567">
        <v>0.20754716981131999</v>
      </c>
      <c r="H567" t="s">
        <v>1463</v>
      </c>
      <c r="I567" t="s">
        <v>86</v>
      </c>
      <c r="J567" t="s">
        <v>1565</v>
      </c>
    </row>
    <row r="568" spans="1:10" x14ac:dyDescent="0.35">
      <c r="A568" t="s">
        <v>1440</v>
      </c>
      <c r="B568" t="s">
        <v>1515</v>
      </c>
      <c r="C568" t="s">
        <v>17</v>
      </c>
      <c r="D568" t="s">
        <v>1460</v>
      </c>
      <c r="E568">
        <v>9.4339622641509399E-2</v>
      </c>
      <c r="F568">
        <v>0</v>
      </c>
      <c r="G568">
        <v>0</v>
      </c>
      <c r="H568" t="s">
        <v>1442</v>
      </c>
      <c r="I568" t="s">
        <v>1498</v>
      </c>
      <c r="J568" t="s">
        <v>1565</v>
      </c>
    </row>
    <row r="569" spans="1:10" x14ac:dyDescent="0.35">
      <c r="A569" t="s">
        <v>1440</v>
      </c>
      <c r="B569" t="s">
        <v>1515</v>
      </c>
      <c r="C569" t="s">
        <v>17</v>
      </c>
      <c r="D569" t="s">
        <v>1462</v>
      </c>
      <c r="E569">
        <v>0.69811320754716899</v>
      </c>
      <c r="F569">
        <v>0.35849056603773499</v>
      </c>
      <c r="G569">
        <v>0.169811320754716</v>
      </c>
      <c r="H569" t="s">
        <v>1463</v>
      </c>
      <c r="I569" t="s">
        <v>212</v>
      </c>
      <c r="J569" t="s">
        <v>1565</v>
      </c>
    </row>
    <row r="570" spans="1:10" x14ac:dyDescent="0.35">
      <c r="A570" t="s">
        <v>1440</v>
      </c>
      <c r="B570" t="s">
        <v>1515</v>
      </c>
      <c r="C570" t="s">
        <v>17</v>
      </c>
      <c r="D570" t="s">
        <v>179</v>
      </c>
      <c r="E570">
        <v>0.94339622641509402</v>
      </c>
      <c r="F570">
        <v>0.83018867924528295</v>
      </c>
      <c r="G570">
        <v>0.54716981132075404</v>
      </c>
      <c r="H570" t="s">
        <v>1447</v>
      </c>
      <c r="I570" t="s">
        <v>88</v>
      </c>
      <c r="J570" t="s">
        <v>1565</v>
      </c>
    </row>
    <row r="571" spans="1:10" x14ac:dyDescent="0.35">
      <c r="A571" t="s">
        <v>1440</v>
      </c>
      <c r="B571" t="s">
        <v>1515</v>
      </c>
      <c r="C571" t="s">
        <v>17</v>
      </c>
      <c r="D571" t="s">
        <v>1464</v>
      </c>
      <c r="E571">
        <v>0</v>
      </c>
      <c r="F571">
        <v>0</v>
      </c>
      <c r="G571">
        <v>0</v>
      </c>
      <c r="H571" t="s">
        <v>1442</v>
      </c>
      <c r="I571" t="s">
        <v>1497</v>
      </c>
      <c r="J571" t="s">
        <v>1565</v>
      </c>
    </row>
    <row r="572" spans="1:10" x14ac:dyDescent="0.35">
      <c r="A572" t="s">
        <v>1440</v>
      </c>
      <c r="B572" t="s">
        <v>1515</v>
      </c>
      <c r="C572" t="s">
        <v>17</v>
      </c>
      <c r="D572" t="s">
        <v>1466</v>
      </c>
      <c r="E572">
        <v>0.113207547169811</v>
      </c>
      <c r="F572">
        <v>0</v>
      </c>
      <c r="G572">
        <v>0</v>
      </c>
      <c r="H572" t="s">
        <v>1442</v>
      </c>
      <c r="I572" t="s">
        <v>1499</v>
      </c>
      <c r="J572" t="s">
        <v>1565</v>
      </c>
    </row>
    <row r="573" spans="1:10" x14ac:dyDescent="0.35">
      <c r="A573" t="s">
        <v>1440</v>
      </c>
      <c r="B573" t="s">
        <v>1515</v>
      </c>
      <c r="C573" t="s">
        <v>17</v>
      </c>
      <c r="D573" t="s">
        <v>1468</v>
      </c>
      <c r="E573">
        <v>0.58490566037735803</v>
      </c>
      <c r="F573">
        <v>0.26415094339622602</v>
      </c>
      <c r="G573">
        <v>0.13207547169811301</v>
      </c>
      <c r="H573" t="s">
        <v>1442</v>
      </c>
      <c r="I573" t="s">
        <v>1502</v>
      </c>
      <c r="J573" t="s">
        <v>1565</v>
      </c>
    </row>
    <row r="574" spans="1:10" x14ac:dyDescent="0.35">
      <c r="A574" t="s">
        <v>1440</v>
      </c>
      <c r="B574" t="s">
        <v>93</v>
      </c>
      <c r="C574" t="s">
        <v>3</v>
      </c>
      <c r="D574" t="s">
        <v>35</v>
      </c>
      <c r="E574">
        <v>0.28301886792452802</v>
      </c>
      <c r="F574">
        <v>0.20754716981131999</v>
      </c>
      <c r="G574">
        <v>0.113207547169811</v>
      </c>
      <c r="H574" t="s">
        <v>1442</v>
      </c>
      <c r="I574" t="s">
        <v>1443</v>
      </c>
      <c r="J574" t="s">
        <v>1566</v>
      </c>
    </row>
    <row r="575" spans="1:10" x14ac:dyDescent="0.35">
      <c r="A575" t="s">
        <v>1440</v>
      </c>
      <c r="B575" t="s">
        <v>93</v>
      </c>
      <c r="C575" t="s">
        <v>3</v>
      </c>
      <c r="D575" t="s">
        <v>39</v>
      </c>
      <c r="E575">
        <v>0.52830188679245205</v>
      </c>
      <c r="F575">
        <v>0.339622641509433</v>
      </c>
      <c r="G575">
        <v>0.15094339622641501</v>
      </c>
      <c r="H575" t="s">
        <v>1442</v>
      </c>
      <c r="I575" t="s">
        <v>1445</v>
      </c>
      <c r="J575" t="s">
        <v>1566</v>
      </c>
    </row>
    <row r="576" spans="1:10" x14ac:dyDescent="0.35">
      <c r="A576" t="s">
        <v>1440</v>
      </c>
      <c r="B576" t="s">
        <v>93</v>
      </c>
      <c r="C576" t="s">
        <v>3</v>
      </c>
      <c r="D576" t="s">
        <v>42</v>
      </c>
      <c r="E576">
        <v>0.90566037735849003</v>
      </c>
      <c r="F576">
        <v>0.73584905660377298</v>
      </c>
      <c r="G576">
        <v>0.339622641509433</v>
      </c>
      <c r="H576" t="s">
        <v>1447</v>
      </c>
      <c r="I576" t="s">
        <v>1448</v>
      </c>
      <c r="J576" t="s">
        <v>1566</v>
      </c>
    </row>
    <row r="577" spans="1:10" x14ac:dyDescent="0.35">
      <c r="A577" t="s">
        <v>1440</v>
      </c>
      <c r="B577" t="s">
        <v>93</v>
      </c>
      <c r="C577" t="s">
        <v>3</v>
      </c>
      <c r="D577" t="s">
        <v>45</v>
      </c>
      <c r="E577">
        <v>0.98113207547169801</v>
      </c>
      <c r="F577">
        <v>0.84905660377358405</v>
      </c>
      <c r="G577">
        <v>0.50943396226415005</v>
      </c>
      <c r="H577" t="s">
        <v>1447</v>
      </c>
      <c r="I577" t="s">
        <v>1449</v>
      </c>
      <c r="J577" t="s">
        <v>1566</v>
      </c>
    </row>
    <row r="578" spans="1:10" x14ac:dyDescent="0.35">
      <c r="A578" t="s">
        <v>1440</v>
      </c>
      <c r="B578" t="s">
        <v>93</v>
      </c>
      <c r="C578" t="s">
        <v>3</v>
      </c>
      <c r="D578" t="s">
        <v>1450</v>
      </c>
      <c r="E578">
        <v>0</v>
      </c>
      <c r="F578">
        <v>0</v>
      </c>
      <c r="G578">
        <v>0</v>
      </c>
      <c r="H578" t="s">
        <v>1442</v>
      </c>
      <c r="I578" t="s">
        <v>1451</v>
      </c>
      <c r="J578" t="s">
        <v>1566</v>
      </c>
    </row>
    <row r="579" spans="1:10" x14ac:dyDescent="0.35">
      <c r="A579" t="s">
        <v>1440</v>
      </c>
      <c r="B579" t="s">
        <v>93</v>
      </c>
      <c r="C579" t="s">
        <v>3</v>
      </c>
      <c r="D579" t="s">
        <v>1454</v>
      </c>
      <c r="E579">
        <v>9.4339622641509399E-2</v>
      </c>
      <c r="F579">
        <v>0</v>
      </c>
      <c r="G579">
        <v>0</v>
      </c>
      <c r="H579" t="s">
        <v>1442</v>
      </c>
      <c r="I579" t="s">
        <v>1455</v>
      </c>
      <c r="J579" t="s">
        <v>1566</v>
      </c>
    </row>
    <row r="580" spans="1:10" x14ac:dyDescent="0.35">
      <c r="A580" t="s">
        <v>1440</v>
      </c>
      <c r="B580" t="s">
        <v>93</v>
      </c>
      <c r="C580" t="s">
        <v>3</v>
      </c>
      <c r="D580" t="s">
        <v>1459</v>
      </c>
      <c r="E580">
        <v>0.490566037735849</v>
      </c>
      <c r="F580">
        <v>0.245283018867924</v>
      </c>
      <c r="G580">
        <v>9.4339622641509399E-2</v>
      </c>
      <c r="H580" t="s">
        <v>1442</v>
      </c>
      <c r="I580" t="s">
        <v>85</v>
      </c>
      <c r="J580" t="s">
        <v>1566</v>
      </c>
    </row>
    <row r="581" spans="1:10" x14ac:dyDescent="0.35">
      <c r="A581" t="s">
        <v>1440</v>
      </c>
      <c r="B581" t="s">
        <v>93</v>
      </c>
      <c r="C581" t="s">
        <v>3</v>
      </c>
      <c r="D581" t="s">
        <v>1460</v>
      </c>
      <c r="E581">
        <v>0</v>
      </c>
      <c r="F581">
        <v>0</v>
      </c>
      <c r="G581">
        <v>0</v>
      </c>
      <c r="H581" t="s">
        <v>1442</v>
      </c>
      <c r="I581" t="s">
        <v>1461</v>
      </c>
      <c r="J581" t="s">
        <v>1566</v>
      </c>
    </row>
    <row r="582" spans="1:10" x14ac:dyDescent="0.35">
      <c r="A582" t="s">
        <v>1440</v>
      </c>
      <c r="B582" t="s">
        <v>93</v>
      </c>
      <c r="C582" t="s">
        <v>3</v>
      </c>
      <c r="D582" t="s">
        <v>1462</v>
      </c>
      <c r="E582">
        <v>0.339622641509433</v>
      </c>
      <c r="F582">
        <v>0.13207547169811301</v>
      </c>
      <c r="G582">
        <v>1.8867924528301799E-2</v>
      </c>
      <c r="H582" t="s">
        <v>1442</v>
      </c>
      <c r="I582" t="s">
        <v>1457</v>
      </c>
      <c r="J582" t="s">
        <v>1566</v>
      </c>
    </row>
    <row r="583" spans="1:10" x14ac:dyDescent="0.35">
      <c r="A583" t="s">
        <v>1440</v>
      </c>
      <c r="B583" t="s">
        <v>93</v>
      </c>
      <c r="C583" t="s">
        <v>3</v>
      </c>
      <c r="D583" t="s">
        <v>179</v>
      </c>
      <c r="E583">
        <v>0.84905660377358405</v>
      </c>
      <c r="F583">
        <v>0.54716981132075404</v>
      </c>
      <c r="G583">
        <v>0.26415094339622602</v>
      </c>
      <c r="H583" t="s">
        <v>1463</v>
      </c>
      <c r="I583" t="s">
        <v>87</v>
      </c>
      <c r="J583" t="s">
        <v>1566</v>
      </c>
    </row>
    <row r="584" spans="1:10" x14ac:dyDescent="0.35">
      <c r="A584" t="s">
        <v>1440</v>
      </c>
      <c r="B584" t="s">
        <v>93</v>
      </c>
      <c r="C584" t="s">
        <v>3</v>
      </c>
      <c r="D584" t="s">
        <v>1464</v>
      </c>
      <c r="E584">
        <v>0</v>
      </c>
      <c r="F584">
        <v>0</v>
      </c>
      <c r="G584">
        <v>0</v>
      </c>
      <c r="H584" t="s">
        <v>1442</v>
      </c>
      <c r="I584" t="s">
        <v>1465</v>
      </c>
      <c r="J584" t="s">
        <v>1566</v>
      </c>
    </row>
    <row r="585" spans="1:10" x14ac:dyDescent="0.35">
      <c r="A585" t="s">
        <v>1440</v>
      </c>
      <c r="B585" t="s">
        <v>93</v>
      </c>
      <c r="C585" t="s">
        <v>3</v>
      </c>
      <c r="D585" t="s">
        <v>1466</v>
      </c>
      <c r="E585">
        <v>0</v>
      </c>
      <c r="F585">
        <v>0</v>
      </c>
      <c r="G585">
        <v>0</v>
      </c>
      <c r="H585" t="s">
        <v>1442</v>
      </c>
      <c r="I585" t="s">
        <v>1467</v>
      </c>
      <c r="J585" t="s">
        <v>1566</v>
      </c>
    </row>
    <row r="586" spans="1:10" x14ac:dyDescent="0.35">
      <c r="A586" t="s">
        <v>1440</v>
      </c>
      <c r="B586" t="s">
        <v>93</v>
      </c>
      <c r="C586" t="s">
        <v>3</v>
      </c>
      <c r="D586" t="s">
        <v>1468</v>
      </c>
      <c r="E586">
        <v>0.30188679245283001</v>
      </c>
      <c r="F586">
        <v>0.13207547169811301</v>
      </c>
      <c r="G586">
        <v>0</v>
      </c>
      <c r="H586" t="s">
        <v>1442</v>
      </c>
      <c r="I586" t="s">
        <v>1469</v>
      </c>
      <c r="J586" t="s">
        <v>1566</v>
      </c>
    </row>
    <row r="587" spans="1:10" x14ac:dyDescent="0.35">
      <c r="A587" t="s">
        <v>1440</v>
      </c>
      <c r="B587" t="s">
        <v>93</v>
      </c>
      <c r="C587" t="s">
        <v>9</v>
      </c>
      <c r="D587" t="s">
        <v>35</v>
      </c>
      <c r="E587">
        <v>0.490566037735849</v>
      </c>
      <c r="F587">
        <v>0.26415094339622602</v>
      </c>
      <c r="G587">
        <v>0.13207547169811301</v>
      </c>
      <c r="H587" t="s">
        <v>1442</v>
      </c>
      <c r="I587" t="s">
        <v>1470</v>
      </c>
      <c r="J587" t="s">
        <v>1567</v>
      </c>
    </row>
    <row r="588" spans="1:10" x14ac:dyDescent="0.35">
      <c r="A588" t="s">
        <v>1440</v>
      </c>
      <c r="B588" t="s">
        <v>93</v>
      </c>
      <c r="C588" t="s">
        <v>9</v>
      </c>
      <c r="D588" t="s">
        <v>39</v>
      </c>
      <c r="E588">
        <v>0.83018867924528295</v>
      </c>
      <c r="F588">
        <v>0.45283018867924502</v>
      </c>
      <c r="G588">
        <v>0.18867924528301799</v>
      </c>
      <c r="H588" t="s">
        <v>1463</v>
      </c>
      <c r="I588" t="s">
        <v>1472</v>
      </c>
      <c r="J588" t="s">
        <v>1567</v>
      </c>
    </row>
    <row r="589" spans="1:10" x14ac:dyDescent="0.35">
      <c r="A589" t="s">
        <v>1440</v>
      </c>
      <c r="B589" t="s">
        <v>93</v>
      </c>
      <c r="C589" t="s">
        <v>9</v>
      </c>
      <c r="D589" t="s">
        <v>42</v>
      </c>
      <c r="E589">
        <v>0.94339622641509402</v>
      </c>
      <c r="F589">
        <v>0.83018867924528295</v>
      </c>
      <c r="G589">
        <v>0.39622641509433898</v>
      </c>
      <c r="H589" t="s">
        <v>1447</v>
      </c>
      <c r="I589" t="s">
        <v>1473</v>
      </c>
      <c r="J589" t="s">
        <v>1567</v>
      </c>
    </row>
    <row r="590" spans="1:10" x14ac:dyDescent="0.35">
      <c r="A590" t="s">
        <v>1440</v>
      </c>
      <c r="B590" t="s">
        <v>93</v>
      </c>
      <c r="C590" t="s">
        <v>9</v>
      </c>
      <c r="D590" t="s">
        <v>45</v>
      </c>
      <c r="E590">
        <v>1</v>
      </c>
      <c r="F590">
        <v>0.92452830188679203</v>
      </c>
      <c r="G590">
        <v>0.58490566037735803</v>
      </c>
      <c r="H590" t="s">
        <v>1447</v>
      </c>
      <c r="I590" t="s">
        <v>1474</v>
      </c>
      <c r="J590" t="s">
        <v>1567</v>
      </c>
    </row>
    <row r="591" spans="1:10" x14ac:dyDescent="0.35">
      <c r="A591" t="s">
        <v>1440</v>
      </c>
      <c r="B591" t="s">
        <v>93</v>
      </c>
      <c r="C591" t="s">
        <v>9</v>
      </c>
      <c r="D591" t="s">
        <v>1450</v>
      </c>
      <c r="E591">
        <v>0</v>
      </c>
      <c r="F591">
        <v>0</v>
      </c>
      <c r="G591">
        <v>0</v>
      </c>
      <c r="H591" t="s">
        <v>1442</v>
      </c>
      <c r="I591" t="s">
        <v>1475</v>
      </c>
      <c r="J591" t="s">
        <v>1567</v>
      </c>
    </row>
    <row r="592" spans="1:10" x14ac:dyDescent="0.35">
      <c r="A592" t="s">
        <v>1440</v>
      </c>
      <c r="B592" t="s">
        <v>93</v>
      </c>
      <c r="C592" t="s">
        <v>9</v>
      </c>
      <c r="D592" t="s">
        <v>1454</v>
      </c>
      <c r="E592">
        <v>0.22641509433962201</v>
      </c>
      <c r="F592">
        <v>0</v>
      </c>
      <c r="G592">
        <v>0</v>
      </c>
      <c r="H592" t="s">
        <v>1442</v>
      </c>
      <c r="I592" t="s">
        <v>1476</v>
      </c>
      <c r="J592" t="s">
        <v>1567</v>
      </c>
    </row>
    <row r="593" spans="1:10" x14ac:dyDescent="0.35">
      <c r="A593" t="s">
        <v>1440</v>
      </c>
      <c r="B593" t="s">
        <v>93</v>
      </c>
      <c r="C593" t="s">
        <v>9</v>
      </c>
      <c r="D593" t="s">
        <v>1459</v>
      </c>
      <c r="E593">
        <v>0.83018867924528295</v>
      </c>
      <c r="F593">
        <v>0.35849056603773499</v>
      </c>
      <c r="G593">
        <v>0.13207547169811301</v>
      </c>
      <c r="H593" t="s">
        <v>1463</v>
      </c>
      <c r="I593" t="s">
        <v>1477</v>
      </c>
      <c r="J593" t="s">
        <v>1567</v>
      </c>
    </row>
    <row r="594" spans="1:10" x14ac:dyDescent="0.35">
      <c r="A594" t="s">
        <v>1440</v>
      </c>
      <c r="B594" t="s">
        <v>93</v>
      </c>
      <c r="C594" t="s">
        <v>9</v>
      </c>
      <c r="D594" t="s">
        <v>1460</v>
      </c>
      <c r="E594">
        <v>9.4339622641509399E-2</v>
      </c>
      <c r="F594">
        <v>0</v>
      </c>
      <c r="G594">
        <v>0</v>
      </c>
      <c r="H594" t="s">
        <v>1442</v>
      </c>
      <c r="I594" t="s">
        <v>1478</v>
      </c>
      <c r="J594" t="s">
        <v>1567</v>
      </c>
    </row>
    <row r="595" spans="1:10" x14ac:dyDescent="0.35">
      <c r="A595" t="s">
        <v>1440</v>
      </c>
      <c r="B595" t="s">
        <v>93</v>
      </c>
      <c r="C595" t="s">
        <v>9</v>
      </c>
      <c r="D595" t="s">
        <v>1462</v>
      </c>
      <c r="E595">
        <v>0.56603773584905603</v>
      </c>
      <c r="F595">
        <v>0.22641509433962201</v>
      </c>
      <c r="G595">
        <v>5.6603773584905599E-2</v>
      </c>
      <c r="H595" t="s">
        <v>1442</v>
      </c>
      <c r="I595" t="s">
        <v>1479</v>
      </c>
      <c r="J595" t="s">
        <v>1567</v>
      </c>
    </row>
    <row r="596" spans="1:10" x14ac:dyDescent="0.35">
      <c r="A596" t="s">
        <v>1440</v>
      </c>
      <c r="B596" t="s">
        <v>93</v>
      </c>
      <c r="C596" t="s">
        <v>9</v>
      </c>
      <c r="D596" t="s">
        <v>179</v>
      </c>
      <c r="E596">
        <v>0.92452830188679203</v>
      </c>
      <c r="F596">
        <v>0.75471698113207497</v>
      </c>
      <c r="G596">
        <v>0.37735849056603699</v>
      </c>
      <c r="H596" t="s">
        <v>1447</v>
      </c>
      <c r="I596" t="s">
        <v>1480</v>
      </c>
      <c r="J596" t="s">
        <v>1567</v>
      </c>
    </row>
    <row r="597" spans="1:10" x14ac:dyDescent="0.35">
      <c r="A597" t="s">
        <v>1440</v>
      </c>
      <c r="B597" t="s">
        <v>93</v>
      </c>
      <c r="C597" t="s">
        <v>9</v>
      </c>
      <c r="D597" t="s">
        <v>1464</v>
      </c>
      <c r="E597">
        <v>0</v>
      </c>
      <c r="F597">
        <v>0</v>
      </c>
      <c r="G597">
        <v>0</v>
      </c>
      <c r="H597" t="s">
        <v>1442</v>
      </c>
      <c r="I597" t="s">
        <v>1481</v>
      </c>
      <c r="J597" t="s">
        <v>1567</v>
      </c>
    </row>
    <row r="598" spans="1:10" x14ac:dyDescent="0.35">
      <c r="A598" t="s">
        <v>1440</v>
      </c>
      <c r="B598" t="s">
        <v>93</v>
      </c>
      <c r="C598" t="s">
        <v>9</v>
      </c>
      <c r="D598" t="s">
        <v>1466</v>
      </c>
      <c r="E598">
        <v>9.4339622641509399E-2</v>
      </c>
      <c r="F598">
        <v>0</v>
      </c>
      <c r="G598">
        <v>0</v>
      </c>
      <c r="H598" t="s">
        <v>1442</v>
      </c>
      <c r="I598" t="s">
        <v>1482</v>
      </c>
      <c r="J598" t="s">
        <v>1567</v>
      </c>
    </row>
    <row r="599" spans="1:10" x14ac:dyDescent="0.35">
      <c r="A599" t="s">
        <v>1440</v>
      </c>
      <c r="B599" t="s">
        <v>93</v>
      </c>
      <c r="C599" t="s">
        <v>9</v>
      </c>
      <c r="D599" t="s">
        <v>1468</v>
      </c>
      <c r="E599">
        <v>0.52830188679245205</v>
      </c>
      <c r="F599">
        <v>0.20754716981131999</v>
      </c>
      <c r="G599">
        <v>1.8867924528301799E-2</v>
      </c>
      <c r="H599" t="s">
        <v>1442</v>
      </c>
      <c r="I599" t="s">
        <v>1483</v>
      </c>
      <c r="J599" t="s">
        <v>1567</v>
      </c>
    </row>
    <row r="600" spans="1:10" x14ac:dyDescent="0.35">
      <c r="A600" t="s">
        <v>1440</v>
      </c>
      <c r="B600" t="s">
        <v>93</v>
      </c>
      <c r="C600" t="s">
        <v>14</v>
      </c>
      <c r="D600" t="s">
        <v>35</v>
      </c>
      <c r="E600">
        <v>0.62264150943396201</v>
      </c>
      <c r="F600">
        <v>0.320754716981132</v>
      </c>
      <c r="G600">
        <v>0.13207547169811301</v>
      </c>
      <c r="H600" t="s">
        <v>1442</v>
      </c>
      <c r="I600" t="s">
        <v>1484</v>
      </c>
      <c r="J600" t="s">
        <v>1568</v>
      </c>
    </row>
    <row r="601" spans="1:10" x14ac:dyDescent="0.35">
      <c r="A601" t="s">
        <v>1440</v>
      </c>
      <c r="B601" t="s">
        <v>93</v>
      </c>
      <c r="C601" t="s">
        <v>14</v>
      </c>
      <c r="D601" t="s">
        <v>39</v>
      </c>
      <c r="E601">
        <v>0.84905660377358405</v>
      </c>
      <c r="F601">
        <v>0.50943396226415005</v>
      </c>
      <c r="G601">
        <v>0.18867924528301799</v>
      </c>
      <c r="H601" t="s">
        <v>1463</v>
      </c>
      <c r="I601" t="s">
        <v>1486</v>
      </c>
      <c r="J601" t="s">
        <v>1568</v>
      </c>
    </row>
    <row r="602" spans="1:10" x14ac:dyDescent="0.35">
      <c r="A602" t="s">
        <v>1440</v>
      </c>
      <c r="B602" t="s">
        <v>93</v>
      </c>
      <c r="C602" t="s">
        <v>14</v>
      </c>
      <c r="D602" t="s">
        <v>42</v>
      </c>
      <c r="E602">
        <v>0.98113207547169801</v>
      </c>
      <c r="F602">
        <v>0.83018867924528295</v>
      </c>
      <c r="G602">
        <v>0.41509433962264097</v>
      </c>
      <c r="H602" t="s">
        <v>1447</v>
      </c>
      <c r="I602" t="s">
        <v>1487</v>
      </c>
      <c r="J602" t="s">
        <v>1568</v>
      </c>
    </row>
    <row r="603" spans="1:10" x14ac:dyDescent="0.35">
      <c r="A603" t="s">
        <v>1440</v>
      </c>
      <c r="B603" t="s">
        <v>93</v>
      </c>
      <c r="C603" t="s">
        <v>14</v>
      </c>
      <c r="D603" t="s">
        <v>45</v>
      </c>
      <c r="E603">
        <v>1</v>
      </c>
      <c r="F603">
        <v>0.92452830188679203</v>
      </c>
      <c r="G603">
        <v>0.60377358490566002</v>
      </c>
      <c r="H603" t="s">
        <v>1447</v>
      </c>
      <c r="I603" t="s">
        <v>1488</v>
      </c>
      <c r="J603" t="s">
        <v>1568</v>
      </c>
    </row>
    <row r="604" spans="1:10" x14ac:dyDescent="0.35">
      <c r="A604" t="s">
        <v>1440</v>
      </c>
      <c r="B604" t="s">
        <v>93</v>
      </c>
      <c r="C604" t="s">
        <v>14</v>
      </c>
      <c r="D604" t="s">
        <v>1450</v>
      </c>
      <c r="E604">
        <v>0</v>
      </c>
      <c r="F604">
        <v>0</v>
      </c>
      <c r="G604">
        <v>0</v>
      </c>
      <c r="H604" t="s">
        <v>1442</v>
      </c>
      <c r="I604" t="s">
        <v>1489</v>
      </c>
      <c r="J604" t="s">
        <v>1568</v>
      </c>
    </row>
    <row r="605" spans="1:10" x14ac:dyDescent="0.35">
      <c r="A605" t="s">
        <v>1440</v>
      </c>
      <c r="B605" t="s">
        <v>93</v>
      </c>
      <c r="C605" t="s">
        <v>14</v>
      </c>
      <c r="D605" t="s">
        <v>1454</v>
      </c>
      <c r="E605">
        <v>0.26415094339622602</v>
      </c>
      <c r="F605">
        <v>3.7735849056603703E-2</v>
      </c>
      <c r="G605">
        <v>0</v>
      </c>
      <c r="H605" t="s">
        <v>1442</v>
      </c>
      <c r="I605" t="s">
        <v>1490</v>
      </c>
      <c r="J605" t="s">
        <v>1568</v>
      </c>
    </row>
    <row r="606" spans="1:10" x14ac:dyDescent="0.35">
      <c r="A606" t="s">
        <v>1440</v>
      </c>
      <c r="B606" t="s">
        <v>93</v>
      </c>
      <c r="C606" t="s">
        <v>14</v>
      </c>
      <c r="D606" t="s">
        <v>1459</v>
      </c>
      <c r="E606">
        <v>0.83018867924528295</v>
      </c>
      <c r="F606">
        <v>0.41509433962264097</v>
      </c>
      <c r="G606">
        <v>0.13207547169811301</v>
      </c>
      <c r="H606" t="s">
        <v>1463</v>
      </c>
      <c r="I606" t="s">
        <v>1491</v>
      </c>
      <c r="J606" t="s">
        <v>1568</v>
      </c>
    </row>
    <row r="607" spans="1:10" x14ac:dyDescent="0.35">
      <c r="A607" t="s">
        <v>1440</v>
      </c>
      <c r="B607" t="s">
        <v>93</v>
      </c>
      <c r="C607" t="s">
        <v>14</v>
      </c>
      <c r="D607" t="s">
        <v>1460</v>
      </c>
      <c r="E607">
        <v>0.15094339622641501</v>
      </c>
      <c r="F607">
        <v>0</v>
      </c>
      <c r="G607">
        <v>0</v>
      </c>
      <c r="H607" t="s">
        <v>1442</v>
      </c>
      <c r="I607" t="s">
        <v>1492</v>
      </c>
      <c r="J607" t="s">
        <v>1568</v>
      </c>
    </row>
    <row r="608" spans="1:10" x14ac:dyDescent="0.35">
      <c r="A608" t="s">
        <v>1440</v>
      </c>
      <c r="B608" t="s">
        <v>93</v>
      </c>
      <c r="C608" t="s">
        <v>14</v>
      </c>
      <c r="D608" t="s">
        <v>1462</v>
      </c>
      <c r="E608">
        <v>0.71698113207547098</v>
      </c>
      <c r="F608">
        <v>0.26415094339622602</v>
      </c>
      <c r="G608">
        <v>9.4339622641509399E-2</v>
      </c>
      <c r="H608" t="s">
        <v>1463</v>
      </c>
      <c r="I608" t="s">
        <v>1493</v>
      </c>
      <c r="J608" t="s">
        <v>1568</v>
      </c>
    </row>
    <row r="609" spans="1:10" x14ac:dyDescent="0.35">
      <c r="A609" t="s">
        <v>1440</v>
      </c>
      <c r="B609" t="s">
        <v>93</v>
      </c>
      <c r="C609" t="s">
        <v>14</v>
      </c>
      <c r="D609" t="s">
        <v>179</v>
      </c>
      <c r="E609">
        <v>0.94339622641509402</v>
      </c>
      <c r="F609">
        <v>0.81132075471698095</v>
      </c>
      <c r="G609">
        <v>0.37735849056603699</v>
      </c>
      <c r="H609" t="s">
        <v>1447</v>
      </c>
      <c r="I609" t="s">
        <v>1494</v>
      </c>
      <c r="J609" t="s">
        <v>1568</v>
      </c>
    </row>
    <row r="610" spans="1:10" x14ac:dyDescent="0.35">
      <c r="A610" t="s">
        <v>1440</v>
      </c>
      <c r="B610" t="s">
        <v>93</v>
      </c>
      <c r="C610" t="s">
        <v>14</v>
      </c>
      <c r="D610" t="s">
        <v>1464</v>
      </c>
      <c r="E610">
        <v>0</v>
      </c>
      <c r="F610">
        <v>0</v>
      </c>
      <c r="G610">
        <v>0</v>
      </c>
      <c r="H610" t="s">
        <v>1442</v>
      </c>
      <c r="I610" t="s">
        <v>1495</v>
      </c>
      <c r="J610" t="s">
        <v>1568</v>
      </c>
    </row>
    <row r="611" spans="1:10" x14ac:dyDescent="0.35">
      <c r="A611" t="s">
        <v>1440</v>
      </c>
      <c r="B611" t="s">
        <v>93</v>
      </c>
      <c r="C611" t="s">
        <v>14</v>
      </c>
      <c r="D611" t="s">
        <v>1466</v>
      </c>
      <c r="E611">
        <v>0.15094339622641501</v>
      </c>
      <c r="F611">
        <v>0</v>
      </c>
      <c r="G611">
        <v>0</v>
      </c>
      <c r="H611" t="s">
        <v>1442</v>
      </c>
      <c r="I611" t="s">
        <v>1500</v>
      </c>
      <c r="J611" t="s">
        <v>1568</v>
      </c>
    </row>
    <row r="612" spans="1:10" x14ac:dyDescent="0.35">
      <c r="A612" t="s">
        <v>1440</v>
      </c>
      <c r="B612" t="s">
        <v>93</v>
      </c>
      <c r="C612" t="s">
        <v>14</v>
      </c>
      <c r="D612" t="s">
        <v>1468</v>
      </c>
      <c r="E612">
        <v>0.60377358490566002</v>
      </c>
      <c r="F612">
        <v>0.20754716981131999</v>
      </c>
      <c r="G612">
        <v>1.8867924528301799E-2</v>
      </c>
      <c r="H612" t="s">
        <v>1442</v>
      </c>
      <c r="I612" t="s">
        <v>1503</v>
      </c>
      <c r="J612" t="s">
        <v>1568</v>
      </c>
    </row>
    <row r="613" spans="1:10" x14ac:dyDescent="0.35">
      <c r="A613" t="s">
        <v>1440</v>
      </c>
      <c r="B613" t="s">
        <v>93</v>
      </c>
      <c r="C613" t="s">
        <v>17</v>
      </c>
      <c r="D613" t="s">
        <v>35</v>
      </c>
      <c r="E613">
        <v>0.41509433962264097</v>
      </c>
      <c r="F613">
        <v>0.26415094339622602</v>
      </c>
      <c r="G613">
        <v>0.13207547169811301</v>
      </c>
      <c r="H613" t="s">
        <v>1442</v>
      </c>
      <c r="I613" t="s">
        <v>1501</v>
      </c>
      <c r="J613" t="s">
        <v>1569</v>
      </c>
    </row>
    <row r="614" spans="1:10" x14ac:dyDescent="0.35">
      <c r="A614" t="s">
        <v>1440</v>
      </c>
      <c r="B614" t="s">
        <v>93</v>
      </c>
      <c r="C614" t="s">
        <v>17</v>
      </c>
      <c r="D614" t="s">
        <v>39</v>
      </c>
      <c r="E614">
        <v>0.77358490566037696</v>
      </c>
      <c r="F614">
        <v>0.43396226415094302</v>
      </c>
      <c r="G614">
        <v>0.18867924528301799</v>
      </c>
      <c r="H614" t="s">
        <v>1463</v>
      </c>
      <c r="I614" t="s">
        <v>1504</v>
      </c>
      <c r="J614" t="s">
        <v>1569</v>
      </c>
    </row>
    <row r="615" spans="1:10" x14ac:dyDescent="0.35">
      <c r="A615" t="s">
        <v>1440</v>
      </c>
      <c r="B615" t="s">
        <v>93</v>
      </c>
      <c r="C615" t="s">
        <v>17</v>
      </c>
      <c r="D615" t="s">
        <v>42</v>
      </c>
      <c r="E615">
        <v>0.94339622641509402</v>
      </c>
      <c r="F615">
        <v>0.83018867924528295</v>
      </c>
      <c r="G615">
        <v>0.37735849056603699</v>
      </c>
      <c r="H615" t="s">
        <v>1447</v>
      </c>
      <c r="I615" t="s">
        <v>1505</v>
      </c>
      <c r="J615" t="s">
        <v>1569</v>
      </c>
    </row>
    <row r="616" spans="1:10" x14ac:dyDescent="0.35">
      <c r="A616" t="s">
        <v>1440</v>
      </c>
      <c r="B616" t="s">
        <v>93</v>
      </c>
      <c r="C616" t="s">
        <v>17</v>
      </c>
      <c r="D616" t="s">
        <v>45</v>
      </c>
      <c r="E616">
        <v>1</v>
      </c>
      <c r="F616">
        <v>0.90566037735849003</v>
      </c>
      <c r="G616">
        <v>0.54716981132075404</v>
      </c>
      <c r="H616" t="s">
        <v>1447</v>
      </c>
      <c r="I616" t="s">
        <v>1506</v>
      </c>
      <c r="J616" t="s">
        <v>1569</v>
      </c>
    </row>
    <row r="617" spans="1:10" x14ac:dyDescent="0.35">
      <c r="A617" t="s">
        <v>1440</v>
      </c>
      <c r="B617" t="s">
        <v>93</v>
      </c>
      <c r="C617" t="s">
        <v>17</v>
      </c>
      <c r="D617" t="s">
        <v>1450</v>
      </c>
      <c r="E617">
        <v>0</v>
      </c>
      <c r="F617">
        <v>0</v>
      </c>
      <c r="G617">
        <v>0</v>
      </c>
      <c r="H617" t="s">
        <v>1442</v>
      </c>
      <c r="I617" t="s">
        <v>1496</v>
      </c>
      <c r="J617" t="s">
        <v>1569</v>
      </c>
    </row>
    <row r="618" spans="1:10" x14ac:dyDescent="0.35">
      <c r="A618" t="s">
        <v>1440</v>
      </c>
      <c r="B618" t="s">
        <v>93</v>
      </c>
      <c r="C618" t="s">
        <v>17</v>
      </c>
      <c r="D618" t="s">
        <v>1454</v>
      </c>
      <c r="E618">
        <v>0.18867924528301799</v>
      </c>
      <c r="F618">
        <v>0</v>
      </c>
      <c r="G618">
        <v>0</v>
      </c>
      <c r="H618" t="s">
        <v>1442</v>
      </c>
      <c r="I618" t="s">
        <v>1458</v>
      </c>
      <c r="J618" t="s">
        <v>1569</v>
      </c>
    </row>
    <row r="619" spans="1:10" x14ac:dyDescent="0.35">
      <c r="A619" t="s">
        <v>1440</v>
      </c>
      <c r="B619" t="s">
        <v>93</v>
      </c>
      <c r="C619" t="s">
        <v>17</v>
      </c>
      <c r="D619" t="s">
        <v>1459</v>
      </c>
      <c r="E619">
        <v>0.75471698113207497</v>
      </c>
      <c r="F619">
        <v>0.320754716981132</v>
      </c>
      <c r="G619">
        <v>0.13207547169811301</v>
      </c>
      <c r="H619" t="s">
        <v>1463</v>
      </c>
      <c r="I619" t="s">
        <v>86</v>
      </c>
      <c r="J619" t="s">
        <v>1569</v>
      </c>
    </row>
    <row r="620" spans="1:10" x14ac:dyDescent="0.35">
      <c r="A620" t="s">
        <v>1440</v>
      </c>
      <c r="B620" t="s">
        <v>93</v>
      </c>
      <c r="C620" t="s">
        <v>17</v>
      </c>
      <c r="D620" t="s">
        <v>1460</v>
      </c>
      <c r="E620">
        <v>5.6603773584905599E-2</v>
      </c>
      <c r="F620">
        <v>0</v>
      </c>
      <c r="G620">
        <v>0</v>
      </c>
      <c r="H620" t="s">
        <v>1442</v>
      </c>
      <c r="I620" t="s">
        <v>1498</v>
      </c>
      <c r="J620" t="s">
        <v>1569</v>
      </c>
    </row>
    <row r="621" spans="1:10" x14ac:dyDescent="0.35">
      <c r="A621" t="s">
        <v>1440</v>
      </c>
      <c r="B621" t="s">
        <v>93</v>
      </c>
      <c r="C621" t="s">
        <v>17</v>
      </c>
      <c r="D621" t="s">
        <v>1462</v>
      </c>
      <c r="E621">
        <v>0.490566037735849</v>
      </c>
      <c r="F621">
        <v>0.20754716981131999</v>
      </c>
      <c r="G621">
        <v>3.7735849056603703E-2</v>
      </c>
      <c r="H621" t="s">
        <v>1442</v>
      </c>
      <c r="I621" t="s">
        <v>212</v>
      </c>
      <c r="J621" t="s">
        <v>1569</v>
      </c>
    </row>
    <row r="622" spans="1:10" x14ac:dyDescent="0.35">
      <c r="A622" t="s">
        <v>1440</v>
      </c>
      <c r="B622" t="s">
        <v>93</v>
      </c>
      <c r="C622" t="s">
        <v>17</v>
      </c>
      <c r="D622" t="s">
        <v>179</v>
      </c>
      <c r="E622">
        <v>0.90566037735849003</v>
      </c>
      <c r="F622">
        <v>0.679245283018867</v>
      </c>
      <c r="G622">
        <v>0.339622641509433</v>
      </c>
      <c r="H622" t="s">
        <v>1447</v>
      </c>
      <c r="I622" t="s">
        <v>88</v>
      </c>
      <c r="J622" t="s">
        <v>1569</v>
      </c>
    </row>
    <row r="623" spans="1:10" x14ac:dyDescent="0.35">
      <c r="A623" t="s">
        <v>1440</v>
      </c>
      <c r="B623" t="s">
        <v>93</v>
      </c>
      <c r="C623" t="s">
        <v>17</v>
      </c>
      <c r="D623" t="s">
        <v>1464</v>
      </c>
      <c r="E623">
        <v>0</v>
      </c>
      <c r="F623">
        <v>0</v>
      </c>
      <c r="G623">
        <v>0</v>
      </c>
      <c r="H623" t="s">
        <v>1442</v>
      </c>
      <c r="I623" t="s">
        <v>1497</v>
      </c>
      <c r="J623" t="s">
        <v>1569</v>
      </c>
    </row>
    <row r="624" spans="1:10" x14ac:dyDescent="0.35">
      <c r="A624" t="s">
        <v>1440</v>
      </c>
      <c r="B624" t="s">
        <v>93</v>
      </c>
      <c r="C624" t="s">
        <v>17</v>
      </c>
      <c r="D624" t="s">
        <v>1466</v>
      </c>
      <c r="E624">
        <v>5.6603773584905599E-2</v>
      </c>
      <c r="F624">
        <v>0</v>
      </c>
      <c r="G624">
        <v>0</v>
      </c>
      <c r="H624" t="s">
        <v>1442</v>
      </c>
      <c r="I624" t="s">
        <v>1499</v>
      </c>
      <c r="J624" t="s">
        <v>1569</v>
      </c>
    </row>
    <row r="625" spans="1:10" x14ac:dyDescent="0.35">
      <c r="A625" t="s">
        <v>1440</v>
      </c>
      <c r="B625" t="s">
        <v>93</v>
      </c>
      <c r="C625" t="s">
        <v>17</v>
      </c>
      <c r="D625" t="s">
        <v>1468</v>
      </c>
      <c r="E625">
        <v>0.43396226415094302</v>
      </c>
      <c r="F625">
        <v>0.169811320754716</v>
      </c>
      <c r="G625">
        <v>1.8867924528301799E-2</v>
      </c>
      <c r="H625" t="s">
        <v>1442</v>
      </c>
      <c r="I625" t="s">
        <v>1502</v>
      </c>
      <c r="J625" t="s">
        <v>1569</v>
      </c>
    </row>
    <row r="626" spans="1:10" x14ac:dyDescent="0.35">
      <c r="A626" t="s">
        <v>1440</v>
      </c>
      <c r="B626" t="s">
        <v>1516</v>
      </c>
      <c r="C626" t="s">
        <v>3</v>
      </c>
      <c r="D626" t="s">
        <v>35</v>
      </c>
      <c r="E626">
        <v>0.37735849056603699</v>
      </c>
      <c r="F626">
        <v>0.320754716981132</v>
      </c>
      <c r="G626">
        <v>0.18867924528301799</v>
      </c>
      <c r="H626" t="s">
        <v>1442</v>
      </c>
      <c r="I626" t="s">
        <v>1443</v>
      </c>
      <c r="J626" t="s">
        <v>1570</v>
      </c>
    </row>
    <row r="627" spans="1:10" x14ac:dyDescent="0.35">
      <c r="A627" t="s">
        <v>1440</v>
      </c>
      <c r="B627" t="s">
        <v>1516</v>
      </c>
      <c r="C627" t="s">
        <v>3</v>
      </c>
      <c r="D627" t="s">
        <v>39</v>
      </c>
      <c r="E627">
        <v>0.69811320754716899</v>
      </c>
      <c r="F627">
        <v>0.45283018867924502</v>
      </c>
      <c r="G627">
        <v>0.26415094339622602</v>
      </c>
      <c r="H627" t="s">
        <v>1463</v>
      </c>
      <c r="I627" t="s">
        <v>1445</v>
      </c>
      <c r="J627" t="s">
        <v>1570</v>
      </c>
    </row>
    <row r="628" spans="1:10" x14ac:dyDescent="0.35">
      <c r="A628" t="s">
        <v>1440</v>
      </c>
      <c r="B628" t="s">
        <v>1516</v>
      </c>
      <c r="C628" t="s">
        <v>3</v>
      </c>
      <c r="D628" t="s">
        <v>42</v>
      </c>
      <c r="E628">
        <v>0.94339622641509402</v>
      </c>
      <c r="F628">
        <v>0.83018867924528295</v>
      </c>
      <c r="G628">
        <v>0.50943396226415005</v>
      </c>
      <c r="H628" t="s">
        <v>1447</v>
      </c>
      <c r="I628" t="s">
        <v>1448</v>
      </c>
      <c r="J628" t="s">
        <v>1570</v>
      </c>
    </row>
    <row r="629" spans="1:10" x14ac:dyDescent="0.35">
      <c r="A629" t="s">
        <v>1440</v>
      </c>
      <c r="B629" t="s">
        <v>1516</v>
      </c>
      <c r="C629" t="s">
        <v>3</v>
      </c>
      <c r="D629" t="s">
        <v>45</v>
      </c>
      <c r="E629">
        <v>1</v>
      </c>
      <c r="F629">
        <v>0.92452830188679203</v>
      </c>
      <c r="G629">
        <v>0.60377358490566002</v>
      </c>
      <c r="H629" t="s">
        <v>1447</v>
      </c>
      <c r="I629" t="s">
        <v>1449</v>
      </c>
      <c r="J629" t="s">
        <v>1570</v>
      </c>
    </row>
    <row r="630" spans="1:10" x14ac:dyDescent="0.35">
      <c r="A630" t="s">
        <v>1440</v>
      </c>
      <c r="B630" t="s">
        <v>1516</v>
      </c>
      <c r="C630" t="s">
        <v>3</v>
      </c>
      <c r="D630" t="s">
        <v>1450</v>
      </c>
      <c r="E630">
        <v>0</v>
      </c>
      <c r="F630">
        <v>0</v>
      </c>
      <c r="G630">
        <v>0</v>
      </c>
      <c r="H630" t="s">
        <v>1442</v>
      </c>
      <c r="I630" t="s">
        <v>1451</v>
      </c>
      <c r="J630" t="s">
        <v>1570</v>
      </c>
    </row>
    <row r="631" spans="1:10" x14ac:dyDescent="0.35">
      <c r="A631" t="s">
        <v>1440</v>
      </c>
      <c r="B631" t="s">
        <v>1516</v>
      </c>
      <c r="C631" t="s">
        <v>3</v>
      </c>
      <c r="D631" t="s">
        <v>1454</v>
      </c>
      <c r="E631">
        <v>0.13207547169811301</v>
      </c>
      <c r="F631">
        <v>0</v>
      </c>
      <c r="G631">
        <v>0</v>
      </c>
      <c r="H631" t="s">
        <v>1442</v>
      </c>
      <c r="I631" t="s">
        <v>1455</v>
      </c>
      <c r="J631" t="s">
        <v>1570</v>
      </c>
    </row>
    <row r="632" spans="1:10" x14ac:dyDescent="0.35">
      <c r="A632" t="s">
        <v>1440</v>
      </c>
      <c r="B632" t="s">
        <v>1516</v>
      </c>
      <c r="C632" t="s">
        <v>3</v>
      </c>
      <c r="D632" t="s">
        <v>1459</v>
      </c>
      <c r="E632">
        <v>0.58490566037735803</v>
      </c>
      <c r="F632">
        <v>0.35849056603773499</v>
      </c>
      <c r="G632">
        <v>0.18867924528301799</v>
      </c>
      <c r="H632" t="s">
        <v>1442</v>
      </c>
      <c r="I632" t="s">
        <v>85</v>
      </c>
      <c r="J632" t="s">
        <v>1570</v>
      </c>
    </row>
    <row r="633" spans="1:10" x14ac:dyDescent="0.35">
      <c r="A633" t="s">
        <v>1440</v>
      </c>
      <c r="B633" t="s">
        <v>1516</v>
      </c>
      <c r="C633" t="s">
        <v>3</v>
      </c>
      <c r="D633" t="s">
        <v>1460</v>
      </c>
      <c r="E633">
        <v>1.8867924528301799E-2</v>
      </c>
      <c r="F633">
        <v>0</v>
      </c>
      <c r="G633">
        <v>0</v>
      </c>
      <c r="H633" t="s">
        <v>1442</v>
      </c>
      <c r="I633" t="s">
        <v>1461</v>
      </c>
      <c r="J633" t="s">
        <v>1570</v>
      </c>
    </row>
    <row r="634" spans="1:10" x14ac:dyDescent="0.35">
      <c r="A634" t="s">
        <v>1440</v>
      </c>
      <c r="B634" t="s">
        <v>1516</v>
      </c>
      <c r="C634" t="s">
        <v>3</v>
      </c>
      <c r="D634" t="s">
        <v>1462</v>
      </c>
      <c r="E634">
        <v>0.41509433962264097</v>
      </c>
      <c r="F634">
        <v>0.245283018867924</v>
      </c>
      <c r="G634">
        <v>0.13207547169811301</v>
      </c>
      <c r="H634" t="s">
        <v>1442</v>
      </c>
      <c r="I634" t="s">
        <v>1457</v>
      </c>
      <c r="J634" t="s">
        <v>1570</v>
      </c>
    </row>
    <row r="635" spans="1:10" x14ac:dyDescent="0.35">
      <c r="A635" t="s">
        <v>1440</v>
      </c>
      <c r="B635" t="s">
        <v>1516</v>
      </c>
      <c r="C635" t="s">
        <v>3</v>
      </c>
      <c r="D635" t="s">
        <v>179</v>
      </c>
      <c r="E635">
        <v>0.88679245283018804</v>
      </c>
      <c r="F635">
        <v>0.79245283018867896</v>
      </c>
      <c r="G635">
        <v>0.41509433962264097</v>
      </c>
      <c r="H635" t="s">
        <v>1447</v>
      </c>
      <c r="I635" t="s">
        <v>87</v>
      </c>
      <c r="J635" t="s">
        <v>1570</v>
      </c>
    </row>
    <row r="636" spans="1:10" x14ac:dyDescent="0.35">
      <c r="A636" t="s">
        <v>1440</v>
      </c>
      <c r="B636" t="s">
        <v>1516</v>
      </c>
      <c r="C636" t="s">
        <v>3</v>
      </c>
      <c r="D636" t="s">
        <v>1464</v>
      </c>
      <c r="E636">
        <v>0</v>
      </c>
      <c r="F636">
        <v>0</v>
      </c>
      <c r="G636">
        <v>0</v>
      </c>
      <c r="H636" t="s">
        <v>1442</v>
      </c>
      <c r="I636" t="s">
        <v>1465</v>
      </c>
      <c r="J636" t="s">
        <v>1570</v>
      </c>
    </row>
    <row r="637" spans="1:10" x14ac:dyDescent="0.35">
      <c r="A637" t="s">
        <v>1440</v>
      </c>
      <c r="B637" t="s">
        <v>1516</v>
      </c>
      <c r="C637" t="s">
        <v>3</v>
      </c>
      <c r="D637" t="s">
        <v>1466</v>
      </c>
      <c r="E637">
        <v>1.8867924528301799E-2</v>
      </c>
      <c r="F637">
        <v>0</v>
      </c>
      <c r="G637">
        <v>0</v>
      </c>
      <c r="H637" t="s">
        <v>1442</v>
      </c>
      <c r="I637" t="s">
        <v>1467</v>
      </c>
      <c r="J637" t="s">
        <v>1570</v>
      </c>
    </row>
    <row r="638" spans="1:10" x14ac:dyDescent="0.35">
      <c r="A638" t="s">
        <v>1440</v>
      </c>
      <c r="B638" t="s">
        <v>1516</v>
      </c>
      <c r="C638" t="s">
        <v>3</v>
      </c>
      <c r="D638" t="s">
        <v>1468</v>
      </c>
      <c r="E638">
        <v>0.37735849056603699</v>
      </c>
      <c r="F638">
        <v>0.20754716981131999</v>
      </c>
      <c r="G638">
        <v>3.7735849056603703E-2</v>
      </c>
      <c r="H638" t="s">
        <v>1442</v>
      </c>
      <c r="I638" t="s">
        <v>1469</v>
      </c>
      <c r="J638" t="s">
        <v>1570</v>
      </c>
    </row>
    <row r="639" spans="1:10" x14ac:dyDescent="0.35">
      <c r="A639" t="s">
        <v>1440</v>
      </c>
      <c r="B639" t="s">
        <v>1516</v>
      </c>
      <c r="C639" t="s">
        <v>9</v>
      </c>
      <c r="D639" t="s">
        <v>35</v>
      </c>
      <c r="E639">
        <v>0.64150943396226401</v>
      </c>
      <c r="F639">
        <v>0.43396226415094302</v>
      </c>
      <c r="G639">
        <v>0.20754716981131999</v>
      </c>
      <c r="H639" t="s">
        <v>1442</v>
      </c>
      <c r="I639" t="s">
        <v>1470</v>
      </c>
      <c r="J639" t="s">
        <v>1571</v>
      </c>
    </row>
    <row r="640" spans="1:10" x14ac:dyDescent="0.35">
      <c r="A640" t="s">
        <v>1440</v>
      </c>
      <c r="B640" t="s">
        <v>1516</v>
      </c>
      <c r="C640" t="s">
        <v>9</v>
      </c>
      <c r="D640" t="s">
        <v>39</v>
      </c>
      <c r="E640">
        <v>0.84905660377358405</v>
      </c>
      <c r="F640">
        <v>0.60377358490566002</v>
      </c>
      <c r="G640">
        <v>0.37735849056603699</v>
      </c>
      <c r="H640" t="s">
        <v>1463</v>
      </c>
      <c r="I640" t="s">
        <v>1472</v>
      </c>
      <c r="J640" t="s">
        <v>1571</v>
      </c>
    </row>
    <row r="641" spans="1:10" x14ac:dyDescent="0.35">
      <c r="A641" t="s">
        <v>1440</v>
      </c>
      <c r="B641" t="s">
        <v>1516</v>
      </c>
      <c r="C641" t="s">
        <v>9</v>
      </c>
      <c r="D641" t="s">
        <v>42</v>
      </c>
      <c r="E641">
        <v>0.98113207547169801</v>
      </c>
      <c r="F641">
        <v>0.88679245283018804</v>
      </c>
      <c r="G641">
        <v>0.58490566037735803</v>
      </c>
      <c r="H641" t="s">
        <v>1447</v>
      </c>
      <c r="I641" t="s">
        <v>1473</v>
      </c>
      <c r="J641" t="s">
        <v>1571</v>
      </c>
    </row>
    <row r="642" spans="1:10" x14ac:dyDescent="0.35">
      <c r="A642" t="s">
        <v>1440</v>
      </c>
      <c r="B642" t="s">
        <v>1516</v>
      </c>
      <c r="C642" t="s">
        <v>9</v>
      </c>
      <c r="D642" t="s">
        <v>45</v>
      </c>
      <c r="E642">
        <v>1</v>
      </c>
      <c r="F642">
        <v>0.98113207547169801</v>
      </c>
      <c r="G642">
        <v>0.71698113207547098</v>
      </c>
      <c r="H642" t="s">
        <v>1562</v>
      </c>
      <c r="I642" t="s">
        <v>1474</v>
      </c>
      <c r="J642" t="s">
        <v>1571</v>
      </c>
    </row>
    <row r="643" spans="1:10" x14ac:dyDescent="0.35">
      <c r="A643" t="s">
        <v>1440</v>
      </c>
      <c r="B643" t="s">
        <v>1516</v>
      </c>
      <c r="C643" t="s">
        <v>9</v>
      </c>
      <c r="D643" t="s">
        <v>1450</v>
      </c>
      <c r="E643">
        <v>0</v>
      </c>
      <c r="F643">
        <v>0</v>
      </c>
      <c r="G643">
        <v>0</v>
      </c>
      <c r="H643" t="s">
        <v>1442</v>
      </c>
      <c r="I643" t="s">
        <v>1475</v>
      </c>
      <c r="J643" t="s">
        <v>1571</v>
      </c>
    </row>
    <row r="644" spans="1:10" x14ac:dyDescent="0.35">
      <c r="A644" t="s">
        <v>1440</v>
      </c>
      <c r="B644" t="s">
        <v>1516</v>
      </c>
      <c r="C644" t="s">
        <v>9</v>
      </c>
      <c r="D644" t="s">
        <v>1454</v>
      </c>
      <c r="E644">
        <v>0.26415094339622602</v>
      </c>
      <c r="F644">
        <v>0.13207547169811301</v>
      </c>
      <c r="G644">
        <v>1.8867924528301799E-2</v>
      </c>
      <c r="H644" t="s">
        <v>1442</v>
      </c>
      <c r="I644" t="s">
        <v>1476</v>
      </c>
      <c r="J644" t="s">
        <v>1571</v>
      </c>
    </row>
    <row r="645" spans="1:10" x14ac:dyDescent="0.35">
      <c r="A645" t="s">
        <v>1440</v>
      </c>
      <c r="B645" t="s">
        <v>1516</v>
      </c>
      <c r="C645" t="s">
        <v>9</v>
      </c>
      <c r="D645" t="s">
        <v>1459</v>
      </c>
      <c r="E645">
        <v>0.83018867924528295</v>
      </c>
      <c r="F645">
        <v>0.50943396226415005</v>
      </c>
      <c r="G645">
        <v>0.20754716981131999</v>
      </c>
      <c r="H645" t="s">
        <v>1463</v>
      </c>
      <c r="I645" t="s">
        <v>1477</v>
      </c>
      <c r="J645" t="s">
        <v>1571</v>
      </c>
    </row>
    <row r="646" spans="1:10" x14ac:dyDescent="0.35">
      <c r="A646" t="s">
        <v>1440</v>
      </c>
      <c r="B646" t="s">
        <v>1516</v>
      </c>
      <c r="C646" t="s">
        <v>9</v>
      </c>
      <c r="D646" t="s">
        <v>1460</v>
      </c>
      <c r="E646">
        <v>0.15094339622641501</v>
      </c>
      <c r="F646">
        <v>0</v>
      </c>
      <c r="G646">
        <v>0</v>
      </c>
      <c r="H646" t="s">
        <v>1442</v>
      </c>
      <c r="I646" t="s">
        <v>1478</v>
      </c>
      <c r="J646" t="s">
        <v>1571</v>
      </c>
    </row>
    <row r="647" spans="1:10" x14ac:dyDescent="0.35">
      <c r="A647" t="s">
        <v>1440</v>
      </c>
      <c r="B647" t="s">
        <v>1516</v>
      </c>
      <c r="C647" t="s">
        <v>9</v>
      </c>
      <c r="D647" t="s">
        <v>1462</v>
      </c>
      <c r="E647">
        <v>0.69811320754716899</v>
      </c>
      <c r="F647">
        <v>0.35849056603773499</v>
      </c>
      <c r="G647">
        <v>0.15094339622641501</v>
      </c>
      <c r="H647" t="s">
        <v>1463</v>
      </c>
      <c r="I647" t="s">
        <v>1479</v>
      </c>
      <c r="J647" t="s">
        <v>1571</v>
      </c>
    </row>
    <row r="648" spans="1:10" x14ac:dyDescent="0.35">
      <c r="A648" t="s">
        <v>1440</v>
      </c>
      <c r="B648" t="s">
        <v>1516</v>
      </c>
      <c r="C648" t="s">
        <v>9</v>
      </c>
      <c r="D648" t="s">
        <v>179</v>
      </c>
      <c r="E648">
        <v>0.94339622641509402</v>
      </c>
      <c r="F648">
        <v>0.83018867924528295</v>
      </c>
      <c r="G648">
        <v>0.50943396226415005</v>
      </c>
      <c r="H648" t="s">
        <v>1447</v>
      </c>
      <c r="I648" t="s">
        <v>1480</v>
      </c>
      <c r="J648" t="s">
        <v>1571</v>
      </c>
    </row>
    <row r="649" spans="1:10" x14ac:dyDescent="0.35">
      <c r="A649" t="s">
        <v>1440</v>
      </c>
      <c r="B649" t="s">
        <v>1516</v>
      </c>
      <c r="C649" t="s">
        <v>9</v>
      </c>
      <c r="D649" t="s">
        <v>1464</v>
      </c>
      <c r="E649">
        <v>0</v>
      </c>
      <c r="F649">
        <v>0</v>
      </c>
      <c r="G649">
        <v>0</v>
      </c>
      <c r="H649" t="s">
        <v>1442</v>
      </c>
      <c r="I649" t="s">
        <v>1481</v>
      </c>
      <c r="J649" t="s">
        <v>1571</v>
      </c>
    </row>
    <row r="650" spans="1:10" x14ac:dyDescent="0.35">
      <c r="A650" t="s">
        <v>1440</v>
      </c>
      <c r="B650" t="s">
        <v>1516</v>
      </c>
      <c r="C650" t="s">
        <v>9</v>
      </c>
      <c r="D650" t="s">
        <v>1466</v>
      </c>
      <c r="E650">
        <v>0.15094339622641501</v>
      </c>
      <c r="F650">
        <v>0</v>
      </c>
      <c r="G650">
        <v>0</v>
      </c>
      <c r="H650" t="s">
        <v>1442</v>
      </c>
      <c r="I650" t="s">
        <v>1482</v>
      </c>
      <c r="J650" t="s">
        <v>1571</v>
      </c>
    </row>
    <row r="651" spans="1:10" x14ac:dyDescent="0.35">
      <c r="A651" t="s">
        <v>1440</v>
      </c>
      <c r="B651" t="s">
        <v>1516</v>
      </c>
      <c r="C651" t="s">
        <v>9</v>
      </c>
      <c r="D651" t="s">
        <v>1468</v>
      </c>
      <c r="E651">
        <v>0.64150943396226401</v>
      </c>
      <c r="F651">
        <v>0.26415094339622602</v>
      </c>
      <c r="G651">
        <v>0.113207547169811</v>
      </c>
      <c r="H651" t="s">
        <v>1442</v>
      </c>
      <c r="I651" t="s">
        <v>1483</v>
      </c>
      <c r="J651" t="s">
        <v>1571</v>
      </c>
    </row>
    <row r="652" spans="1:10" x14ac:dyDescent="0.35">
      <c r="A652" t="s">
        <v>1440</v>
      </c>
      <c r="B652" t="s">
        <v>1516</v>
      </c>
      <c r="C652" t="s">
        <v>14</v>
      </c>
      <c r="D652" t="s">
        <v>35</v>
      </c>
      <c r="E652">
        <v>0.75471698113207497</v>
      </c>
      <c r="F652">
        <v>0.45283018867924502</v>
      </c>
      <c r="G652">
        <v>0.20754716981131999</v>
      </c>
      <c r="H652" t="s">
        <v>1463</v>
      </c>
      <c r="I652" t="s">
        <v>1484</v>
      </c>
      <c r="J652" t="s">
        <v>1572</v>
      </c>
    </row>
    <row r="653" spans="1:10" x14ac:dyDescent="0.35">
      <c r="A653" t="s">
        <v>1440</v>
      </c>
      <c r="B653" t="s">
        <v>1516</v>
      </c>
      <c r="C653" t="s">
        <v>14</v>
      </c>
      <c r="D653" t="s">
        <v>39</v>
      </c>
      <c r="E653">
        <v>0.88679245283018804</v>
      </c>
      <c r="F653">
        <v>0.73584905660377298</v>
      </c>
      <c r="G653">
        <v>0.37735849056603699</v>
      </c>
      <c r="H653" t="s">
        <v>1447</v>
      </c>
      <c r="I653" t="s">
        <v>1486</v>
      </c>
      <c r="J653" t="s">
        <v>1572</v>
      </c>
    </row>
    <row r="654" spans="1:10" x14ac:dyDescent="0.35">
      <c r="A654" t="s">
        <v>1440</v>
      </c>
      <c r="B654" t="s">
        <v>1516</v>
      </c>
      <c r="C654" t="s">
        <v>14</v>
      </c>
      <c r="D654" t="s">
        <v>42</v>
      </c>
      <c r="E654">
        <v>0.98113207547169801</v>
      </c>
      <c r="F654">
        <v>0.90566037735849003</v>
      </c>
      <c r="G654">
        <v>0.60377358490566002</v>
      </c>
      <c r="H654" t="s">
        <v>1447</v>
      </c>
      <c r="I654" t="s">
        <v>1487</v>
      </c>
      <c r="J654" t="s">
        <v>1572</v>
      </c>
    </row>
    <row r="655" spans="1:10" x14ac:dyDescent="0.35">
      <c r="A655" t="s">
        <v>1440</v>
      </c>
      <c r="B655" t="s">
        <v>1516</v>
      </c>
      <c r="C655" t="s">
        <v>14</v>
      </c>
      <c r="D655" t="s">
        <v>45</v>
      </c>
      <c r="E655">
        <v>1</v>
      </c>
      <c r="F655">
        <v>0.98113207547169801</v>
      </c>
      <c r="G655">
        <v>0.73584905660377298</v>
      </c>
      <c r="H655" t="s">
        <v>1562</v>
      </c>
      <c r="I655" t="s">
        <v>1488</v>
      </c>
      <c r="J655" t="s">
        <v>1572</v>
      </c>
    </row>
    <row r="656" spans="1:10" x14ac:dyDescent="0.35">
      <c r="A656" t="s">
        <v>1440</v>
      </c>
      <c r="B656" t="s">
        <v>1516</v>
      </c>
      <c r="C656" t="s">
        <v>14</v>
      </c>
      <c r="D656" t="s">
        <v>1450</v>
      </c>
      <c r="E656">
        <v>0</v>
      </c>
      <c r="F656">
        <v>0</v>
      </c>
      <c r="G656">
        <v>0</v>
      </c>
      <c r="H656" t="s">
        <v>1442</v>
      </c>
      <c r="I656" t="s">
        <v>1489</v>
      </c>
      <c r="J656" t="s">
        <v>1572</v>
      </c>
    </row>
    <row r="657" spans="1:10" x14ac:dyDescent="0.35">
      <c r="A657" t="s">
        <v>1440</v>
      </c>
      <c r="B657" t="s">
        <v>1516</v>
      </c>
      <c r="C657" t="s">
        <v>14</v>
      </c>
      <c r="D657" t="s">
        <v>1454</v>
      </c>
      <c r="E657">
        <v>0.28301886792452802</v>
      </c>
      <c r="F657">
        <v>0.13207547169811301</v>
      </c>
      <c r="G657">
        <v>1.8867924528301799E-2</v>
      </c>
      <c r="H657" t="s">
        <v>1442</v>
      </c>
      <c r="I657" t="s">
        <v>1490</v>
      </c>
      <c r="J657" t="s">
        <v>1572</v>
      </c>
    </row>
    <row r="658" spans="1:10" x14ac:dyDescent="0.35">
      <c r="A658" t="s">
        <v>1440</v>
      </c>
      <c r="B658" t="s">
        <v>1516</v>
      </c>
      <c r="C658" t="s">
        <v>14</v>
      </c>
      <c r="D658" t="s">
        <v>1459</v>
      </c>
      <c r="E658">
        <v>0.84905660377358405</v>
      </c>
      <c r="F658">
        <v>0.54716981132075404</v>
      </c>
      <c r="G658">
        <v>0.20754716981131999</v>
      </c>
      <c r="H658" t="s">
        <v>1463</v>
      </c>
      <c r="I658" t="s">
        <v>1491</v>
      </c>
      <c r="J658" t="s">
        <v>1572</v>
      </c>
    </row>
    <row r="659" spans="1:10" x14ac:dyDescent="0.35">
      <c r="A659" t="s">
        <v>1440</v>
      </c>
      <c r="B659" t="s">
        <v>1516</v>
      </c>
      <c r="C659" t="s">
        <v>14</v>
      </c>
      <c r="D659" t="s">
        <v>1460</v>
      </c>
      <c r="E659">
        <v>0.18867924528301799</v>
      </c>
      <c r="F659">
        <v>0</v>
      </c>
      <c r="G659">
        <v>0</v>
      </c>
      <c r="H659" t="s">
        <v>1442</v>
      </c>
      <c r="I659" t="s">
        <v>1492</v>
      </c>
      <c r="J659" t="s">
        <v>1572</v>
      </c>
    </row>
    <row r="660" spans="1:10" x14ac:dyDescent="0.35">
      <c r="A660" t="s">
        <v>1440</v>
      </c>
      <c r="B660" t="s">
        <v>1516</v>
      </c>
      <c r="C660" t="s">
        <v>14</v>
      </c>
      <c r="D660" t="s">
        <v>1462</v>
      </c>
      <c r="E660">
        <v>0.81132075471698095</v>
      </c>
      <c r="F660">
        <v>0.41509433962264097</v>
      </c>
      <c r="G660">
        <v>0.169811320754716</v>
      </c>
      <c r="H660" t="s">
        <v>1463</v>
      </c>
      <c r="I660" t="s">
        <v>1493</v>
      </c>
      <c r="J660" t="s">
        <v>1572</v>
      </c>
    </row>
    <row r="661" spans="1:10" x14ac:dyDescent="0.35">
      <c r="A661" t="s">
        <v>1440</v>
      </c>
      <c r="B661" t="s">
        <v>1516</v>
      </c>
      <c r="C661" t="s">
        <v>14</v>
      </c>
      <c r="D661" t="s">
        <v>179</v>
      </c>
      <c r="E661">
        <v>0.96226415094339601</v>
      </c>
      <c r="F661">
        <v>0.84905660377358405</v>
      </c>
      <c r="G661">
        <v>0.54716981132075404</v>
      </c>
      <c r="H661" t="s">
        <v>1447</v>
      </c>
      <c r="I661" t="s">
        <v>1494</v>
      </c>
      <c r="J661" t="s">
        <v>1572</v>
      </c>
    </row>
    <row r="662" spans="1:10" x14ac:dyDescent="0.35">
      <c r="A662" t="s">
        <v>1440</v>
      </c>
      <c r="B662" t="s">
        <v>1516</v>
      </c>
      <c r="C662" t="s">
        <v>14</v>
      </c>
      <c r="D662" t="s">
        <v>1464</v>
      </c>
      <c r="E662">
        <v>0</v>
      </c>
      <c r="F662">
        <v>0</v>
      </c>
      <c r="G662">
        <v>0</v>
      </c>
      <c r="H662" t="s">
        <v>1442</v>
      </c>
      <c r="I662" t="s">
        <v>1495</v>
      </c>
      <c r="J662" t="s">
        <v>1572</v>
      </c>
    </row>
    <row r="663" spans="1:10" x14ac:dyDescent="0.35">
      <c r="A663" t="s">
        <v>1440</v>
      </c>
      <c r="B663" t="s">
        <v>1516</v>
      </c>
      <c r="C663" t="s">
        <v>14</v>
      </c>
      <c r="D663" t="s">
        <v>1466</v>
      </c>
      <c r="E663">
        <v>0.18867924528301799</v>
      </c>
      <c r="F663">
        <v>0</v>
      </c>
      <c r="G663">
        <v>0</v>
      </c>
      <c r="H663" t="s">
        <v>1442</v>
      </c>
      <c r="I663" t="s">
        <v>1500</v>
      </c>
      <c r="J663" t="s">
        <v>1572</v>
      </c>
    </row>
    <row r="664" spans="1:10" x14ac:dyDescent="0.35">
      <c r="A664" t="s">
        <v>1440</v>
      </c>
      <c r="B664" t="s">
        <v>1516</v>
      </c>
      <c r="C664" t="s">
        <v>14</v>
      </c>
      <c r="D664" t="s">
        <v>1468</v>
      </c>
      <c r="E664">
        <v>0.77358490566037696</v>
      </c>
      <c r="F664">
        <v>0.35849056603773499</v>
      </c>
      <c r="G664">
        <v>0.13207547169811301</v>
      </c>
      <c r="H664" t="s">
        <v>1463</v>
      </c>
      <c r="I664" t="s">
        <v>1503</v>
      </c>
      <c r="J664" t="s">
        <v>1572</v>
      </c>
    </row>
    <row r="665" spans="1:10" x14ac:dyDescent="0.35">
      <c r="A665" t="s">
        <v>1440</v>
      </c>
      <c r="B665" t="s">
        <v>1516</v>
      </c>
      <c r="C665" t="s">
        <v>17</v>
      </c>
      <c r="D665" t="s">
        <v>35</v>
      </c>
      <c r="E665">
        <v>0.490566037735849</v>
      </c>
      <c r="F665">
        <v>0.35849056603773499</v>
      </c>
      <c r="G665">
        <v>0.18867924528301799</v>
      </c>
      <c r="H665" t="s">
        <v>1442</v>
      </c>
      <c r="I665" t="s">
        <v>1501</v>
      </c>
      <c r="J665" t="s">
        <v>1573</v>
      </c>
    </row>
    <row r="666" spans="1:10" x14ac:dyDescent="0.35">
      <c r="A666" t="s">
        <v>1440</v>
      </c>
      <c r="B666" t="s">
        <v>1516</v>
      </c>
      <c r="C666" t="s">
        <v>17</v>
      </c>
      <c r="D666" t="s">
        <v>39</v>
      </c>
      <c r="E666">
        <v>0.83018867924528295</v>
      </c>
      <c r="F666">
        <v>0.58490566037735803</v>
      </c>
      <c r="G666">
        <v>0.35849056603773499</v>
      </c>
      <c r="H666" t="s">
        <v>1463</v>
      </c>
      <c r="I666" t="s">
        <v>1504</v>
      </c>
      <c r="J666" t="s">
        <v>1573</v>
      </c>
    </row>
    <row r="667" spans="1:10" x14ac:dyDescent="0.35">
      <c r="A667" t="s">
        <v>1440</v>
      </c>
      <c r="B667" t="s">
        <v>1516</v>
      </c>
      <c r="C667" t="s">
        <v>17</v>
      </c>
      <c r="D667" t="s">
        <v>42</v>
      </c>
      <c r="E667">
        <v>0.96226415094339601</v>
      </c>
      <c r="F667">
        <v>0.84905660377358405</v>
      </c>
      <c r="G667">
        <v>0.54716981132075404</v>
      </c>
      <c r="H667" t="s">
        <v>1447</v>
      </c>
      <c r="I667" t="s">
        <v>1505</v>
      </c>
      <c r="J667" t="s">
        <v>1573</v>
      </c>
    </row>
    <row r="668" spans="1:10" x14ac:dyDescent="0.35">
      <c r="A668" t="s">
        <v>1440</v>
      </c>
      <c r="B668" t="s">
        <v>1516</v>
      </c>
      <c r="C668" t="s">
        <v>17</v>
      </c>
      <c r="D668" t="s">
        <v>45</v>
      </c>
      <c r="E668">
        <v>1</v>
      </c>
      <c r="F668">
        <v>0.94339622641509402</v>
      </c>
      <c r="G668">
        <v>0.69811320754716899</v>
      </c>
      <c r="H668" t="s">
        <v>1562</v>
      </c>
      <c r="I668" t="s">
        <v>1506</v>
      </c>
      <c r="J668" t="s">
        <v>1573</v>
      </c>
    </row>
    <row r="669" spans="1:10" x14ac:dyDescent="0.35">
      <c r="A669" t="s">
        <v>1440</v>
      </c>
      <c r="B669" t="s">
        <v>1516</v>
      </c>
      <c r="C669" t="s">
        <v>17</v>
      </c>
      <c r="D669" t="s">
        <v>1450</v>
      </c>
      <c r="E669">
        <v>0</v>
      </c>
      <c r="F669">
        <v>0</v>
      </c>
      <c r="G669">
        <v>0</v>
      </c>
      <c r="H669" t="s">
        <v>1442</v>
      </c>
      <c r="I669" t="s">
        <v>1496</v>
      </c>
      <c r="J669" t="s">
        <v>1573</v>
      </c>
    </row>
    <row r="670" spans="1:10" x14ac:dyDescent="0.35">
      <c r="A670" t="s">
        <v>1440</v>
      </c>
      <c r="B670" t="s">
        <v>1516</v>
      </c>
      <c r="C670" t="s">
        <v>17</v>
      </c>
      <c r="D670" t="s">
        <v>1454</v>
      </c>
      <c r="E670">
        <v>0.22641509433962201</v>
      </c>
      <c r="F670">
        <v>9.4339622641509399E-2</v>
      </c>
      <c r="G670">
        <v>1.8867924528301799E-2</v>
      </c>
      <c r="H670" t="s">
        <v>1442</v>
      </c>
      <c r="I670" t="s">
        <v>1458</v>
      </c>
      <c r="J670" t="s">
        <v>1573</v>
      </c>
    </row>
    <row r="671" spans="1:10" x14ac:dyDescent="0.35">
      <c r="A671" t="s">
        <v>1440</v>
      </c>
      <c r="B671" t="s">
        <v>1516</v>
      </c>
      <c r="C671" t="s">
        <v>17</v>
      </c>
      <c r="D671" t="s">
        <v>1459</v>
      </c>
      <c r="E671">
        <v>0.83018867924528295</v>
      </c>
      <c r="F671">
        <v>0.45283018867924502</v>
      </c>
      <c r="G671">
        <v>0.18867924528301799</v>
      </c>
      <c r="H671" t="s">
        <v>1463</v>
      </c>
      <c r="I671" t="s">
        <v>86</v>
      </c>
      <c r="J671" t="s">
        <v>1573</v>
      </c>
    </row>
    <row r="672" spans="1:10" x14ac:dyDescent="0.35">
      <c r="A672" t="s">
        <v>1440</v>
      </c>
      <c r="B672" t="s">
        <v>1516</v>
      </c>
      <c r="C672" t="s">
        <v>17</v>
      </c>
      <c r="D672" t="s">
        <v>1460</v>
      </c>
      <c r="E672">
        <v>9.4339622641509399E-2</v>
      </c>
      <c r="F672">
        <v>0</v>
      </c>
      <c r="G672">
        <v>0</v>
      </c>
      <c r="H672" t="s">
        <v>1442</v>
      </c>
      <c r="I672" t="s">
        <v>1498</v>
      </c>
      <c r="J672" t="s">
        <v>1573</v>
      </c>
    </row>
    <row r="673" spans="1:10" x14ac:dyDescent="0.35">
      <c r="A673" t="s">
        <v>1440</v>
      </c>
      <c r="B673" t="s">
        <v>1516</v>
      </c>
      <c r="C673" t="s">
        <v>17</v>
      </c>
      <c r="D673" t="s">
        <v>1462</v>
      </c>
      <c r="E673">
        <v>0.56603773584905603</v>
      </c>
      <c r="F673">
        <v>0.320754716981132</v>
      </c>
      <c r="G673">
        <v>0.13207547169811301</v>
      </c>
      <c r="H673" t="s">
        <v>1442</v>
      </c>
      <c r="I673" t="s">
        <v>212</v>
      </c>
      <c r="J673" t="s">
        <v>1573</v>
      </c>
    </row>
    <row r="674" spans="1:10" x14ac:dyDescent="0.35">
      <c r="A674" t="s">
        <v>1440</v>
      </c>
      <c r="B674" t="s">
        <v>1516</v>
      </c>
      <c r="C674" t="s">
        <v>17</v>
      </c>
      <c r="D674" t="s">
        <v>179</v>
      </c>
      <c r="E674">
        <v>0.94339622641509402</v>
      </c>
      <c r="F674">
        <v>0.83018867924528295</v>
      </c>
      <c r="G674">
        <v>0.50943396226415005</v>
      </c>
      <c r="H674" t="s">
        <v>1447</v>
      </c>
      <c r="I674" t="s">
        <v>88</v>
      </c>
      <c r="J674" t="s">
        <v>1573</v>
      </c>
    </row>
    <row r="675" spans="1:10" x14ac:dyDescent="0.35">
      <c r="A675" t="s">
        <v>1440</v>
      </c>
      <c r="B675" t="s">
        <v>1516</v>
      </c>
      <c r="C675" t="s">
        <v>17</v>
      </c>
      <c r="D675" t="s">
        <v>1464</v>
      </c>
      <c r="E675">
        <v>0</v>
      </c>
      <c r="F675">
        <v>0</v>
      </c>
      <c r="G675">
        <v>0</v>
      </c>
      <c r="H675" t="s">
        <v>1442</v>
      </c>
      <c r="I675" t="s">
        <v>1497</v>
      </c>
      <c r="J675" t="s">
        <v>1573</v>
      </c>
    </row>
    <row r="676" spans="1:10" x14ac:dyDescent="0.35">
      <c r="A676" t="s">
        <v>1440</v>
      </c>
      <c r="B676" t="s">
        <v>1516</v>
      </c>
      <c r="C676" t="s">
        <v>17</v>
      </c>
      <c r="D676" t="s">
        <v>1466</v>
      </c>
      <c r="E676">
        <v>9.4339622641509399E-2</v>
      </c>
      <c r="F676">
        <v>0</v>
      </c>
      <c r="G676">
        <v>0</v>
      </c>
      <c r="H676" t="s">
        <v>1442</v>
      </c>
      <c r="I676" t="s">
        <v>1499</v>
      </c>
      <c r="J676" t="s">
        <v>1573</v>
      </c>
    </row>
    <row r="677" spans="1:10" x14ac:dyDescent="0.35">
      <c r="A677" t="s">
        <v>1440</v>
      </c>
      <c r="B677" t="s">
        <v>1516</v>
      </c>
      <c r="C677" t="s">
        <v>17</v>
      </c>
      <c r="D677" t="s">
        <v>1468</v>
      </c>
      <c r="E677">
        <v>0.50943396226415005</v>
      </c>
      <c r="F677">
        <v>0.26415094339622602</v>
      </c>
      <c r="G677">
        <v>9.4339622641509399E-2</v>
      </c>
      <c r="H677" t="s">
        <v>1442</v>
      </c>
      <c r="I677" t="s">
        <v>1502</v>
      </c>
      <c r="J677" t="s">
        <v>1573</v>
      </c>
    </row>
    <row r="678" spans="1:10" x14ac:dyDescent="0.35">
      <c r="A678" t="s">
        <v>1440</v>
      </c>
      <c r="B678" t="s">
        <v>1513</v>
      </c>
      <c r="C678" t="s">
        <v>3</v>
      </c>
      <c r="D678" t="s">
        <v>35</v>
      </c>
      <c r="E678">
        <v>0.41509433962264097</v>
      </c>
      <c r="F678">
        <v>0.35849056603773499</v>
      </c>
      <c r="G678">
        <v>0.20754716981131999</v>
      </c>
      <c r="H678" t="s">
        <v>1442</v>
      </c>
      <c r="I678" t="s">
        <v>1443</v>
      </c>
      <c r="J678" t="s">
        <v>1574</v>
      </c>
    </row>
    <row r="679" spans="1:10" x14ac:dyDescent="0.35">
      <c r="A679" t="s">
        <v>1440</v>
      </c>
      <c r="B679" t="s">
        <v>1513</v>
      </c>
      <c r="C679" t="s">
        <v>3</v>
      </c>
      <c r="D679" t="s">
        <v>39</v>
      </c>
      <c r="E679">
        <v>0.75471698113207497</v>
      </c>
      <c r="F679">
        <v>0.54716981132075404</v>
      </c>
      <c r="G679">
        <v>0.35849056603773499</v>
      </c>
      <c r="H679" t="s">
        <v>1463</v>
      </c>
      <c r="I679" t="s">
        <v>1445</v>
      </c>
      <c r="J679" t="s">
        <v>1574</v>
      </c>
    </row>
    <row r="680" spans="1:10" x14ac:dyDescent="0.35">
      <c r="A680" t="s">
        <v>1440</v>
      </c>
      <c r="B680" t="s">
        <v>1513</v>
      </c>
      <c r="C680" t="s">
        <v>3</v>
      </c>
      <c r="D680" t="s">
        <v>42</v>
      </c>
      <c r="E680">
        <v>0.94339622641509402</v>
      </c>
      <c r="F680">
        <v>0.84905660377358405</v>
      </c>
      <c r="G680">
        <v>0.58490566037735803</v>
      </c>
      <c r="H680" t="s">
        <v>1447</v>
      </c>
      <c r="I680" t="s">
        <v>1448</v>
      </c>
      <c r="J680" t="s">
        <v>1574</v>
      </c>
    </row>
    <row r="681" spans="1:10" x14ac:dyDescent="0.35">
      <c r="A681" t="s">
        <v>1440</v>
      </c>
      <c r="B681" t="s">
        <v>1513</v>
      </c>
      <c r="C681" t="s">
        <v>3</v>
      </c>
      <c r="D681" t="s">
        <v>45</v>
      </c>
      <c r="E681">
        <v>1</v>
      </c>
      <c r="F681">
        <v>0.92452830188679203</v>
      </c>
      <c r="G681">
        <v>0.71698113207547098</v>
      </c>
      <c r="H681" t="s">
        <v>1562</v>
      </c>
      <c r="I681" t="s">
        <v>1449</v>
      </c>
      <c r="J681" t="s">
        <v>1574</v>
      </c>
    </row>
    <row r="682" spans="1:10" x14ac:dyDescent="0.35">
      <c r="A682" t="s">
        <v>1440</v>
      </c>
      <c r="B682" t="s">
        <v>1513</v>
      </c>
      <c r="C682" t="s">
        <v>3</v>
      </c>
      <c r="D682" t="s">
        <v>1450</v>
      </c>
      <c r="E682">
        <v>0</v>
      </c>
      <c r="F682">
        <v>0</v>
      </c>
      <c r="G682">
        <v>0</v>
      </c>
      <c r="H682" t="s">
        <v>1442</v>
      </c>
      <c r="I682" t="s">
        <v>1451</v>
      </c>
      <c r="J682" t="s">
        <v>1574</v>
      </c>
    </row>
    <row r="683" spans="1:10" x14ac:dyDescent="0.35">
      <c r="A683" t="s">
        <v>1440</v>
      </c>
      <c r="B683" t="s">
        <v>1513</v>
      </c>
      <c r="C683" t="s">
        <v>3</v>
      </c>
      <c r="D683" t="s">
        <v>1454</v>
      </c>
      <c r="E683">
        <v>0.18867924528301799</v>
      </c>
      <c r="F683">
        <v>5.6603773584905599E-2</v>
      </c>
      <c r="G683">
        <v>1.8867924528301799E-2</v>
      </c>
      <c r="H683" t="s">
        <v>1442</v>
      </c>
      <c r="I683" t="s">
        <v>1455</v>
      </c>
      <c r="J683" t="s">
        <v>1574</v>
      </c>
    </row>
    <row r="684" spans="1:10" x14ac:dyDescent="0.35">
      <c r="A684" t="s">
        <v>1440</v>
      </c>
      <c r="B684" t="s">
        <v>1513</v>
      </c>
      <c r="C684" t="s">
        <v>3</v>
      </c>
      <c r="D684" t="s">
        <v>1459</v>
      </c>
      <c r="E684">
        <v>0.69811320754716899</v>
      </c>
      <c r="F684">
        <v>0.43396226415094302</v>
      </c>
      <c r="G684">
        <v>0.20754716981131999</v>
      </c>
      <c r="H684" t="s">
        <v>1463</v>
      </c>
      <c r="I684" t="s">
        <v>85</v>
      </c>
      <c r="J684" t="s">
        <v>1574</v>
      </c>
    </row>
    <row r="685" spans="1:10" x14ac:dyDescent="0.35">
      <c r="A685" t="s">
        <v>1440</v>
      </c>
      <c r="B685" t="s">
        <v>1513</v>
      </c>
      <c r="C685" t="s">
        <v>3</v>
      </c>
      <c r="D685" t="s">
        <v>1460</v>
      </c>
      <c r="E685">
        <v>1.8867924528301799E-2</v>
      </c>
      <c r="F685">
        <v>0</v>
      </c>
      <c r="G685">
        <v>0</v>
      </c>
      <c r="H685" t="s">
        <v>1442</v>
      </c>
      <c r="I685" t="s">
        <v>1461</v>
      </c>
      <c r="J685" t="s">
        <v>1574</v>
      </c>
    </row>
    <row r="686" spans="1:10" x14ac:dyDescent="0.35">
      <c r="A686" t="s">
        <v>1440</v>
      </c>
      <c r="B686" t="s">
        <v>1513</v>
      </c>
      <c r="C686" t="s">
        <v>3</v>
      </c>
      <c r="D686" t="s">
        <v>1462</v>
      </c>
      <c r="E686">
        <v>0.41509433962264097</v>
      </c>
      <c r="F686">
        <v>0.28301886792452802</v>
      </c>
      <c r="G686">
        <v>0.15094339622641501</v>
      </c>
      <c r="H686" t="s">
        <v>1442</v>
      </c>
      <c r="I686" t="s">
        <v>1457</v>
      </c>
      <c r="J686" t="s">
        <v>1574</v>
      </c>
    </row>
    <row r="687" spans="1:10" x14ac:dyDescent="0.35">
      <c r="A687" t="s">
        <v>1440</v>
      </c>
      <c r="B687" t="s">
        <v>1513</v>
      </c>
      <c r="C687" t="s">
        <v>3</v>
      </c>
      <c r="D687" t="s">
        <v>179</v>
      </c>
      <c r="E687">
        <v>0.92452830188679203</v>
      </c>
      <c r="F687">
        <v>0.83018867924528295</v>
      </c>
      <c r="G687">
        <v>0.50943396226415005</v>
      </c>
      <c r="H687" t="s">
        <v>1447</v>
      </c>
      <c r="I687" t="s">
        <v>87</v>
      </c>
      <c r="J687" t="s">
        <v>1574</v>
      </c>
    </row>
    <row r="688" spans="1:10" x14ac:dyDescent="0.35">
      <c r="A688" t="s">
        <v>1440</v>
      </c>
      <c r="B688" t="s">
        <v>1513</v>
      </c>
      <c r="C688" t="s">
        <v>3</v>
      </c>
      <c r="D688" t="s">
        <v>1464</v>
      </c>
      <c r="E688">
        <v>0</v>
      </c>
      <c r="F688">
        <v>0</v>
      </c>
      <c r="G688">
        <v>0</v>
      </c>
      <c r="H688" t="s">
        <v>1442</v>
      </c>
      <c r="I688" t="s">
        <v>1465</v>
      </c>
      <c r="J688" t="s">
        <v>1574</v>
      </c>
    </row>
    <row r="689" spans="1:10" x14ac:dyDescent="0.35">
      <c r="A689" t="s">
        <v>1440</v>
      </c>
      <c r="B689" t="s">
        <v>1513</v>
      </c>
      <c r="C689" t="s">
        <v>3</v>
      </c>
      <c r="D689" t="s">
        <v>1466</v>
      </c>
      <c r="E689">
        <v>1.8867924528301799E-2</v>
      </c>
      <c r="F689">
        <v>0</v>
      </c>
      <c r="G689">
        <v>0</v>
      </c>
      <c r="H689" t="s">
        <v>1442</v>
      </c>
      <c r="I689" t="s">
        <v>1467</v>
      </c>
      <c r="J689" t="s">
        <v>1574</v>
      </c>
    </row>
    <row r="690" spans="1:10" x14ac:dyDescent="0.35">
      <c r="A690" t="s">
        <v>1440</v>
      </c>
      <c r="B690" t="s">
        <v>1513</v>
      </c>
      <c r="C690" t="s">
        <v>3</v>
      </c>
      <c r="D690" t="s">
        <v>1468</v>
      </c>
      <c r="E690">
        <v>0.41509433962264097</v>
      </c>
      <c r="F690">
        <v>0.22641509433962201</v>
      </c>
      <c r="G690">
        <v>0.113207547169811</v>
      </c>
      <c r="H690" t="s">
        <v>1442</v>
      </c>
      <c r="I690" t="s">
        <v>1469</v>
      </c>
      <c r="J690" t="s">
        <v>1574</v>
      </c>
    </row>
    <row r="691" spans="1:10" x14ac:dyDescent="0.35">
      <c r="A691" t="s">
        <v>1440</v>
      </c>
      <c r="B691" t="s">
        <v>1513</v>
      </c>
      <c r="C691" t="s">
        <v>9</v>
      </c>
      <c r="D691" t="s">
        <v>35</v>
      </c>
      <c r="E691">
        <v>0.73584905660377298</v>
      </c>
      <c r="F691">
        <v>0.47169811320754701</v>
      </c>
      <c r="G691">
        <v>0.28301886792452802</v>
      </c>
      <c r="H691" t="s">
        <v>1463</v>
      </c>
      <c r="I691" t="s">
        <v>1470</v>
      </c>
      <c r="J691" t="s">
        <v>1575</v>
      </c>
    </row>
    <row r="692" spans="1:10" x14ac:dyDescent="0.35">
      <c r="A692" t="s">
        <v>1440</v>
      </c>
      <c r="B692" t="s">
        <v>1513</v>
      </c>
      <c r="C692" t="s">
        <v>9</v>
      </c>
      <c r="D692" t="s">
        <v>39</v>
      </c>
      <c r="E692">
        <v>0.86792452830188604</v>
      </c>
      <c r="F692">
        <v>0.75471698113207497</v>
      </c>
      <c r="G692">
        <v>0.39622641509433898</v>
      </c>
      <c r="H692" t="s">
        <v>1447</v>
      </c>
      <c r="I692" t="s">
        <v>1472</v>
      </c>
      <c r="J692" t="s">
        <v>1575</v>
      </c>
    </row>
    <row r="693" spans="1:10" x14ac:dyDescent="0.35">
      <c r="A693" t="s">
        <v>1440</v>
      </c>
      <c r="B693" t="s">
        <v>1513</v>
      </c>
      <c r="C693" t="s">
        <v>9</v>
      </c>
      <c r="D693" t="s">
        <v>42</v>
      </c>
      <c r="E693">
        <v>0.98113207547169801</v>
      </c>
      <c r="F693">
        <v>0.90566037735849003</v>
      </c>
      <c r="G693">
        <v>0.60377358490566002</v>
      </c>
      <c r="H693" t="s">
        <v>1447</v>
      </c>
      <c r="I693" t="s">
        <v>1473</v>
      </c>
      <c r="J693" t="s">
        <v>1575</v>
      </c>
    </row>
    <row r="694" spans="1:10" x14ac:dyDescent="0.35">
      <c r="A694" t="s">
        <v>1440</v>
      </c>
      <c r="B694" t="s">
        <v>1513</v>
      </c>
      <c r="C694" t="s">
        <v>9</v>
      </c>
      <c r="D694" t="s">
        <v>45</v>
      </c>
      <c r="E694">
        <v>1</v>
      </c>
      <c r="F694">
        <v>0.98113207547169801</v>
      </c>
      <c r="G694">
        <v>0.79245283018867896</v>
      </c>
      <c r="H694" t="s">
        <v>1562</v>
      </c>
      <c r="I694" t="s">
        <v>1474</v>
      </c>
      <c r="J694" t="s">
        <v>1575</v>
      </c>
    </row>
    <row r="695" spans="1:10" x14ac:dyDescent="0.35">
      <c r="A695" t="s">
        <v>1440</v>
      </c>
      <c r="B695" t="s">
        <v>1513</v>
      </c>
      <c r="C695" t="s">
        <v>9</v>
      </c>
      <c r="D695" t="s">
        <v>1450</v>
      </c>
      <c r="E695">
        <v>0</v>
      </c>
      <c r="F695">
        <v>0</v>
      </c>
      <c r="G695">
        <v>0</v>
      </c>
      <c r="H695" t="s">
        <v>1442</v>
      </c>
      <c r="I695" t="s">
        <v>1475</v>
      </c>
      <c r="J695" t="s">
        <v>1575</v>
      </c>
    </row>
    <row r="696" spans="1:10" x14ac:dyDescent="0.35">
      <c r="A696" t="s">
        <v>1440</v>
      </c>
      <c r="B696" t="s">
        <v>1513</v>
      </c>
      <c r="C696" t="s">
        <v>9</v>
      </c>
      <c r="D696" t="s">
        <v>1454</v>
      </c>
      <c r="E696">
        <v>0.28301886792452802</v>
      </c>
      <c r="F696">
        <v>0.13207547169811301</v>
      </c>
      <c r="G696">
        <v>3.7735849056603703E-2</v>
      </c>
      <c r="H696" t="s">
        <v>1442</v>
      </c>
      <c r="I696" t="s">
        <v>1476</v>
      </c>
      <c r="J696" t="s">
        <v>1575</v>
      </c>
    </row>
    <row r="697" spans="1:10" x14ac:dyDescent="0.35">
      <c r="A697" t="s">
        <v>1440</v>
      </c>
      <c r="B697" t="s">
        <v>1513</v>
      </c>
      <c r="C697" t="s">
        <v>9</v>
      </c>
      <c r="D697" t="s">
        <v>1459</v>
      </c>
      <c r="E697">
        <v>0.84905660377358405</v>
      </c>
      <c r="F697">
        <v>0.56603773584905603</v>
      </c>
      <c r="G697">
        <v>0.28301886792452802</v>
      </c>
      <c r="H697" t="s">
        <v>1463</v>
      </c>
      <c r="I697" t="s">
        <v>1477</v>
      </c>
      <c r="J697" t="s">
        <v>1575</v>
      </c>
    </row>
    <row r="698" spans="1:10" x14ac:dyDescent="0.35">
      <c r="A698" t="s">
        <v>1440</v>
      </c>
      <c r="B698" t="s">
        <v>1513</v>
      </c>
      <c r="C698" t="s">
        <v>9</v>
      </c>
      <c r="D698" t="s">
        <v>1460</v>
      </c>
      <c r="E698">
        <v>0.18867924528301799</v>
      </c>
      <c r="F698">
        <v>0</v>
      </c>
      <c r="G698">
        <v>0</v>
      </c>
      <c r="H698" t="s">
        <v>1442</v>
      </c>
      <c r="I698" t="s">
        <v>1478</v>
      </c>
      <c r="J698" t="s">
        <v>1575</v>
      </c>
    </row>
    <row r="699" spans="1:10" x14ac:dyDescent="0.35">
      <c r="A699" t="s">
        <v>1440</v>
      </c>
      <c r="B699" t="s">
        <v>1513</v>
      </c>
      <c r="C699" t="s">
        <v>9</v>
      </c>
      <c r="D699" t="s">
        <v>1462</v>
      </c>
      <c r="E699">
        <v>0.77358490566037696</v>
      </c>
      <c r="F699">
        <v>0.41509433962264097</v>
      </c>
      <c r="G699">
        <v>0.18867924528301799</v>
      </c>
      <c r="H699" t="s">
        <v>1463</v>
      </c>
      <c r="I699" t="s">
        <v>1479</v>
      </c>
      <c r="J699" t="s">
        <v>1575</v>
      </c>
    </row>
    <row r="700" spans="1:10" x14ac:dyDescent="0.35">
      <c r="A700" t="s">
        <v>1440</v>
      </c>
      <c r="B700" t="s">
        <v>1513</v>
      </c>
      <c r="C700" t="s">
        <v>9</v>
      </c>
      <c r="D700" t="s">
        <v>179</v>
      </c>
      <c r="E700">
        <v>0.94339622641509402</v>
      </c>
      <c r="F700">
        <v>0.84905660377358405</v>
      </c>
      <c r="G700">
        <v>0.58490566037735803</v>
      </c>
      <c r="H700" t="s">
        <v>1447</v>
      </c>
      <c r="I700" t="s">
        <v>1480</v>
      </c>
      <c r="J700" t="s">
        <v>1575</v>
      </c>
    </row>
    <row r="701" spans="1:10" x14ac:dyDescent="0.35">
      <c r="A701" t="s">
        <v>1440</v>
      </c>
      <c r="B701" t="s">
        <v>1513</v>
      </c>
      <c r="C701" t="s">
        <v>9</v>
      </c>
      <c r="D701" t="s">
        <v>1464</v>
      </c>
      <c r="E701">
        <v>0</v>
      </c>
      <c r="F701">
        <v>0</v>
      </c>
      <c r="G701">
        <v>0</v>
      </c>
      <c r="H701" t="s">
        <v>1442</v>
      </c>
      <c r="I701" t="s">
        <v>1481</v>
      </c>
      <c r="J701" t="s">
        <v>1575</v>
      </c>
    </row>
    <row r="702" spans="1:10" x14ac:dyDescent="0.35">
      <c r="A702" t="s">
        <v>1440</v>
      </c>
      <c r="B702" t="s">
        <v>1513</v>
      </c>
      <c r="C702" t="s">
        <v>9</v>
      </c>
      <c r="D702" t="s">
        <v>1466</v>
      </c>
      <c r="E702">
        <v>0.18867924528301799</v>
      </c>
      <c r="F702">
        <v>0</v>
      </c>
      <c r="G702">
        <v>0</v>
      </c>
      <c r="H702" t="s">
        <v>1442</v>
      </c>
      <c r="I702" t="s">
        <v>1482</v>
      </c>
      <c r="J702" t="s">
        <v>1575</v>
      </c>
    </row>
    <row r="703" spans="1:10" x14ac:dyDescent="0.35">
      <c r="A703" t="s">
        <v>1440</v>
      </c>
      <c r="B703" t="s">
        <v>1513</v>
      </c>
      <c r="C703" t="s">
        <v>9</v>
      </c>
      <c r="D703" t="s">
        <v>1468</v>
      </c>
      <c r="E703">
        <v>0.73584905660377298</v>
      </c>
      <c r="F703">
        <v>0.35849056603773499</v>
      </c>
      <c r="G703">
        <v>0.13207547169811301</v>
      </c>
      <c r="H703" t="s">
        <v>1463</v>
      </c>
      <c r="I703" t="s">
        <v>1483</v>
      </c>
      <c r="J703" t="s">
        <v>1575</v>
      </c>
    </row>
    <row r="704" spans="1:10" x14ac:dyDescent="0.35">
      <c r="A704" t="s">
        <v>1440</v>
      </c>
      <c r="B704" t="s">
        <v>1513</v>
      </c>
      <c r="C704" t="s">
        <v>14</v>
      </c>
      <c r="D704" t="s">
        <v>35</v>
      </c>
      <c r="E704">
        <v>0.81132075471698095</v>
      </c>
      <c r="F704">
        <v>0.52830188679245205</v>
      </c>
      <c r="G704">
        <v>0.30188679245283001</v>
      </c>
      <c r="H704" t="s">
        <v>1463</v>
      </c>
      <c r="I704" t="s">
        <v>1484</v>
      </c>
      <c r="J704" t="s">
        <v>1576</v>
      </c>
    </row>
    <row r="705" spans="1:10" x14ac:dyDescent="0.35">
      <c r="A705" t="s">
        <v>1440</v>
      </c>
      <c r="B705" t="s">
        <v>1513</v>
      </c>
      <c r="C705" t="s">
        <v>14</v>
      </c>
      <c r="D705" t="s">
        <v>39</v>
      </c>
      <c r="E705">
        <v>0.90566037735849003</v>
      </c>
      <c r="F705">
        <v>0.81132075471698095</v>
      </c>
      <c r="G705">
        <v>0.41509433962264097</v>
      </c>
      <c r="H705" t="s">
        <v>1447</v>
      </c>
      <c r="I705" t="s">
        <v>1486</v>
      </c>
      <c r="J705" t="s">
        <v>1576</v>
      </c>
    </row>
    <row r="706" spans="1:10" x14ac:dyDescent="0.35">
      <c r="A706" t="s">
        <v>1440</v>
      </c>
      <c r="B706" t="s">
        <v>1513</v>
      </c>
      <c r="C706" t="s">
        <v>14</v>
      </c>
      <c r="D706" t="s">
        <v>42</v>
      </c>
      <c r="E706">
        <v>1</v>
      </c>
      <c r="F706">
        <v>0.92452830188679203</v>
      </c>
      <c r="G706">
        <v>0.60377358490566002</v>
      </c>
      <c r="H706" t="s">
        <v>1447</v>
      </c>
      <c r="I706" t="s">
        <v>1487</v>
      </c>
      <c r="J706" t="s">
        <v>1576</v>
      </c>
    </row>
    <row r="707" spans="1:10" x14ac:dyDescent="0.35">
      <c r="A707" t="s">
        <v>1440</v>
      </c>
      <c r="B707" t="s">
        <v>1513</v>
      </c>
      <c r="C707" t="s">
        <v>14</v>
      </c>
      <c r="D707" t="s">
        <v>45</v>
      </c>
      <c r="E707">
        <v>1</v>
      </c>
      <c r="F707">
        <v>0.98113207547169801</v>
      </c>
      <c r="G707">
        <v>0.81132075471698095</v>
      </c>
      <c r="H707" t="s">
        <v>1562</v>
      </c>
      <c r="I707" t="s">
        <v>1488</v>
      </c>
      <c r="J707" t="s">
        <v>1576</v>
      </c>
    </row>
    <row r="708" spans="1:10" x14ac:dyDescent="0.35">
      <c r="A708" t="s">
        <v>1440</v>
      </c>
      <c r="B708" t="s">
        <v>1513</v>
      </c>
      <c r="C708" t="s">
        <v>14</v>
      </c>
      <c r="D708" t="s">
        <v>1450</v>
      </c>
      <c r="E708">
        <v>0</v>
      </c>
      <c r="F708">
        <v>0</v>
      </c>
      <c r="G708">
        <v>0</v>
      </c>
      <c r="H708" t="s">
        <v>1442</v>
      </c>
      <c r="I708" t="s">
        <v>1489</v>
      </c>
      <c r="J708" t="s">
        <v>1576</v>
      </c>
    </row>
    <row r="709" spans="1:10" x14ac:dyDescent="0.35">
      <c r="A709" t="s">
        <v>1440</v>
      </c>
      <c r="B709" t="s">
        <v>1513</v>
      </c>
      <c r="C709" t="s">
        <v>14</v>
      </c>
      <c r="D709" t="s">
        <v>1454</v>
      </c>
      <c r="E709">
        <v>0.339622641509433</v>
      </c>
      <c r="F709">
        <v>0.169811320754716</v>
      </c>
      <c r="G709">
        <v>3.7735849056603703E-2</v>
      </c>
      <c r="H709" t="s">
        <v>1442</v>
      </c>
      <c r="I709" t="s">
        <v>1490</v>
      </c>
      <c r="J709" t="s">
        <v>1576</v>
      </c>
    </row>
    <row r="710" spans="1:10" x14ac:dyDescent="0.35">
      <c r="A710" t="s">
        <v>1440</v>
      </c>
      <c r="B710" t="s">
        <v>1513</v>
      </c>
      <c r="C710" t="s">
        <v>14</v>
      </c>
      <c r="D710" t="s">
        <v>1459</v>
      </c>
      <c r="E710">
        <v>0.88679245283018804</v>
      </c>
      <c r="F710">
        <v>0.60377358490566002</v>
      </c>
      <c r="G710">
        <v>0.28301886792452802</v>
      </c>
      <c r="H710" t="s">
        <v>1463</v>
      </c>
      <c r="I710" t="s">
        <v>1491</v>
      </c>
      <c r="J710" t="s">
        <v>1576</v>
      </c>
    </row>
    <row r="711" spans="1:10" x14ac:dyDescent="0.35">
      <c r="A711" t="s">
        <v>1440</v>
      </c>
      <c r="B711" t="s">
        <v>1513</v>
      </c>
      <c r="C711" t="s">
        <v>14</v>
      </c>
      <c r="D711" t="s">
        <v>1460</v>
      </c>
      <c r="E711">
        <v>0.20754716981131999</v>
      </c>
      <c r="F711">
        <v>0</v>
      </c>
      <c r="G711">
        <v>0</v>
      </c>
      <c r="H711" t="s">
        <v>1442</v>
      </c>
      <c r="I711" t="s">
        <v>1492</v>
      </c>
      <c r="J711" t="s">
        <v>1576</v>
      </c>
    </row>
    <row r="712" spans="1:10" x14ac:dyDescent="0.35">
      <c r="A712" t="s">
        <v>1440</v>
      </c>
      <c r="B712" t="s">
        <v>1513</v>
      </c>
      <c r="C712" t="s">
        <v>14</v>
      </c>
      <c r="D712" t="s">
        <v>1462</v>
      </c>
      <c r="E712">
        <v>0.83018867924528295</v>
      </c>
      <c r="F712">
        <v>0.45283018867924502</v>
      </c>
      <c r="G712">
        <v>0.18867924528301799</v>
      </c>
      <c r="H712" t="s">
        <v>1463</v>
      </c>
      <c r="I712" t="s">
        <v>1493</v>
      </c>
      <c r="J712" t="s">
        <v>1576</v>
      </c>
    </row>
    <row r="713" spans="1:10" x14ac:dyDescent="0.35">
      <c r="A713" t="s">
        <v>1440</v>
      </c>
      <c r="B713" t="s">
        <v>1513</v>
      </c>
      <c r="C713" t="s">
        <v>14</v>
      </c>
      <c r="D713" t="s">
        <v>179</v>
      </c>
      <c r="E713">
        <v>0.98113207547169801</v>
      </c>
      <c r="F713">
        <v>0.86792452830188604</v>
      </c>
      <c r="G713">
        <v>0.60377358490566002</v>
      </c>
      <c r="H713" t="s">
        <v>1447</v>
      </c>
      <c r="I713" t="s">
        <v>1494</v>
      </c>
      <c r="J713" t="s">
        <v>1576</v>
      </c>
    </row>
    <row r="714" spans="1:10" x14ac:dyDescent="0.35">
      <c r="A714" t="s">
        <v>1440</v>
      </c>
      <c r="B714" t="s">
        <v>1513</v>
      </c>
      <c r="C714" t="s">
        <v>14</v>
      </c>
      <c r="D714" t="s">
        <v>1464</v>
      </c>
      <c r="E714">
        <v>0</v>
      </c>
      <c r="F714">
        <v>0</v>
      </c>
      <c r="G714">
        <v>0</v>
      </c>
      <c r="H714" t="s">
        <v>1442</v>
      </c>
      <c r="I714" t="s">
        <v>1495</v>
      </c>
      <c r="J714" t="s">
        <v>1576</v>
      </c>
    </row>
    <row r="715" spans="1:10" x14ac:dyDescent="0.35">
      <c r="A715" t="s">
        <v>1440</v>
      </c>
      <c r="B715" t="s">
        <v>1513</v>
      </c>
      <c r="C715" t="s">
        <v>14</v>
      </c>
      <c r="D715" t="s">
        <v>1466</v>
      </c>
      <c r="E715">
        <v>0.20754716981131999</v>
      </c>
      <c r="F715">
        <v>0</v>
      </c>
      <c r="G715">
        <v>0</v>
      </c>
      <c r="H715" t="s">
        <v>1442</v>
      </c>
      <c r="I715" t="s">
        <v>1500</v>
      </c>
      <c r="J715" t="s">
        <v>1576</v>
      </c>
    </row>
    <row r="716" spans="1:10" x14ac:dyDescent="0.35">
      <c r="A716" t="s">
        <v>1440</v>
      </c>
      <c r="B716" t="s">
        <v>1513</v>
      </c>
      <c r="C716" t="s">
        <v>14</v>
      </c>
      <c r="D716" t="s">
        <v>1468</v>
      </c>
      <c r="E716">
        <v>0.83018867924528295</v>
      </c>
      <c r="F716">
        <v>0.39622641509433898</v>
      </c>
      <c r="G716">
        <v>0.15094339622641501</v>
      </c>
      <c r="H716" t="s">
        <v>1463</v>
      </c>
      <c r="I716" t="s">
        <v>1503</v>
      </c>
      <c r="J716" t="s">
        <v>1576</v>
      </c>
    </row>
    <row r="717" spans="1:10" x14ac:dyDescent="0.35">
      <c r="A717" t="s">
        <v>1440</v>
      </c>
      <c r="B717" t="s">
        <v>1513</v>
      </c>
      <c r="C717" t="s">
        <v>17</v>
      </c>
      <c r="D717" t="s">
        <v>35</v>
      </c>
      <c r="E717">
        <v>0.58490566037735803</v>
      </c>
      <c r="F717">
        <v>0.43396226415094302</v>
      </c>
      <c r="G717">
        <v>0.22641509433962201</v>
      </c>
      <c r="H717" t="s">
        <v>1442</v>
      </c>
      <c r="I717" t="s">
        <v>1501</v>
      </c>
      <c r="J717" t="s">
        <v>1577</v>
      </c>
    </row>
    <row r="718" spans="1:10" x14ac:dyDescent="0.35">
      <c r="A718" t="s">
        <v>1440</v>
      </c>
      <c r="B718" t="s">
        <v>1513</v>
      </c>
      <c r="C718" t="s">
        <v>17</v>
      </c>
      <c r="D718" t="s">
        <v>39</v>
      </c>
      <c r="E718">
        <v>0.83018867924528295</v>
      </c>
      <c r="F718">
        <v>0.679245283018867</v>
      </c>
      <c r="G718">
        <v>0.39622641509433898</v>
      </c>
      <c r="H718" t="s">
        <v>1447</v>
      </c>
      <c r="I718" t="s">
        <v>1504</v>
      </c>
      <c r="J718" t="s">
        <v>1577</v>
      </c>
    </row>
    <row r="719" spans="1:10" x14ac:dyDescent="0.35">
      <c r="A719" t="s">
        <v>1440</v>
      </c>
      <c r="B719" t="s">
        <v>1513</v>
      </c>
      <c r="C719" t="s">
        <v>17</v>
      </c>
      <c r="D719" t="s">
        <v>42</v>
      </c>
      <c r="E719">
        <v>0.98113207547169801</v>
      </c>
      <c r="F719">
        <v>0.90566037735849003</v>
      </c>
      <c r="G719">
        <v>0.60377358490566002</v>
      </c>
      <c r="H719" t="s">
        <v>1447</v>
      </c>
      <c r="I719" t="s">
        <v>1505</v>
      </c>
      <c r="J719" t="s">
        <v>1577</v>
      </c>
    </row>
    <row r="720" spans="1:10" x14ac:dyDescent="0.35">
      <c r="A720" t="s">
        <v>1440</v>
      </c>
      <c r="B720" t="s">
        <v>1513</v>
      </c>
      <c r="C720" t="s">
        <v>17</v>
      </c>
      <c r="D720" t="s">
        <v>45</v>
      </c>
      <c r="E720">
        <v>1</v>
      </c>
      <c r="F720">
        <v>0.98113207547169801</v>
      </c>
      <c r="G720">
        <v>0.75471698113207497</v>
      </c>
      <c r="H720" t="s">
        <v>1562</v>
      </c>
      <c r="I720" t="s">
        <v>1506</v>
      </c>
      <c r="J720" t="s">
        <v>1577</v>
      </c>
    </row>
    <row r="721" spans="1:10" x14ac:dyDescent="0.35">
      <c r="A721" t="s">
        <v>1440</v>
      </c>
      <c r="B721" t="s">
        <v>1513</v>
      </c>
      <c r="C721" t="s">
        <v>17</v>
      </c>
      <c r="D721" t="s">
        <v>1450</v>
      </c>
      <c r="E721">
        <v>0</v>
      </c>
      <c r="F721">
        <v>0</v>
      </c>
      <c r="G721">
        <v>0</v>
      </c>
      <c r="H721" t="s">
        <v>1442</v>
      </c>
      <c r="I721" t="s">
        <v>1496</v>
      </c>
      <c r="J721" t="s">
        <v>1577</v>
      </c>
    </row>
    <row r="722" spans="1:10" x14ac:dyDescent="0.35">
      <c r="A722" t="s">
        <v>1440</v>
      </c>
      <c r="B722" t="s">
        <v>1513</v>
      </c>
      <c r="C722" t="s">
        <v>17</v>
      </c>
      <c r="D722" t="s">
        <v>1454</v>
      </c>
      <c r="E722">
        <v>0.26415094339622602</v>
      </c>
      <c r="F722">
        <v>0.13207547169811301</v>
      </c>
      <c r="G722">
        <v>1.8867924528301799E-2</v>
      </c>
      <c r="H722" t="s">
        <v>1442</v>
      </c>
      <c r="I722" t="s">
        <v>1458</v>
      </c>
      <c r="J722" t="s">
        <v>1577</v>
      </c>
    </row>
    <row r="723" spans="1:10" x14ac:dyDescent="0.35">
      <c r="A723" t="s">
        <v>1440</v>
      </c>
      <c r="B723" t="s">
        <v>1513</v>
      </c>
      <c r="C723" t="s">
        <v>17</v>
      </c>
      <c r="D723" t="s">
        <v>1459</v>
      </c>
      <c r="E723">
        <v>0.83018867924528295</v>
      </c>
      <c r="F723">
        <v>0.52830188679245205</v>
      </c>
      <c r="G723">
        <v>0.22641509433962201</v>
      </c>
      <c r="H723" t="s">
        <v>1463</v>
      </c>
      <c r="I723" t="s">
        <v>86</v>
      </c>
      <c r="J723" t="s">
        <v>1577</v>
      </c>
    </row>
    <row r="724" spans="1:10" x14ac:dyDescent="0.35">
      <c r="A724" t="s">
        <v>1440</v>
      </c>
      <c r="B724" t="s">
        <v>1513</v>
      </c>
      <c r="C724" t="s">
        <v>17</v>
      </c>
      <c r="D724" t="s">
        <v>1460</v>
      </c>
      <c r="E724">
        <v>0.113207547169811</v>
      </c>
      <c r="F724">
        <v>0</v>
      </c>
      <c r="G724">
        <v>0</v>
      </c>
      <c r="H724" t="s">
        <v>1442</v>
      </c>
      <c r="I724" t="s">
        <v>1498</v>
      </c>
      <c r="J724" t="s">
        <v>1577</v>
      </c>
    </row>
    <row r="725" spans="1:10" x14ac:dyDescent="0.35">
      <c r="A725" t="s">
        <v>1440</v>
      </c>
      <c r="B725" t="s">
        <v>1513</v>
      </c>
      <c r="C725" t="s">
        <v>17</v>
      </c>
      <c r="D725" t="s">
        <v>1462</v>
      </c>
      <c r="E725">
        <v>0.69811320754716899</v>
      </c>
      <c r="F725">
        <v>0.35849056603773499</v>
      </c>
      <c r="G725">
        <v>0.18867924528301799</v>
      </c>
      <c r="H725" t="s">
        <v>1463</v>
      </c>
      <c r="I725" t="s">
        <v>212</v>
      </c>
      <c r="J725" t="s">
        <v>1577</v>
      </c>
    </row>
    <row r="726" spans="1:10" x14ac:dyDescent="0.35">
      <c r="A726" t="s">
        <v>1440</v>
      </c>
      <c r="B726" t="s">
        <v>1513</v>
      </c>
      <c r="C726" t="s">
        <v>17</v>
      </c>
      <c r="D726" t="s">
        <v>179</v>
      </c>
      <c r="E726">
        <v>0.94339622641509402</v>
      </c>
      <c r="F726">
        <v>0.83018867924528295</v>
      </c>
      <c r="G726">
        <v>0.56603773584905603</v>
      </c>
      <c r="H726" t="s">
        <v>1447</v>
      </c>
      <c r="I726" t="s">
        <v>88</v>
      </c>
      <c r="J726" t="s">
        <v>1577</v>
      </c>
    </row>
    <row r="727" spans="1:10" x14ac:dyDescent="0.35">
      <c r="A727" t="s">
        <v>1440</v>
      </c>
      <c r="B727" t="s">
        <v>1513</v>
      </c>
      <c r="C727" t="s">
        <v>17</v>
      </c>
      <c r="D727" t="s">
        <v>1464</v>
      </c>
      <c r="E727">
        <v>0</v>
      </c>
      <c r="F727">
        <v>0</v>
      </c>
      <c r="G727">
        <v>0</v>
      </c>
      <c r="H727" t="s">
        <v>1442</v>
      </c>
      <c r="I727" t="s">
        <v>1497</v>
      </c>
      <c r="J727" t="s">
        <v>1577</v>
      </c>
    </row>
    <row r="728" spans="1:10" x14ac:dyDescent="0.35">
      <c r="A728" t="s">
        <v>1440</v>
      </c>
      <c r="B728" t="s">
        <v>1513</v>
      </c>
      <c r="C728" t="s">
        <v>17</v>
      </c>
      <c r="D728" t="s">
        <v>1466</v>
      </c>
      <c r="E728">
        <v>0.13207547169811301</v>
      </c>
      <c r="F728">
        <v>0</v>
      </c>
      <c r="G728">
        <v>0</v>
      </c>
      <c r="H728" t="s">
        <v>1442</v>
      </c>
      <c r="I728" t="s">
        <v>1499</v>
      </c>
      <c r="J728" t="s">
        <v>1577</v>
      </c>
    </row>
    <row r="729" spans="1:10" x14ac:dyDescent="0.35">
      <c r="A729" t="s">
        <v>1440</v>
      </c>
      <c r="B729" t="s">
        <v>1513</v>
      </c>
      <c r="C729" t="s">
        <v>17</v>
      </c>
      <c r="D729" t="s">
        <v>1468</v>
      </c>
      <c r="E729">
        <v>0.58490566037735803</v>
      </c>
      <c r="F729">
        <v>0.320754716981132</v>
      </c>
      <c r="G729">
        <v>0.13207547169811301</v>
      </c>
      <c r="H729" t="s">
        <v>1442</v>
      </c>
      <c r="I729" t="s">
        <v>1502</v>
      </c>
      <c r="J729" t="s">
        <v>1577</v>
      </c>
    </row>
    <row r="730" spans="1:10" x14ac:dyDescent="0.35">
      <c r="A730" t="s">
        <v>1440</v>
      </c>
      <c r="B730" t="s">
        <v>1511</v>
      </c>
      <c r="C730" t="s">
        <v>3</v>
      </c>
      <c r="D730" t="s">
        <v>35</v>
      </c>
      <c r="E730">
        <v>0.41509433962264097</v>
      </c>
      <c r="F730">
        <v>0.35849056603773499</v>
      </c>
      <c r="G730">
        <v>0.20754716981131999</v>
      </c>
      <c r="H730" t="s">
        <v>1442</v>
      </c>
      <c r="I730" t="s">
        <v>1443</v>
      </c>
      <c r="J730" t="s">
        <v>1578</v>
      </c>
    </row>
    <row r="731" spans="1:10" x14ac:dyDescent="0.35">
      <c r="A731" t="s">
        <v>1440</v>
      </c>
      <c r="B731" t="s">
        <v>1511</v>
      </c>
      <c r="C731" t="s">
        <v>3</v>
      </c>
      <c r="D731" t="s">
        <v>39</v>
      </c>
      <c r="E731">
        <v>0.75471698113207497</v>
      </c>
      <c r="F731">
        <v>0.54716981132075404</v>
      </c>
      <c r="G731">
        <v>0.35849056603773499</v>
      </c>
      <c r="H731" t="s">
        <v>1463</v>
      </c>
      <c r="I731" t="s">
        <v>1445</v>
      </c>
      <c r="J731" t="s">
        <v>1578</v>
      </c>
    </row>
    <row r="732" spans="1:10" x14ac:dyDescent="0.35">
      <c r="A732" t="s">
        <v>1440</v>
      </c>
      <c r="B732" t="s">
        <v>1511</v>
      </c>
      <c r="C732" t="s">
        <v>3</v>
      </c>
      <c r="D732" t="s">
        <v>42</v>
      </c>
      <c r="E732">
        <v>0.94339622641509402</v>
      </c>
      <c r="F732">
        <v>0.84905660377358405</v>
      </c>
      <c r="G732">
        <v>0.58490566037735803</v>
      </c>
      <c r="H732" t="s">
        <v>1447</v>
      </c>
      <c r="I732" t="s">
        <v>1448</v>
      </c>
      <c r="J732" t="s">
        <v>1578</v>
      </c>
    </row>
    <row r="733" spans="1:10" x14ac:dyDescent="0.35">
      <c r="A733" t="s">
        <v>1440</v>
      </c>
      <c r="B733" t="s">
        <v>1511</v>
      </c>
      <c r="C733" t="s">
        <v>3</v>
      </c>
      <c r="D733" t="s">
        <v>45</v>
      </c>
      <c r="E733">
        <v>1</v>
      </c>
      <c r="F733">
        <v>0.92452830188679203</v>
      </c>
      <c r="G733">
        <v>0.71698113207547098</v>
      </c>
      <c r="H733" t="s">
        <v>1562</v>
      </c>
      <c r="I733" t="s">
        <v>1449</v>
      </c>
      <c r="J733" t="s">
        <v>1578</v>
      </c>
    </row>
    <row r="734" spans="1:10" x14ac:dyDescent="0.35">
      <c r="A734" t="s">
        <v>1440</v>
      </c>
      <c r="B734" t="s">
        <v>1511</v>
      </c>
      <c r="C734" t="s">
        <v>3</v>
      </c>
      <c r="D734" t="s">
        <v>1450</v>
      </c>
      <c r="E734">
        <v>0</v>
      </c>
      <c r="F734">
        <v>0</v>
      </c>
      <c r="G734">
        <v>0</v>
      </c>
      <c r="H734" t="s">
        <v>1442</v>
      </c>
      <c r="I734" t="s">
        <v>1451</v>
      </c>
      <c r="J734" t="s">
        <v>1578</v>
      </c>
    </row>
    <row r="735" spans="1:10" x14ac:dyDescent="0.35">
      <c r="A735" t="s">
        <v>1440</v>
      </c>
      <c r="B735" t="s">
        <v>1511</v>
      </c>
      <c r="C735" t="s">
        <v>3</v>
      </c>
      <c r="D735" t="s">
        <v>1454</v>
      </c>
      <c r="E735">
        <v>0.18867924528301799</v>
      </c>
      <c r="F735">
        <v>5.6603773584905599E-2</v>
      </c>
      <c r="G735">
        <v>1.8867924528301799E-2</v>
      </c>
      <c r="H735" t="s">
        <v>1442</v>
      </c>
      <c r="I735" t="s">
        <v>1455</v>
      </c>
      <c r="J735" t="s">
        <v>1578</v>
      </c>
    </row>
    <row r="736" spans="1:10" x14ac:dyDescent="0.35">
      <c r="A736" t="s">
        <v>1440</v>
      </c>
      <c r="B736" t="s">
        <v>1511</v>
      </c>
      <c r="C736" t="s">
        <v>3</v>
      </c>
      <c r="D736" t="s">
        <v>1459</v>
      </c>
      <c r="E736">
        <v>0.69811320754716899</v>
      </c>
      <c r="F736">
        <v>0.43396226415094302</v>
      </c>
      <c r="G736">
        <v>0.20754716981131999</v>
      </c>
      <c r="H736" t="s">
        <v>1463</v>
      </c>
      <c r="I736" t="s">
        <v>85</v>
      </c>
      <c r="J736" t="s">
        <v>1578</v>
      </c>
    </row>
    <row r="737" spans="1:10" x14ac:dyDescent="0.35">
      <c r="A737" t="s">
        <v>1440</v>
      </c>
      <c r="B737" t="s">
        <v>1511</v>
      </c>
      <c r="C737" t="s">
        <v>3</v>
      </c>
      <c r="D737" t="s">
        <v>1460</v>
      </c>
      <c r="E737">
        <v>1.8867924528301799E-2</v>
      </c>
      <c r="F737">
        <v>0</v>
      </c>
      <c r="G737">
        <v>0</v>
      </c>
      <c r="H737" t="s">
        <v>1442</v>
      </c>
      <c r="I737" t="s">
        <v>1461</v>
      </c>
      <c r="J737" t="s">
        <v>1578</v>
      </c>
    </row>
    <row r="738" spans="1:10" x14ac:dyDescent="0.35">
      <c r="A738" t="s">
        <v>1440</v>
      </c>
      <c r="B738" t="s">
        <v>1511</v>
      </c>
      <c r="C738" t="s">
        <v>3</v>
      </c>
      <c r="D738" t="s">
        <v>1462</v>
      </c>
      <c r="E738">
        <v>0.41509433962264097</v>
      </c>
      <c r="F738">
        <v>0.28301886792452802</v>
      </c>
      <c r="G738">
        <v>0.15094339622641501</v>
      </c>
      <c r="H738" t="s">
        <v>1442</v>
      </c>
      <c r="I738" t="s">
        <v>1457</v>
      </c>
      <c r="J738" t="s">
        <v>1578</v>
      </c>
    </row>
    <row r="739" spans="1:10" x14ac:dyDescent="0.35">
      <c r="A739" t="s">
        <v>1440</v>
      </c>
      <c r="B739" t="s">
        <v>1511</v>
      </c>
      <c r="C739" t="s">
        <v>3</v>
      </c>
      <c r="D739" t="s">
        <v>179</v>
      </c>
      <c r="E739">
        <v>0.92452830188679203</v>
      </c>
      <c r="F739">
        <v>0.83018867924528295</v>
      </c>
      <c r="G739">
        <v>0.50943396226415005</v>
      </c>
      <c r="H739" t="s">
        <v>1447</v>
      </c>
      <c r="I739" t="s">
        <v>87</v>
      </c>
      <c r="J739" t="s">
        <v>1578</v>
      </c>
    </row>
    <row r="740" spans="1:10" x14ac:dyDescent="0.35">
      <c r="A740" t="s">
        <v>1440</v>
      </c>
      <c r="B740" t="s">
        <v>1511</v>
      </c>
      <c r="C740" t="s">
        <v>3</v>
      </c>
      <c r="D740" t="s">
        <v>1464</v>
      </c>
      <c r="E740">
        <v>0</v>
      </c>
      <c r="F740">
        <v>0</v>
      </c>
      <c r="G740">
        <v>0</v>
      </c>
      <c r="H740" t="s">
        <v>1442</v>
      </c>
      <c r="I740" t="s">
        <v>1465</v>
      </c>
      <c r="J740" t="s">
        <v>1578</v>
      </c>
    </row>
    <row r="741" spans="1:10" x14ac:dyDescent="0.35">
      <c r="A741" t="s">
        <v>1440</v>
      </c>
      <c r="B741" t="s">
        <v>1511</v>
      </c>
      <c r="C741" t="s">
        <v>3</v>
      </c>
      <c r="D741" t="s">
        <v>1466</v>
      </c>
      <c r="E741">
        <v>1.8867924528301799E-2</v>
      </c>
      <c r="F741">
        <v>0</v>
      </c>
      <c r="G741">
        <v>0</v>
      </c>
      <c r="H741" t="s">
        <v>1442</v>
      </c>
      <c r="I741" t="s">
        <v>1467</v>
      </c>
      <c r="J741" t="s">
        <v>1578</v>
      </c>
    </row>
    <row r="742" spans="1:10" x14ac:dyDescent="0.35">
      <c r="A742" t="s">
        <v>1440</v>
      </c>
      <c r="B742" t="s">
        <v>1511</v>
      </c>
      <c r="C742" t="s">
        <v>3</v>
      </c>
      <c r="D742" t="s">
        <v>1468</v>
      </c>
      <c r="E742">
        <v>0.41509433962264097</v>
      </c>
      <c r="F742">
        <v>0.22641509433962201</v>
      </c>
      <c r="G742">
        <v>0.113207547169811</v>
      </c>
      <c r="H742" t="s">
        <v>1442</v>
      </c>
      <c r="I742" t="s">
        <v>1469</v>
      </c>
      <c r="J742" t="s">
        <v>1578</v>
      </c>
    </row>
    <row r="743" spans="1:10" x14ac:dyDescent="0.35">
      <c r="A743" t="s">
        <v>1440</v>
      </c>
      <c r="B743" t="s">
        <v>1511</v>
      </c>
      <c r="C743" t="s">
        <v>9</v>
      </c>
      <c r="D743" t="s">
        <v>35</v>
      </c>
      <c r="E743">
        <v>0.73584905660377298</v>
      </c>
      <c r="F743">
        <v>0.47169811320754701</v>
      </c>
      <c r="G743">
        <v>0.28301886792452802</v>
      </c>
      <c r="H743" t="s">
        <v>1463</v>
      </c>
      <c r="I743" t="s">
        <v>1470</v>
      </c>
      <c r="J743" t="s">
        <v>1579</v>
      </c>
    </row>
    <row r="744" spans="1:10" x14ac:dyDescent="0.35">
      <c r="A744" t="s">
        <v>1440</v>
      </c>
      <c r="B744" t="s">
        <v>1511</v>
      </c>
      <c r="C744" t="s">
        <v>9</v>
      </c>
      <c r="D744" t="s">
        <v>39</v>
      </c>
      <c r="E744">
        <v>0.86792452830188604</v>
      </c>
      <c r="F744">
        <v>0.75471698113207497</v>
      </c>
      <c r="G744">
        <v>0.39622641509433898</v>
      </c>
      <c r="H744" t="s">
        <v>1447</v>
      </c>
      <c r="I744" t="s">
        <v>1472</v>
      </c>
      <c r="J744" t="s">
        <v>1579</v>
      </c>
    </row>
    <row r="745" spans="1:10" x14ac:dyDescent="0.35">
      <c r="A745" t="s">
        <v>1440</v>
      </c>
      <c r="B745" t="s">
        <v>1511</v>
      </c>
      <c r="C745" t="s">
        <v>9</v>
      </c>
      <c r="D745" t="s">
        <v>42</v>
      </c>
      <c r="E745">
        <v>0.98113207547169801</v>
      </c>
      <c r="F745">
        <v>0.90566037735849003</v>
      </c>
      <c r="G745">
        <v>0.60377358490566002</v>
      </c>
      <c r="H745" t="s">
        <v>1447</v>
      </c>
      <c r="I745" t="s">
        <v>1473</v>
      </c>
      <c r="J745" t="s">
        <v>1579</v>
      </c>
    </row>
    <row r="746" spans="1:10" x14ac:dyDescent="0.35">
      <c r="A746" t="s">
        <v>1440</v>
      </c>
      <c r="B746" t="s">
        <v>1511</v>
      </c>
      <c r="C746" t="s">
        <v>9</v>
      </c>
      <c r="D746" t="s">
        <v>45</v>
      </c>
      <c r="E746">
        <v>1</v>
      </c>
      <c r="F746">
        <v>0.98113207547169801</v>
      </c>
      <c r="G746">
        <v>0.79245283018867896</v>
      </c>
      <c r="H746" t="s">
        <v>1562</v>
      </c>
      <c r="I746" t="s">
        <v>1474</v>
      </c>
      <c r="J746" t="s">
        <v>1579</v>
      </c>
    </row>
    <row r="747" spans="1:10" x14ac:dyDescent="0.35">
      <c r="A747" t="s">
        <v>1440</v>
      </c>
      <c r="B747" t="s">
        <v>1511</v>
      </c>
      <c r="C747" t="s">
        <v>9</v>
      </c>
      <c r="D747" t="s">
        <v>1450</v>
      </c>
      <c r="E747">
        <v>0</v>
      </c>
      <c r="F747">
        <v>0</v>
      </c>
      <c r="G747">
        <v>0</v>
      </c>
      <c r="H747" t="s">
        <v>1442</v>
      </c>
      <c r="I747" t="s">
        <v>1475</v>
      </c>
      <c r="J747" t="s">
        <v>1579</v>
      </c>
    </row>
    <row r="748" spans="1:10" x14ac:dyDescent="0.35">
      <c r="A748" t="s">
        <v>1440</v>
      </c>
      <c r="B748" t="s">
        <v>1511</v>
      </c>
      <c r="C748" t="s">
        <v>9</v>
      </c>
      <c r="D748" t="s">
        <v>1454</v>
      </c>
      <c r="E748">
        <v>0.28301886792452802</v>
      </c>
      <c r="F748">
        <v>0.13207547169811301</v>
      </c>
      <c r="G748">
        <v>3.7735849056603703E-2</v>
      </c>
      <c r="H748" t="s">
        <v>1442</v>
      </c>
      <c r="I748" t="s">
        <v>1476</v>
      </c>
      <c r="J748" t="s">
        <v>1579</v>
      </c>
    </row>
    <row r="749" spans="1:10" x14ac:dyDescent="0.35">
      <c r="A749" t="s">
        <v>1440</v>
      </c>
      <c r="B749" t="s">
        <v>1511</v>
      </c>
      <c r="C749" t="s">
        <v>9</v>
      </c>
      <c r="D749" t="s">
        <v>1459</v>
      </c>
      <c r="E749">
        <v>0.84905660377358405</v>
      </c>
      <c r="F749">
        <v>0.56603773584905603</v>
      </c>
      <c r="G749">
        <v>0.28301886792452802</v>
      </c>
      <c r="H749" t="s">
        <v>1463</v>
      </c>
      <c r="I749" t="s">
        <v>1477</v>
      </c>
      <c r="J749" t="s">
        <v>1579</v>
      </c>
    </row>
    <row r="750" spans="1:10" x14ac:dyDescent="0.35">
      <c r="A750" t="s">
        <v>1440</v>
      </c>
      <c r="B750" t="s">
        <v>1511</v>
      </c>
      <c r="C750" t="s">
        <v>9</v>
      </c>
      <c r="D750" t="s">
        <v>1460</v>
      </c>
      <c r="E750">
        <v>0.18867924528301799</v>
      </c>
      <c r="F750">
        <v>0</v>
      </c>
      <c r="G750">
        <v>0</v>
      </c>
      <c r="H750" t="s">
        <v>1442</v>
      </c>
      <c r="I750" t="s">
        <v>1478</v>
      </c>
      <c r="J750" t="s">
        <v>1579</v>
      </c>
    </row>
    <row r="751" spans="1:10" x14ac:dyDescent="0.35">
      <c r="A751" t="s">
        <v>1440</v>
      </c>
      <c r="B751" t="s">
        <v>1511</v>
      </c>
      <c r="C751" t="s">
        <v>9</v>
      </c>
      <c r="D751" t="s">
        <v>1462</v>
      </c>
      <c r="E751">
        <v>0.77358490566037696</v>
      </c>
      <c r="F751">
        <v>0.41509433962264097</v>
      </c>
      <c r="G751">
        <v>0.18867924528301799</v>
      </c>
      <c r="H751" t="s">
        <v>1463</v>
      </c>
      <c r="I751" t="s">
        <v>1479</v>
      </c>
      <c r="J751" t="s">
        <v>1579</v>
      </c>
    </row>
    <row r="752" spans="1:10" x14ac:dyDescent="0.35">
      <c r="A752" t="s">
        <v>1440</v>
      </c>
      <c r="B752" t="s">
        <v>1511</v>
      </c>
      <c r="C752" t="s">
        <v>9</v>
      </c>
      <c r="D752" t="s">
        <v>179</v>
      </c>
      <c r="E752">
        <v>0.94339622641509402</v>
      </c>
      <c r="F752">
        <v>0.84905660377358405</v>
      </c>
      <c r="G752">
        <v>0.58490566037735803</v>
      </c>
      <c r="H752" t="s">
        <v>1447</v>
      </c>
      <c r="I752" t="s">
        <v>1480</v>
      </c>
      <c r="J752" t="s">
        <v>1579</v>
      </c>
    </row>
    <row r="753" spans="1:10" x14ac:dyDescent="0.35">
      <c r="A753" t="s">
        <v>1440</v>
      </c>
      <c r="B753" t="s">
        <v>1511</v>
      </c>
      <c r="C753" t="s">
        <v>9</v>
      </c>
      <c r="D753" t="s">
        <v>1464</v>
      </c>
      <c r="E753">
        <v>0</v>
      </c>
      <c r="F753">
        <v>0</v>
      </c>
      <c r="G753">
        <v>0</v>
      </c>
      <c r="H753" t="s">
        <v>1442</v>
      </c>
      <c r="I753" t="s">
        <v>1481</v>
      </c>
      <c r="J753" t="s">
        <v>1579</v>
      </c>
    </row>
    <row r="754" spans="1:10" x14ac:dyDescent="0.35">
      <c r="A754" t="s">
        <v>1440</v>
      </c>
      <c r="B754" t="s">
        <v>1511</v>
      </c>
      <c r="C754" t="s">
        <v>9</v>
      </c>
      <c r="D754" t="s">
        <v>1466</v>
      </c>
      <c r="E754">
        <v>0.18867924528301799</v>
      </c>
      <c r="F754">
        <v>0</v>
      </c>
      <c r="G754">
        <v>0</v>
      </c>
      <c r="H754" t="s">
        <v>1442</v>
      </c>
      <c r="I754" t="s">
        <v>1482</v>
      </c>
      <c r="J754" t="s">
        <v>1579</v>
      </c>
    </row>
    <row r="755" spans="1:10" x14ac:dyDescent="0.35">
      <c r="A755" t="s">
        <v>1440</v>
      </c>
      <c r="B755" t="s">
        <v>1511</v>
      </c>
      <c r="C755" t="s">
        <v>9</v>
      </c>
      <c r="D755" t="s">
        <v>1468</v>
      </c>
      <c r="E755">
        <v>0.73584905660377298</v>
      </c>
      <c r="F755">
        <v>0.35849056603773499</v>
      </c>
      <c r="G755">
        <v>0.13207547169811301</v>
      </c>
      <c r="H755" t="s">
        <v>1463</v>
      </c>
      <c r="I755" t="s">
        <v>1483</v>
      </c>
      <c r="J755" t="s">
        <v>1579</v>
      </c>
    </row>
    <row r="756" spans="1:10" x14ac:dyDescent="0.35">
      <c r="A756" t="s">
        <v>1440</v>
      </c>
      <c r="B756" t="s">
        <v>1511</v>
      </c>
      <c r="C756" t="s">
        <v>14</v>
      </c>
      <c r="D756" t="s">
        <v>35</v>
      </c>
      <c r="E756">
        <v>0.81132075471698095</v>
      </c>
      <c r="F756">
        <v>0.52830188679245205</v>
      </c>
      <c r="G756">
        <v>0.30188679245283001</v>
      </c>
      <c r="H756" t="s">
        <v>1463</v>
      </c>
      <c r="I756" t="s">
        <v>1484</v>
      </c>
      <c r="J756" t="s">
        <v>1580</v>
      </c>
    </row>
    <row r="757" spans="1:10" x14ac:dyDescent="0.35">
      <c r="A757" t="s">
        <v>1440</v>
      </c>
      <c r="B757" t="s">
        <v>1511</v>
      </c>
      <c r="C757" t="s">
        <v>14</v>
      </c>
      <c r="D757" t="s">
        <v>39</v>
      </c>
      <c r="E757">
        <v>0.90566037735849003</v>
      </c>
      <c r="F757">
        <v>0.81132075471698095</v>
      </c>
      <c r="G757">
        <v>0.41509433962264097</v>
      </c>
      <c r="H757" t="s">
        <v>1447</v>
      </c>
      <c r="I757" t="s">
        <v>1486</v>
      </c>
      <c r="J757" t="s">
        <v>1580</v>
      </c>
    </row>
    <row r="758" spans="1:10" x14ac:dyDescent="0.35">
      <c r="A758" t="s">
        <v>1440</v>
      </c>
      <c r="B758" t="s">
        <v>1511</v>
      </c>
      <c r="C758" t="s">
        <v>14</v>
      </c>
      <c r="D758" t="s">
        <v>42</v>
      </c>
      <c r="E758">
        <v>1</v>
      </c>
      <c r="F758">
        <v>0.92452830188679203</v>
      </c>
      <c r="G758">
        <v>0.60377358490566002</v>
      </c>
      <c r="H758" t="s">
        <v>1447</v>
      </c>
      <c r="I758" t="s">
        <v>1487</v>
      </c>
      <c r="J758" t="s">
        <v>1580</v>
      </c>
    </row>
    <row r="759" spans="1:10" x14ac:dyDescent="0.35">
      <c r="A759" t="s">
        <v>1440</v>
      </c>
      <c r="B759" t="s">
        <v>1511</v>
      </c>
      <c r="C759" t="s">
        <v>14</v>
      </c>
      <c r="D759" t="s">
        <v>45</v>
      </c>
      <c r="E759">
        <v>1</v>
      </c>
      <c r="F759">
        <v>0.98113207547169801</v>
      </c>
      <c r="G759">
        <v>0.81132075471698095</v>
      </c>
      <c r="H759" t="s">
        <v>1562</v>
      </c>
      <c r="I759" t="s">
        <v>1488</v>
      </c>
      <c r="J759" t="s">
        <v>1580</v>
      </c>
    </row>
    <row r="760" spans="1:10" x14ac:dyDescent="0.35">
      <c r="A760" t="s">
        <v>1440</v>
      </c>
      <c r="B760" t="s">
        <v>1511</v>
      </c>
      <c r="C760" t="s">
        <v>14</v>
      </c>
      <c r="D760" t="s">
        <v>1450</v>
      </c>
      <c r="E760">
        <v>0</v>
      </c>
      <c r="F760">
        <v>0</v>
      </c>
      <c r="G760">
        <v>0</v>
      </c>
      <c r="H760" t="s">
        <v>1442</v>
      </c>
      <c r="I760" t="s">
        <v>1489</v>
      </c>
      <c r="J760" t="s">
        <v>1580</v>
      </c>
    </row>
    <row r="761" spans="1:10" x14ac:dyDescent="0.35">
      <c r="A761" t="s">
        <v>1440</v>
      </c>
      <c r="B761" t="s">
        <v>1511</v>
      </c>
      <c r="C761" t="s">
        <v>14</v>
      </c>
      <c r="D761" t="s">
        <v>1454</v>
      </c>
      <c r="E761">
        <v>0.339622641509433</v>
      </c>
      <c r="F761">
        <v>0.169811320754716</v>
      </c>
      <c r="G761">
        <v>3.7735849056603703E-2</v>
      </c>
      <c r="H761" t="s">
        <v>1442</v>
      </c>
      <c r="I761" t="s">
        <v>1490</v>
      </c>
      <c r="J761" t="s">
        <v>1580</v>
      </c>
    </row>
    <row r="762" spans="1:10" x14ac:dyDescent="0.35">
      <c r="A762" t="s">
        <v>1440</v>
      </c>
      <c r="B762" t="s">
        <v>1511</v>
      </c>
      <c r="C762" t="s">
        <v>14</v>
      </c>
      <c r="D762" t="s">
        <v>1459</v>
      </c>
      <c r="E762">
        <v>0.88679245283018804</v>
      </c>
      <c r="F762">
        <v>0.60377358490566002</v>
      </c>
      <c r="G762">
        <v>0.30188679245283001</v>
      </c>
      <c r="H762" t="s">
        <v>1463</v>
      </c>
      <c r="I762" t="s">
        <v>1491</v>
      </c>
      <c r="J762" t="s">
        <v>1580</v>
      </c>
    </row>
    <row r="763" spans="1:10" x14ac:dyDescent="0.35">
      <c r="A763" t="s">
        <v>1440</v>
      </c>
      <c r="B763" t="s">
        <v>1511</v>
      </c>
      <c r="C763" t="s">
        <v>14</v>
      </c>
      <c r="D763" t="s">
        <v>1460</v>
      </c>
      <c r="E763">
        <v>0.20754716981131999</v>
      </c>
      <c r="F763">
        <v>0</v>
      </c>
      <c r="G763">
        <v>0</v>
      </c>
      <c r="H763" t="s">
        <v>1442</v>
      </c>
      <c r="I763" t="s">
        <v>1492</v>
      </c>
      <c r="J763" t="s">
        <v>1580</v>
      </c>
    </row>
    <row r="764" spans="1:10" x14ac:dyDescent="0.35">
      <c r="A764" t="s">
        <v>1440</v>
      </c>
      <c r="B764" t="s">
        <v>1511</v>
      </c>
      <c r="C764" t="s">
        <v>14</v>
      </c>
      <c r="D764" t="s">
        <v>1462</v>
      </c>
      <c r="E764">
        <v>0.83018867924528295</v>
      </c>
      <c r="F764">
        <v>0.45283018867924502</v>
      </c>
      <c r="G764">
        <v>0.18867924528301799</v>
      </c>
      <c r="H764" t="s">
        <v>1463</v>
      </c>
      <c r="I764" t="s">
        <v>1493</v>
      </c>
      <c r="J764" t="s">
        <v>1580</v>
      </c>
    </row>
    <row r="765" spans="1:10" x14ac:dyDescent="0.35">
      <c r="A765" t="s">
        <v>1440</v>
      </c>
      <c r="B765" t="s">
        <v>1511</v>
      </c>
      <c r="C765" t="s">
        <v>14</v>
      </c>
      <c r="D765" t="s">
        <v>179</v>
      </c>
      <c r="E765">
        <v>0.98113207547169801</v>
      </c>
      <c r="F765">
        <v>0.86792452830188604</v>
      </c>
      <c r="G765">
        <v>0.60377358490566002</v>
      </c>
      <c r="H765" t="s">
        <v>1447</v>
      </c>
      <c r="I765" t="s">
        <v>1494</v>
      </c>
      <c r="J765" t="s">
        <v>1580</v>
      </c>
    </row>
    <row r="766" spans="1:10" x14ac:dyDescent="0.35">
      <c r="A766" t="s">
        <v>1440</v>
      </c>
      <c r="B766" t="s">
        <v>1511</v>
      </c>
      <c r="C766" t="s">
        <v>14</v>
      </c>
      <c r="D766" t="s">
        <v>1464</v>
      </c>
      <c r="E766">
        <v>0</v>
      </c>
      <c r="F766">
        <v>0</v>
      </c>
      <c r="G766">
        <v>0</v>
      </c>
      <c r="H766" t="s">
        <v>1442</v>
      </c>
      <c r="I766" t="s">
        <v>1495</v>
      </c>
      <c r="J766" t="s">
        <v>1580</v>
      </c>
    </row>
    <row r="767" spans="1:10" x14ac:dyDescent="0.35">
      <c r="A767" t="s">
        <v>1440</v>
      </c>
      <c r="B767" t="s">
        <v>1511</v>
      </c>
      <c r="C767" t="s">
        <v>14</v>
      </c>
      <c r="D767" t="s">
        <v>1466</v>
      </c>
      <c r="E767">
        <v>0.20754716981131999</v>
      </c>
      <c r="F767">
        <v>0</v>
      </c>
      <c r="G767">
        <v>0</v>
      </c>
      <c r="H767" t="s">
        <v>1442</v>
      </c>
      <c r="I767" t="s">
        <v>1500</v>
      </c>
      <c r="J767" t="s">
        <v>1580</v>
      </c>
    </row>
    <row r="768" spans="1:10" x14ac:dyDescent="0.35">
      <c r="A768" t="s">
        <v>1440</v>
      </c>
      <c r="B768" t="s">
        <v>1511</v>
      </c>
      <c r="C768" t="s">
        <v>14</v>
      </c>
      <c r="D768" t="s">
        <v>1468</v>
      </c>
      <c r="E768">
        <v>0.83018867924528295</v>
      </c>
      <c r="F768">
        <v>0.39622641509433898</v>
      </c>
      <c r="G768">
        <v>0.15094339622641501</v>
      </c>
      <c r="H768" t="s">
        <v>1463</v>
      </c>
      <c r="I768" t="s">
        <v>1503</v>
      </c>
      <c r="J768" t="s">
        <v>1580</v>
      </c>
    </row>
    <row r="769" spans="1:10" x14ac:dyDescent="0.35">
      <c r="A769" t="s">
        <v>1440</v>
      </c>
      <c r="B769" t="s">
        <v>1511</v>
      </c>
      <c r="C769" t="s">
        <v>17</v>
      </c>
      <c r="D769" t="s">
        <v>35</v>
      </c>
      <c r="E769">
        <v>0.58490566037735803</v>
      </c>
      <c r="F769">
        <v>0.43396226415094302</v>
      </c>
      <c r="G769">
        <v>0.22641509433962201</v>
      </c>
      <c r="H769" t="s">
        <v>1442</v>
      </c>
      <c r="I769" t="s">
        <v>1501</v>
      </c>
      <c r="J769" t="s">
        <v>1581</v>
      </c>
    </row>
    <row r="770" spans="1:10" x14ac:dyDescent="0.35">
      <c r="A770" t="s">
        <v>1440</v>
      </c>
      <c r="B770" t="s">
        <v>1511</v>
      </c>
      <c r="C770" t="s">
        <v>17</v>
      </c>
      <c r="D770" t="s">
        <v>39</v>
      </c>
      <c r="E770">
        <v>0.83018867924528295</v>
      </c>
      <c r="F770">
        <v>0.679245283018867</v>
      </c>
      <c r="G770">
        <v>0.39622641509433898</v>
      </c>
      <c r="H770" t="s">
        <v>1447</v>
      </c>
      <c r="I770" t="s">
        <v>1504</v>
      </c>
      <c r="J770" t="s">
        <v>1581</v>
      </c>
    </row>
    <row r="771" spans="1:10" x14ac:dyDescent="0.35">
      <c r="A771" t="s">
        <v>1440</v>
      </c>
      <c r="B771" t="s">
        <v>1511</v>
      </c>
      <c r="C771" t="s">
        <v>17</v>
      </c>
      <c r="D771" t="s">
        <v>42</v>
      </c>
      <c r="E771">
        <v>0.98113207547169801</v>
      </c>
      <c r="F771">
        <v>0.90566037735849003</v>
      </c>
      <c r="G771">
        <v>0.60377358490566002</v>
      </c>
      <c r="H771" t="s">
        <v>1447</v>
      </c>
      <c r="I771" t="s">
        <v>1505</v>
      </c>
      <c r="J771" t="s">
        <v>1581</v>
      </c>
    </row>
    <row r="772" spans="1:10" x14ac:dyDescent="0.35">
      <c r="A772" t="s">
        <v>1440</v>
      </c>
      <c r="B772" t="s">
        <v>1511</v>
      </c>
      <c r="C772" t="s">
        <v>17</v>
      </c>
      <c r="D772" t="s">
        <v>45</v>
      </c>
      <c r="E772">
        <v>1</v>
      </c>
      <c r="F772">
        <v>0.98113207547169801</v>
      </c>
      <c r="G772">
        <v>0.75471698113207497</v>
      </c>
      <c r="H772" t="s">
        <v>1562</v>
      </c>
      <c r="I772" t="s">
        <v>1506</v>
      </c>
      <c r="J772" t="s">
        <v>1581</v>
      </c>
    </row>
    <row r="773" spans="1:10" x14ac:dyDescent="0.35">
      <c r="A773" t="s">
        <v>1440</v>
      </c>
      <c r="B773" t="s">
        <v>1511</v>
      </c>
      <c r="C773" t="s">
        <v>17</v>
      </c>
      <c r="D773" t="s">
        <v>1450</v>
      </c>
      <c r="E773">
        <v>0</v>
      </c>
      <c r="F773">
        <v>0</v>
      </c>
      <c r="G773">
        <v>0</v>
      </c>
      <c r="H773" t="s">
        <v>1442</v>
      </c>
      <c r="I773" t="s">
        <v>1496</v>
      </c>
      <c r="J773" t="s">
        <v>1581</v>
      </c>
    </row>
    <row r="774" spans="1:10" x14ac:dyDescent="0.35">
      <c r="A774" t="s">
        <v>1440</v>
      </c>
      <c r="B774" t="s">
        <v>1511</v>
      </c>
      <c r="C774" t="s">
        <v>17</v>
      </c>
      <c r="D774" t="s">
        <v>1454</v>
      </c>
      <c r="E774">
        <v>0.26415094339622602</v>
      </c>
      <c r="F774">
        <v>0.13207547169811301</v>
      </c>
      <c r="G774">
        <v>1.8867924528301799E-2</v>
      </c>
      <c r="H774" t="s">
        <v>1442</v>
      </c>
      <c r="I774" t="s">
        <v>1458</v>
      </c>
      <c r="J774" t="s">
        <v>1581</v>
      </c>
    </row>
    <row r="775" spans="1:10" x14ac:dyDescent="0.35">
      <c r="A775" t="s">
        <v>1440</v>
      </c>
      <c r="B775" t="s">
        <v>1511</v>
      </c>
      <c r="C775" t="s">
        <v>17</v>
      </c>
      <c r="D775" t="s">
        <v>1459</v>
      </c>
      <c r="E775">
        <v>0.83018867924528295</v>
      </c>
      <c r="F775">
        <v>0.52830188679245205</v>
      </c>
      <c r="G775">
        <v>0.22641509433962201</v>
      </c>
      <c r="H775" t="s">
        <v>1463</v>
      </c>
      <c r="I775" t="s">
        <v>86</v>
      </c>
      <c r="J775" t="s">
        <v>1581</v>
      </c>
    </row>
    <row r="776" spans="1:10" x14ac:dyDescent="0.35">
      <c r="A776" t="s">
        <v>1440</v>
      </c>
      <c r="B776" t="s">
        <v>1511</v>
      </c>
      <c r="C776" t="s">
        <v>17</v>
      </c>
      <c r="D776" t="s">
        <v>1460</v>
      </c>
      <c r="E776">
        <v>0.113207547169811</v>
      </c>
      <c r="F776">
        <v>0</v>
      </c>
      <c r="G776">
        <v>0</v>
      </c>
      <c r="H776" t="s">
        <v>1442</v>
      </c>
      <c r="I776" t="s">
        <v>1498</v>
      </c>
      <c r="J776" t="s">
        <v>1581</v>
      </c>
    </row>
    <row r="777" spans="1:10" x14ac:dyDescent="0.35">
      <c r="A777" t="s">
        <v>1440</v>
      </c>
      <c r="B777" t="s">
        <v>1511</v>
      </c>
      <c r="C777" t="s">
        <v>17</v>
      </c>
      <c r="D777" t="s">
        <v>1462</v>
      </c>
      <c r="E777">
        <v>0.69811320754716899</v>
      </c>
      <c r="F777">
        <v>0.35849056603773499</v>
      </c>
      <c r="G777">
        <v>0.18867924528301799</v>
      </c>
      <c r="H777" t="s">
        <v>1463</v>
      </c>
      <c r="I777" t="s">
        <v>212</v>
      </c>
      <c r="J777" t="s">
        <v>1581</v>
      </c>
    </row>
    <row r="778" spans="1:10" x14ac:dyDescent="0.35">
      <c r="A778" t="s">
        <v>1440</v>
      </c>
      <c r="B778" t="s">
        <v>1511</v>
      </c>
      <c r="C778" t="s">
        <v>17</v>
      </c>
      <c r="D778" t="s">
        <v>179</v>
      </c>
      <c r="E778">
        <v>0.94339622641509402</v>
      </c>
      <c r="F778">
        <v>0.83018867924528295</v>
      </c>
      <c r="G778">
        <v>0.56603773584905603</v>
      </c>
      <c r="H778" t="s">
        <v>1447</v>
      </c>
      <c r="I778" t="s">
        <v>88</v>
      </c>
      <c r="J778" t="s">
        <v>1581</v>
      </c>
    </row>
    <row r="779" spans="1:10" x14ac:dyDescent="0.35">
      <c r="A779" t="s">
        <v>1440</v>
      </c>
      <c r="B779" t="s">
        <v>1511</v>
      </c>
      <c r="C779" t="s">
        <v>17</v>
      </c>
      <c r="D779" t="s">
        <v>1464</v>
      </c>
      <c r="E779">
        <v>0</v>
      </c>
      <c r="F779">
        <v>0</v>
      </c>
      <c r="G779">
        <v>0</v>
      </c>
      <c r="H779" t="s">
        <v>1442</v>
      </c>
      <c r="I779" t="s">
        <v>1497</v>
      </c>
      <c r="J779" t="s">
        <v>1581</v>
      </c>
    </row>
    <row r="780" spans="1:10" x14ac:dyDescent="0.35">
      <c r="A780" t="s">
        <v>1440</v>
      </c>
      <c r="B780" t="s">
        <v>1511</v>
      </c>
      <c r="C780" t="s">
        <v>17</v>
      </c>
      <c r="D780" t="s">
        <v>1466</v>
      </c>
      <c r="E780">
        <v>0.13207547169811301</v>
      </c>
      <c r="F780">
        <v>0</v>
      </c>
      <c r="G780">
        <v>0</v>
      </c>
      <c r="H780" t="s">
        <v>1442</v>
      </c>
      <c r="I780" t="s">
        <v>1499</v>
      </c>
      <c r="J780" t="s">
        <v>1581</v>
      </c>
    </row>
    <row r="781" spans="1:10" x14ac:dyDescent="0.35">
      <c r="A781" t="s">
        <v>1440</v>
      </c>
      <c r="B781" t="s">
        <v>1511</v>
      </c>
      <c r="C781" t="s">
        <v>17</v>
      </c>
      <c r="D781" t="s">
        <v>1468</v>
      </c>
      <c r="E781">
        <v>0.58490566037735803</v>
      </c>
      <c r="F781">
        <v>0.320754716981132</v>
      </c>
      <c r="G781">
        <v>0.13207547169811301</v>
      </c>
      <c r="H781" t="s">
        <v>1442</v>
      </c>
      <c r="I781" t="s">
        <v>1502</v>
      </c>
      <c r="J781" t="s">
        <v>1581</v>
      </c>
    </row>
    <row r="782" spans="1:10" x14ac:dyDescent="0.35">
      <c r="A782" t="s">
        <v>1440</v>
      </c>
      <c r="B782" t="s">
        <v>1512</v>
      </c>
      <c r="C782" t="s">
        <v>3</v>
      </c>
      <c r="D782" t="s">
        <v>35</v>
      </c>
      <c r="E782">
        <v>0.41509433962264097</v>
      </c>
      <c r="F782">
        <v>0.35849056603773499</v>
      </c>
      <c r="G782">
        <v>0.20754716981131999</v>
      </c>
      <c r="H782" t="s">
        <v>1442</v>
      </c>
      <c r="I782" t="s">
        <v>1443</v>
      </c>
      <c r="J782" t="s">
        <v>1582</v>
      </c>
    </row>
    <row r="783" spans="1:10" x14ac:dyDescent="0.35">
      <c r="A783" t="s">
        <v>1440</v>
      </c>
      <c r="B783" t="s">
        <v>1512</v>
      </c>
      <c r="C783" t="s">
        <v>3</v>
      </c>
      <c r="D783" t="s">
        <v>39</v>
      </c>
      <c r="E783">
        <v>0.77358490566037696</v>
      </c>
      <c r="F783">
        <v>0.54716981132075404</v>
      </c>
      <c r="G783">
        <v>0.37735849056603699</v>
      </c>
      <c r="H783" t="s">
        <v>1463</v>
      </c>
      <c r="I783" t="s">
        <v>1445</v>
      </c>
      <c r="J783" t="s">
        <v>1582</v>
      </c>
    </row>
    <row r="784" spans="1:10" x14ac:dyDescent="0.35">
      <c r="A784" t="s">
        <v>1440</v>
      </c>
      <c r="B784" t="s">
        <v>1512</v>
      </c>
      <c r="C784" t="s">
        <v>3</v>
      </c>
      <c r="D784" t="s">
        <v>42</v>
      </c>
      <c r="E784">
        <v>0.94339622641509402</v>
      </c>
      <c r="F784">
        <v>0.84905660377358405</v>
      </c>
      <c r="G784">
        <v>0.58490566037735803</v>
      </c>
      <c r="H784" t="s">
        <v>1447</v>
      </c>
      <c r="I784" t="s">
        <v>1448</v>
      </c>
      <c r="J784" t="s">
        <v>1582</v>
      </c>
    </row>
    <row r="785" spans="1:10" x14ac:dyDescent="0.35">
      <c r="A785" t="s">
        <v>1440</v>
      </c>
      <c r="B785" t="s">
        <v>1512</v>
      </c>
      <c r="C785" t="s">
        <v>3</v>
      </c>
      <c r="D785" t="s">
        <v>45</v>
      </c>
      <c r="E785">
        <v>1</v>
      </c>
      <c r="F785">
        <v>0.92452830188679203</v>
      </c>
      <c r="G785">
        <v>0.71698113207547098</v>
      </c>
      <c r="H785" t="s">
        <v>1562</v>
      </c>
      <c r="I785" t="s">
        <v>1449</v>
      </c>
      <c r="J785" t="s">
        <v>1582</v>
      </c>
    </row>
    <row r="786" spans="1:10" x14ac:dyDescent="0.35">
      <c r="A786" t="s">
        <v>1440</v>
      </c>
      <c r="B786" t="s">
        <v>1512</v>
      </c>
      <c r="C786" t="s">
        <v>3</v>
      </c>
      <c r="D786" t="s">
        <v>1450</v>
      </c>
      <c r="E786">
        <v>0</v>
      </c>
      <c r="F786">
        <v>0</v>
      </c>
      <c r="G786">
        <v>0</v>
      </c>
      <c r="H786" t="s">
        <v>1442</v>
      </c>
      <c r="I786" t="s">
        <v>1451</v>
      </c>
      <c r="J786" t="s">
        <v>1582</v>
      </c>
    </row>
    <row r="787" spans="1:10" x14ac:dyDescent="0.35">
      <c r="A787" t="s">
        <v>1440</v>
      </c>
      <c r="B787" t="s">
        <v>1512</v>
      </c>
      <c r="C787" t="s">
        <v>3</v>
      </c>
      <c r="D787" t="s">
        <v>1454</v>
      </c>
      <c r="E787">
        <v>0.18867924528301799</v>
      </c>
      <c r="F787">
        <v>5.6603773584905599E-2</v>
      </c>
      <c r="G787">
        <v>1.8867924528301799E-2</v>
      </c>
      <c r="H787" t="s">
        <v>1442</v>
      </c>
      <c r="I787" t="s">
        <v>1455</v>
      </c>
      <c r="J787" t="s">
        <v>1582</v>
      </c>
    </row>
    <row r="788" spans="1:10" x14ac:dyDescent="0.35">
      <c r="A788" t="s">
        <v>1440</v>
      </c>
      <c r="B788" t="s">
        <v>1512</v>
      </c>
      <c r="C788" t="s">
        <v>3</v>
      </c>
      <c r="D788" t="s">
        <v>1459</v>
      </c>
      <c r="E788">
        <v>0.73584905660377298</v>
      </c>
      <c r="F788">
        <v>0.43396226415094302</v>
      </c>
      <c r="G788">
        <v>0.20754716981131999</v>
      </c>
      <c r="H788" t="s">
        <v>1463</v>
      </c>
      <c r="I788" t="s">
        <v>85</v>
      </c>
      <c r="J788" t="s">
        <v>1582</v>
      </c>
    </row>
    <row r="789" spans="1:10" x14ac:dyDescent="0.35">
      <c r="A789" t="s">
        <v>1440</v>
      </c>
      <c r="B789" t="s">
        <v>1512</v>
      </c>
      <c r="C789" t="s">
        <v>3</v>
      </c>
      <c r="D789" t="s">
        <v>1460</v>
      </c>
      <c r="E789">
        <v>1.8867924528301799E-2</v>
      </c>
      <c r="F789">
        <v>0</v>
      </c>
      <c r="G789">
        <v>0</v>
      </c>
      <c r="H789" t="s">
        <v>1442</v>
      </c>
      <c r="I789" t="s">
        <v>1461</v>
      </c>
      <c r="J789" t="s">
        <v>1582</v>
      </c>
    </row>
    <row r="790" spans="1:10" x14ac:dyDescent="0.35">
      <c r="A790" t="s">
        <v>1440</v>
      </c>
      <c r="B790" t="s">
        <v>1512</v>
      </c>
      <c r="C790" t="s">
        <v>3</v>
      </c>
      <c r="D790" t="s">
        <v>1462</v>
      </c>
      <c r="E790">
        <v>0.45283018867924502</v>
      </c>
      <c r="F790">
        <v>0.28301886792452802</v>
      </c>
      <c r="G790">
        <v>0.15094339622641501</v>
      </c>
      <c r="H790" t="s">
        <v>1442</v>
      </c>
      <c r="I790" t="s">
        <v>1457</v>
      </c>
      <c r="J790" t="s">
        <v>1582</v>
      </c>
    </row>
    <row r="791" spans="1:10" x14ac:dyDescent="0.35">
      <c r="A791" t="s">
        <v>1440</v>
      </c>
      <c r="B791" t="s">
        <v>1512</v>
      </c>
      <c r="C791" t="s">
        <v>3</v>
      </c>
      <c r="D791" t="s">
        <v>179</v>
      </c>
      <c r="E791">
        <v>0.92452830188679203</v>
      </c>
      <c r="F791">
        <v>0.83018867924528295</v>
      </c>
      <c r="G791">
        <v>0.52830188679245205</v>
      </c>
      <c r="H791" t="s">
        <v>1447</v>
      </c>
      <c r="I791" t="s">
        <v>87</v>
      </c>
      <c r="J791" t="s">
        <v>1582</v>
      </c>
    </row>
    <row r="792" spans="1:10" x14ac:dyDescent="0.35">
      <c r="A792" t="s">
        <v>1440</v>
      </c>
      <c r="B792" t="s">
        <v>1512</v>
      </c>
      <c r="C792" t="s">
        <v>3</v>
      </c>
      <c r="D792" t="s">
        <v>1464</v>
      </c>
      <c r="E792">
        <v>0</v>
      </c>
      <c r="F792">
        <v>0</v>
      </c>
      <c r="G792">
        <v>0</v>
      </c>
      <c r="H792" t="s">
        <v>1442</v>
      </c>
      <c r="I792" t="s">
        <v>1465</v>
      </c>
      <c r="J792" t="s">
        <v>1582</v>
      </c>
    </row>
    <row r="793" spans="1:10" x14ac:dyDescent="0.35">
      <c r="A793" t="s">
        <v>1440</v>
      </c>
      <c r="B793" t="s">
        <v>1512</v>
      </c>
      <c r="C793" t="s">
        <v>3</v>
      </c>
      <c r="D793" t="s">
        <v>1466</v>
      </c>
      <c r="E793">
        <v>1.8867924528301799E-2</v>
      </c>
      <c r="F793">
        <v>0</v>
      </c>
      <c r="G793">
        <v>0</v>
      </c>
      <c r="H793" t="s">
        <v>1442</v>
      </c>
      <c r="I793" t="s">
        <v>1467</v>
      </c>
      <c r="J793" t="s">
        <v>1582</v>
      </c>
    </row>
    <row r="794" spans="1:10" x14ac:dyDescent="0.35">
      <c r="A794" t="s">
        <v>1440</v>
      </c>
      <c r="B794" t="s">
        <v>1512</v>
      </c>
      <c r="C794" t="s">
        <v>3</v>
      </c>
      <c r="D794" t="s">
        <v>1468</v>
      </c>
      <c r="E794">
        <v>0.41509433962264097</v>
      </c>
      <c r="F794">
        <v>0.22641509433962201</v>
      </c>
      <c r="G794">
        <v>0.113207547169811</v>
      </c>
      <c r="H794" t="s">
        <v>1442</v>
      </c>
      <c r="I794" t="s">
        <v>1469</v>
      </c>
      <c r="J794" t="s">
        <v>1582</v>
      </c>
    </row>
    <row r="795" spans="1:10" x14ac:dyDescent="0.35">
      <c r="A795" t="s">
        <v>1440</v>
      </c>
      <c r="B795" t="s">
        <v>1512</v>
      </c>
      <c r="C795" t="s">
        <v>9</v>
      </c>
      <c r="D795" t="s">
        <v>35</v>
      </c>
      <c r="E795">
        <v>0.73584905660377298</v>
      </c>
      <c r="F795">
        <v>0.490566037735849</v>
      </c>
      <c r="G795">
        <v>0.28301886792452802</v>
      </c>
      <c r="H795" t="s">
        <v>1463</v>
      </c>
      <c r="I795" t="s">
        <v>1470</v>
      </c>
      <c r="J795" t="s">
        <v>1583</v>
      </c>
    </row>
    <row r="796" spans="1:10" x14ac:dyDescent="0.35">
      <c r="A796" t="s">
        <v>1440</v>
      </c>
      <c r="B796" t="s">
        <v>1512</v>
      </c>
      <c r="C796" t="s">
        <v>9</v>
      </c>
      <c r="D796" t="s">
        <v>39</v>
      </c>
      <c r="E796">
        <v>0.88679245283018804</v>
      </c>
      <c r="F796">
        <v>0.77358490566037696</v>
      </c>
      <c r="G796">
        <v>0.39622641509433898</v>
      </c>
      <c r="H796" t="s">
        <v>1447</v>
      </c>
      <c r="I796" t="s">
        <v>1472</v>
      </c>
      <c r="J796" t="s">
        <v>1583</v>
      </c>
    </row>
    <row r="797" spans="1:10" x14ac:dyDescent="0.35">
      <c r="A797" t="s">
        <v>1440</v>
      </c>
      <c r="B797" t="s">
        <v>1512</v>
      </c>
      <c r="C797" t="s">
        <v>9</v>
      </c>
      <c r="D797" t="s">
        <v>42</v>
      </c>
      <c r="E797">
        <v>0.98113207547169801</v>
      </c>
      <c r="F797">
        <v>0.90566037735849003</v>
      </c>
      <c r="G797">
        <v>0.60377358490566002</v>
      </c>
      <c r="H797" t="s">
        <v>1447</v>
      </c>
      <c r="I797" t="s">
        <v>1473</v>
      </c>
      <c r="J797" t="s">
        <v>1583</v>
      </c>
    </row>
    <row r="798" spans="1:10" x14ac:dyDescent="0.35">
      <c r="A798" t="s">
        <v>1440</v>
      </c>
      <c r="B798" t="s">
        <v>1512</v>
      </c>
      <c r="C798" t="s">
        <v>9</v>
      </c>
      <c r="D798" t="s">
        <v>45</v>
      </c>
      <c r="E798">
        <v>1</v>
      </c>
      <c r="F798">
        <v>0.98113207547169801</v>
      </c>
      <c r="G798">
        <v>0.81132075471698095</v>
      </c>
      <c r="H798" t="s">
        <v>1562</v>
      </c>
      <c r="I798" t="s">
        <v>1474</v>
      </c>
      <c r="J798" t="s">
        <v>1583</v>
      </c>
    </row>
    <row r="799" spans="1:10" x14ac:dyDescent="0.35">
      <c r="A799" t="s">
        <v>1440</v>
      </c>
      <c r="B799" t="s">
        <v>1512</v>
      </c>
      <c r="C799" t="s">
        <v>9</v>
      </c>
      <c r="D799" t="s">
        <v>1450</v>
      </c>
      <c r="E799">
        <v>0</v>
      </c>
      <c r="F799">
        <v>0</v>
      </c>
      <c r="G799">
        <v>0</v>
      </c>
      <c r="H799" t="s">
        <v>1442</v>
      </c>
      <c r="I799" t="s">
        <v>1475</v>
      </c>
      <c r="J799" t="s">
        <v>1583</v>
      </c>
    </row>
    <row r="800" spans="1:10" x14ac:dyDescent="0.35">
      <c r="A800" t="s">
        <v>1440</v>
      </c>
      <c r="B800" t="s">
        <v>1512</v>
      </c>
      <c r="C800" t="s">
        <v>9</v>
      </c>
      <c r="D800" t="s">
        <v>1454</v>
      </c>
      <c r="E800">
        <v>0.28301886792452802</v>
      </c>
      <c r="F800">
        <v>0.13207547169811301</v>
      </c>
      <c r="G800">
        <v>3.7735849056603703E-2</v>
      </c>
      <c r="H800" t="s">
        <v>1442</v>
      </c>
      <c r="I800" t="s">
        <v>1476</v>
      </c>
      <c r="J800" t="s">
        <v>1583</v>
      </c>
    </row>
    <row r="801" spans="1:10" x14ac:dyDescent="0.35">
      <c r="A801" t="s">
        <v>1440</v>
      </c>
      <c r="B801" t="s">
        <v>1512</v>
      </c>
      <c r="C801" t="s">
        <v>9</v>
      </c>
      <c r="D801" t="s">
        <v>1459</v>
      </c>
      <c r="E801">
        <v>0.84905660377358405</v>
      </c>
      <c r="F801">
        <v>0.58490566037735803</v>
      </c>
      <c r="G801">
        <v>0.28301886792452802</v>
      </c>
      <c r="H801" t="s">
        <v>1463</v>
      </c>
      <c r="I801" t="s">
        <v>1477</v>
      </c>
      <c r="J801" t="s">
        <v>1583</v>
      </c>
    </row>
    <row r="802" spans="1:10" x14ac:dyDescent="0.35">
      <c r="A802" t="s">
        <v>1440</v>
      </c>
      <c r="B802" t="s">
        <v>1512</v>
      </c>
      <c r="C802" t="s">
        <v>9</v>
      </c>
      <c r="D802" t="s">
        <v>1460</v>
      </c>
      <c r="E802">
        <v>0.18867924528301799</v>
      </c>
      <c r="F802">
        <v>0</v>
      </c>
      <c r="G802">
        <v>0</v>
      </c>
      <c r="H802" t="s">
        <v>1442</v>
      </c>
      <c r="I802" t="s">
        <v>1478</v>
      </c>
      <c r="J802" t="s">
        <v>1583</v>
      </c>
    </row>
    <row r="803" spans="1:10" x14ac:dyDescent="0.35">
      <c r="A803" t="s">
        <v>1440</v>
      </c>
      <c r="B803" t="s">
        <v>1512</v>
      </c>
      <c r="C803" t="s">
        <v>9</v>
      </c>
      <c r="D803" t="s">
        <v>1462</v>
      </c>
      <c r="E803">
        <v>0.79245283018867896</v>
      </c>
      <c r="F803">
        <v>0.41509433962264097</v>
      </c>
      <c r="G803">
        <v>0.18867924528301799</v>
      </c>
      <c r="H803" t="s">
        <v>1463</v>
      </c>
      <c r="I803" t="s">
        <v>1479</v>
      </c>
      <c r="J803" t="s">
        <v>1583</v>
      </c>
    </row>
    <row r="804" spans="1:10" x14ac:dyDescent="0.35">
      <c r="A804" t="s">
        <v>1440</v>
      </c>
      <c r="B804" t="s">
        <v>1512</v>
      </c>
      <c r="C804" t="s">
        <v>9</v>
      </c>
      <c r="D804" t="s">
        <v>179</v>
      </c>
      <c r="E804">
        <v>0.94339622641509402</v>
      </c>
      <c r="F804">
        <v>0.84905660377358405</v>
      </c>
      <c r="G804">
        <v>0.60377358490566002</v>
      </c>
      <c r="H804" t="s">
        <v>1447</v>
      </c>
      <c r="I804" t="s">
        <v>1480</v>
      </c>
      <c r="J804" t="s">
        <v>1583</v>
      </c>
    </row>
    <row r="805" spans="1:10" x14ac:dyDescent="0.35">
      <c r="A805" t="s">
        <v>1440</v>
      </c>
      <c r="B805" t="s">
        <v>1512</v>
      </c>
      <c r="C805" t="s">
        <v>9</v>
      </c>
      <c r="D805" t="s">
        <v>1464</v>
      </c>
      <c r="E805">
        <v>0</v>
      </c>
      <c r="F805">
        <v>0</v>
      </c>
      <c r="G805">
        <v>0</v>
      </c>
      <c r="H805" t="s">
        <v>1442</v>
      </c>
      <c r="I805" t="s">
        <v>1481</v>
      </c>
      <c r="J805" t="s">
        <v>1583</v>
      </c>
    </row>
    <row r="806" spans="1:10" x14ac:dyDescent="0.35">
      <c r="A806" t="s">
        <v>1440</v>
      </c>
      <c r="B806" t="s">
        <v>1512</v>
      </c>
      <c r="C806" t="s">
        <v>9</v>
      </c>
      <c r="D806" t="s">
        <v>1466</v>
      </c>
      <c r="E806">
        <v>0.18867924528301799</v>
      </c>
      <c r="F806">
        <v>0</v>
      </c>
      <c r="G806">
        <v>0</v>
      </c>
      <c r="H806" t="s">
        <v>1442</v>
      </c>
      <c r="I806" t="s">
        <v>1482</v>
      </c>
      <c r="J806" t="s">
        <v>1583</v>
      </c>
    </row>
    <row r="807" spans="1:10" x14ac:dyDescent="0.35">
      <c r="A807" t="s">
        <v>1440</v>
      </c>
      <c r="B807" t="s">
        <v>1512</v>
      </c>
      <c r="C807" t="s">
        <v>9</v>
      </c>
      <c r="D807" t="s">
        <v>1468</v>
      </c>
      <c r="E807">
        <v>0.75471698113207497</v>
      </c>
      <c r="F807">
        <v>0.35849056603773499</v>
      </c>
      <c r="G807">
        <v>0.13207547169811301</v>
      </c>
      <c r="H807" t="s">
        <v>1463</v>
      </c>
      <c r="I807" t="s">
        <v>1483</v>
      </c>
      <c r="J807" t="s">
        <v>1583</v>
      </c>
    </row>
    <row r="808" spans="1:10" x14ac:dyDescent="0.35">
      <c r="A808" t="s">
        <v>1440</v>
      </c>
      <c r="B808" t="s">
        <v>1512</v>
      </c>
      <c r="C808" t="s">
        <v>14</v>
      </c>
      <c r="D808" t="s">
        <v>35</v>
      </c>
      <c r="E808">
        <v>0.81132075471698095</v>
      </c>
      <c r="F808">
        <v>0.54716981132075404</v>
      </c>
      <c r="G808">
        <v>0.320754716981132</v>
      </c>
      <c r="H808" t="s">
        <v>1463</v>
      </c>
      <c r="I808" t="s">
        <v>1484</v>
      </c>
      <c r="J808" t="s">
        <v>1584</v>
      </c>
    </row>
    <row r="809" spans="1:10" x14ac:dyDescent="0.35">
      <c r="A809" t="s">
        <v>1440</v>
      </c>
      <c r="B809" t="s">
        <v>1512</v>
      </c>
      <c r="C809" t="s">
        <v>14</v>
      </c>
      <c r="D809" t="s">
        <v>39</v>
      </c>
      <c r="E809">
        <v>0.90566037735849003</v>
      </c>
      <c r="F809">
        <v>0.81132075471698095</v>
      </c>
      <c r="G809">
        <v>0.41509433962264097</v>
      </c>
      <c r="H809" t="s">
        <v>1447</v>
      </c>
      <c r="I809" t="s">
        <v>1486</v>
      </c>
      <c r="J809" t="s">
        <v>1584</v>
      </c>
    </row>
    <row r="810" spans="1:10" x14ac:dyDescent="0.35">
      <c r="A810" t="s">
        <v>1440</v>
      </c>
      <c r="B810" t="s">
        <v>1512</v>
      </c>
      <c r="C810" t="s">
        <v>14</v>
      </c>
      <c r="D810" t="s">
        <v>42</v>
      </c>
      <c r="E810">
        <v>1</v>
      </c>
      <c r="F810">
        <v>0.92452830188679203</v>
      </c>
      <c r="G810">
        <v>0.60377358490566002</v>
      </c>
      <c r="H810" t="s">
        <v>1447</v>
      </c>
      <c r="I810" t="s">
        <v>1487</v>
      </c>
      <c r="J810" t="s">
        <v>1584</v>
      </c>
    </row>
    <row r="811" spans="1:10" x14ac:dyDescent="0.35">
      <c r="A811" t="s">
        <v>1440</v>
      </c>
      <c r="B811" t="s">
        <v>1512</v>
      </c>
      <c r="C811" t="s">
        <v>14</v>
      </c>
      <c r="D811" t="s">
        <v>45</v>
      </c>
      <c r="E811">
        <v>1</v>
      </c>
      <c r="F811">
        <v>0.98113207547169801</v>
      </c>
      <c r="G811">
        <v>0.81132075471698095</v>
      </c>
      <c r="H811" t="s">
        <v>1562</v>
      </c>
      <c r="I811" t="s">
        <v>1488</v>
      </c>
      <c r="J811" t="s">
        <v>1584</v>
      </c>
    </row>
    <row r="812" spans="1:10" x14ac:dyDescent="0.35">
      <c r="A812" t="s">
        <v>1440</v>
      </c>
      <c r="B812" t="s">
        <v>1512</v>
      </c>
      <c r="C812" t="s">
        <v>14</v>
      </c>
      <c r="D812" t="s">
        <v>1450</v>
      </c>
      <c r="E812">
        <v>0</v>
      </c>
      <c r="F812">
        <v>0</v>
      </c>
      <c r="G812">
        <v>0</v>
      </c>
      <c r="H812" t="s">
        <v>1442</v>
      </c>
      <c r="I812" t="s">
        <v>1489</v>
      </c>
      <c r="J812" t="s">
        <v>1584</v>
      </c>
    </row>
    <row r="813" spans="1:10" x14ac:dyDescent="0.35">
      <c r="A813" t="s">
        <v>1440</v>
      </c>
      <c r="B813" t="s">
        <v>1512</v>
      </c>
      <c r="C813" t="s">
        <v>14</v>
      </c>
      <c r="D813" t="s">
        <v>1454</v>
      </c>
      <c r="E813">
        <v>0.35849056603773499</v>
      </c>
      <c r="F813">
        <v>0.169811320754716</v>
      </c>
      <c r="G813">
        <v>3.7735849056603703E-2</v>
      </c>
      <c r="H813" t="s">
        <v>1442</v>
      </c>
      <c r="I813" t="s">
        <v>1490</v>
      </c>
      <c r="J813" t="s">
        <v>1584</v>
      </c>
    </row>
    <row r="814" spans="1:10" x14ac:dyDescent="0.35">
      <c r="A814" t="s">
        <v>1440</v>
      </c>
      <c r="B814" t="s">
        <v>1512</v>
      </c>
      <c r="C814" t="s">
        <v>14</v>
      </c>
      <c r="D814" t="s">
        <v>1459</v>
      </c>
      <c r="E814">
        <v>0.88679245283018804</v>
      </c>
      <c r="F814">
        <v>0.60377358490566002</v>
      </c>
      <c r="G814">
        <v>0.30188679245283001</v>
      </c>
      <c r="H814" t="s">
        <v>1463</v>
      </c>
      <c r="I814" t="s">
        <v>1491</v>
      </c>
      <c r="J814" t="s">
        <v>1584</v>
      </c>
    </row>
    <row r="815" spans="1:10" x14ac:dyDescent="0.35">
      <c r="A815" t="s">
        <v>1440</v>
      </c>
      <c r="B815" t="s">
        <v>1512</v>
      </c>
      <c r="C815" t="s">
        <v>14</v>
      </c>
      <c r="D815" t="s">
        <v>1460</v>
      </c>
      <c r="E815">
        <v>0.20754716981131999</v>
      </c>
      <c r="F815">
        <v>0</v>
      </c>
      <c r="G815">
        <v>0</v>
      </c>
      <c r="H815" t="s">
        <v>1442</v>
      </c>
      <c r="I815" t="s">
        <v>1492</v>
      </c>
      <c r="J815" t="s">
        <v>1584</v>
      </c>
    </row>
    <row r="816" spans="1:10" x14ac:dyDescent="0.35">
      <c r="A816" t="s">
        <v>1440</v>
      </c>
      <c r="B816" t="s">
        <v>1512</v>
      </c>
      <c r="C816" t="s">
        <v>14</v>
      </c>
      <c r="D816" t="s">
        <v>1462</v>
      </c>
      <c r="E816">
        <v>0.83018867924528295</v>
      </c>
      <c r="F816">
        <v>0.45283018867924502</v>
      </c>
      <c r="G816">
        <v>0.18867924528301799</v>
      </c>
      <c r="H816" t="s">
        <v>1463</v>
      </c>
      <c r="I816" t="s">
        <v>1493</v>
      </c>
      <c r="J816" t="s">
        <v>1584</v>
      </c>
    </row>
    <row r="817" spans="1:10" x14ac:dyDescent="0.35">
      <c r="A817" t="s">
        <v>1440</v>
      </c>
      <c r="B817" t="s">
        <v>1512</v>
      </c>
      <c r="C817" t="s">
        <v>14</v>
      </c>
      <c r="D817" t="s">
        <v>179</v>
      </c>
      <c r="E817">
        <v>0.98113207547169801</v>
      </c>
      <c r="F817">
        <v>0.86792452830188604</v>
      </c>
      <c r="G817">
        <v>0.60377358490566002</v>
      </c>
      <c r="H817" t="s">
        <v>1447</v>
      </c>
      <c r="I817" t="s">
        <v>1494</v>
      </c>
      <c r="J817" t="s">
        <v>1584</v>
      </c>
    </row>
    <row r="818" spans="1:10" x14ac:dyDescent="0.35">
      <c r="A818" t="s">
        <v>1440</v>
      </c>
      <c r="B818" t="s">
        <v>1512</v>
      </c>
      <c r="C818" t="s">
        <v>14</v>
      </c>
      <c r="D818" t="s">
        <v>1464</v>
      </c>
      <c r="E818">
        <v>0</v>
      </c>
      <c r="F818">
        <v>0</v>
      </c>
      <c r="G818">
        <v>0</v>
      </c>
      <c r="H818" t="s">
        <v>1442</v>
      </c>
      <c r="I818" t="s">
        <v>1495</v>
      </c>
      <c r="J818" t="s">
        <v>1584</v>
      </c>
    </row>
    <row r="819" spans="1:10" x14ac:dyDescent="0.35">
      <c r="A819" t="s">
        <v>1440</v>
      </c>
      <c r="B819" t="s">
        <v>1512</v>
      </c>
      <c r="C819" t="s">
        <v>14</v>
      </c>
      <c r="D819" t="s">
        <v>1466</v>
      </c>
      <c r="E819">
        <v>0.20754716981131999</v>
      </c>
      <c r="F819">
        <v>0</v>
      </c>
      <c r="G819">
        <v>0</v>
      </c>
      <c r="H819" t="s">
        <v>1442</v>
      </c>
      <c r="I819" t="s">
        <v>1500</v>
      </c>
      <c r="J819" t="s">
        <v>1584</v>
      </c>
    </row>
    <row r="820" spans="1:10" x14ac:dyDescent="0.35">
      <c r="A820" t="s">
        <v>1440</v>
      </c>
      <c r="B820" t="s">
        <v>1512</v>
      </c>
      <c r="C820" t="s">
        <v>14</v>
      </c>
      <c r="D820" t="s">
        <v>1468</v>
      </c>
      <c r="E820">
        <v>0.83018867924528295</v>
      </c>
      <c r="F820">
        <v>0.41509433962264097</v>
      </c>
      <c r="G820">
        <v>0.15094339622641501</v>
      </c>
      <c r="H820" t="s">
        <v>1463</v>
      </c>
      <c r="I820" t="s">
        <v>1503</v>
      </c>
      <c r="J820" t="s">
        <v>1584</v>
      </c>
    </row>
    <row r="821" spans="1:10" x14ac:dyDescent="0.35">
      <c r="A821" t="s">
        <v>1440</v>
      </c>
      <c r="B821" t="s">
        <v>1512</v>
      </c>
      <c r="C821" t="s">
        <v>17</v>
      </c>
      <c r="D821" t="s">
        <v>35</v>
      </c>
      <c r="E821">
        <v>0.64150943396226401</v>
      </c>
      <c r="F821">
        <v>0.43396226415094302</v>
      </c>
      <c r="G821">
        <v>0.26415094339622602</v>
      </c>
      <c r="H821" t="s">
        <v>1442</v>
      </c>
      <c r="I821" t="s">
        <v>1501</v>
      </c>
      <c r="J821" t="s">
        <v>1585</v>
      </c>
    </row>
    <row r="822" spans="1:10" x14ac:dyDescent="0.35">
      <c r="A822" t="s">
        <v>1440</v>
      </c>
      <c r="B822" t="s">
        <v>1512</v>
      </c>
      <c r="C822" t="s">
        <v>17</v>
      </c>
      <c r="D822" t="s">
        <v>39</v>
      </c>
      <c r="E822">
        <v>0.84905660377358405</v>
      </c>
      <c r="F822">
        <v>0.679245283018867</v>
      </c>
      <c r="G822">
        <v>0.39622641509433898</v>
      </c>
      <c r="H822" t="s">
        <v>1447</v>
      </c>
      <c r="I822" t="s">
        <v>1504</v>
      </c>
      <c r="J822" t="s">
        <v>1585</v>
      </c>
    </row>
    <row r="823" spans="1:10" x14ac:dyDescent="0.35">
      <c r="A823" t="s">
        <v>1440</v>
      </c>
      <c r="B823" t="s">
        <v>1512</v>
      </c>
      <c r="C823" t="s">
        <v>17</v>
      </c>
      <c r="D823" t="s">
        <v>42</v>
      </c>
      <c r="E823">
        <v>0.98113207547169801</v>
      </c>
      <c r="F823">
        <v>0.90566037735849003</v>
      </c>
      <c r="G823">
        <v>0.60377358490566002</v>
      </c>
      <c r="H823" t="s">
        <v>1447</v>
      </c>
      <c r="I823" t="s">
        <v>1505</v>
      </c>
      <c r="J823" t="s">
        <v>1585</v>
      </c>
    </row>
    <row r="824" spans="1:10" x14ac:dyDescent="0.35">
      <c r="A824" t="s">
        <v>1440</v>
      </c>
      <c r="B824" t="s">
        <v>1512</v>
      </c>
      <c r="C824" t="s">
        <v>17</v>
      </c>
      <c r="D824" t="s">
        <v>45</v>
      </c>
      <c r="E824">
        <v>1</v>
      </c>
      <c r="F824">
        <v>0.98113207547169801</v>
      </c>
      <c r="G824">
        <v>0.77358490566037696</v>
      </c>
      <c r="H824" t="s">
        <v>1562</v>
      </c>
      <c r="I824" t="s">
        <v>1506</v>
      </c>
      <c r="J824" t="s">
        <v>1585</v>
      </c>
    </row>
    <row r="825" spans="1:10" x14ac:dyDescent="0.35">
      <c r="A825" t="s">
        <v>1440</v>
      </c>
      <c r="B825" t="s">
        <v>1512</v>
      </c>
      <c r="C825" t="s">
        <v>17</v>
      </c>
      <c r="D825" t="s">
        <v>1450</v>
      </c>
      <c r="E825">
        <v>0</v>
      </c>
      <c r="F825">
        <v>0</v>
      </c>
      <c r="G825">
        <v>0</v>
      </c>
      <c r="H825" t="s">
        <v>1442</v>
      </c>
      <c r="I825" t="s">
        <v>1496</v>
      </c>
      <c r="J825" t="s">
        <v>1585</v>
      </c>
    </row>
    <row r="826" spans="1:10" x14ac:dyDescent="0.35">
      <c r="A826" t="s">
        <v>1440</v>
      </c>
      <c r="B826" t="s">
        <v>1512</v>
      </c>
      <c r="C826" t="s">
        <v>17</v>
      </c>
      <c r="D826" t="s">
        <v>1454</v>
      </c>
      <c r="E826">
        <v>0.26415094339622602</v>
      </c>
      <c r="F826">
        <v>0.13207547169811301</v>
      </c>
      <c r="G826">
        <v>1.8867924528301799E-2</v>
      </c>
      <c r="H826" t="s">
        <v>1442</v>
      </c>
      <c r="I826" t="s">
        <v>1458</v>
      </c>
      <c r="J826" t="s">
        <v>1585</v>
      </c>
    </row>
    <row r="827" spans="1:10" x14ac:dyDescent="0.35">
      <c r="A827" t="s">
        <v>1440</v>
      </c>
      <c r="B827" t="s">
        <v>1512</v>
      </c>
      <c r="C827" t="s">
        <v>17</v>
      </c>
      <c r="D827" t="s">
        <v>1459</v>
      </c>
      <c r="E827">
        <v>0.83018867924528295</v>
      </c>
      <c r="F827">
        <v>0.52830188679245205</v>
      </c>
      <c r="G827">
        <v>0.22641509433962201</v>
      </c>
      <c r="H827" t="s">
        <v>1463</v>
      </c>
      <c r="I827" t="s">
        <v>86</v>
      </c>
      <c r="J827" t="s">
        <v>1585</v>
      </c>
    </row>
    <row r="828" spans="1:10" x14ac:dyDescent="0.35">
      <c r="A828" t="s">
        <v>1440</v>
      </c>
      <c r="B828" t="s">
        <v>1512</v>
      </c>
      <c r="C828" t="s">
        <v>17</v>
      </c>
      <c r="D828" t="s">
        <v>1460</v>
      </c>
      <c r="E828">
        <v>0.113207547169811</v>
      </c>
      <c r="F828">
        <v>0</v>
      </c>
      <c r="G828">
        <v>0</v>
      </c>
      <c r="H828" t="s">
        <v>1442</v>
      </c>
      <c r="I828" t="s">
        <v>1498</v>
      </c>
      <c r="J828" t="s">
        <v>1585</v>
      </c>
    </row>
    <row r="829" spans="1:10" x14ac:dyDescent="0.35">
      <c r="A829" t="s">
        <v>1440</v>
      </c>
      <c r="B829" t="s">
        <v>1512</v>
      </c>
      <c r="C829" t="s">
        <v>17</v>
      </c>
      <c r="D829" t="s">
        <v>1462</v>
      </c>
      <c r="E829">
        <v>0.69811320754716899</v>
      </c>
      <c r="F829">
        <v>0.35849056603773499</v>
      </c>
      <c r="G829">
        <v>0.18867924528301799</v>
      </c>
      <c r="H829" t="s">
        <v>1463</v>
      </c>
      <c r="I829" t="s">
        <v>212</v>
      </c>
      <c r="J829" t="s">
        <v>1585</v>
      </c>
    </row>
    <row r="830" spans="1:10" x14ac:dyDescent="0.35">
      <c r="A830" t="s">
        <v>1440</v>
      </c>
      <c r="B830" t="s">
        <v>1512</v>
      </c>
      <c r="C830" t="s">
        <v>17</v>
      </c>
      <c r="D830" t="s">
        <v>179</v>
      </c>
      <c r="E830">
        <v>0.94339622641509402</v>
      </c>
      <c r="F830">
        <v>0.84905660377358405</v>
      </c>
      <c r="G830">
        <v>0.58490566037735803</v>
      </c>
      <c r="H830" t="s">
        <v>1447</v>
      </c>
      <c r="I830" t="s">
        <v>88</v>
      </c>
      <c r="J830" t="s">
        <v>1585</v>
      </c>
    </row>
    <row r="831" spans="1:10" x14ac:dyDescent="0.35">
      <c r="A831" t="s">
        <v>1440</v>
      </c>
      <c r="B831" t="s">
        <v>1512</v>
      </c>
      <c r="C831" t="s">
        <v>17</v>
      </c>
      <c r="D831" t="s">
        <v>1464</v>
      </c>
      <c r="E831">
        <v>0</v>
      </c>
      <c r="F831">
        <v>0</v>
      </c>
      <c r="G831">
        <v>0</v>
      </c>
      <c r="H831" t="s">
        <v>1442</v>
      </c>
      <c r="I831" t="s">
        <v>1497</v>
      </c>
      <c r="J831" t="s">
        <v>1585</v>
      </c>
    </row>
    <row r="832" spans="1:10" x14ac:dyDescent="0.35">
      <c r="A832" t="s">
        <v>1440</v>
      </c>
      <c r="B832" t="s">
        <v>1512</v>
      </c>
      <c r="C832" t="s">
        <v>17</v>
      </c>
      <c r="D832" t="s">
        <v>1466</v>
      </c>
      <c r="E832">
        <v>0.13207547169811301</v>
      </c>
      <c r="F832">
        <v>0</v>
      </c>
      <c r="G832">
        <v>0</v>
      </c>
      <c r="H832" t="s">
        <v>1442</v>
      </c>
      <c r="I832" t="s">
        <v>1499</v>
      </c>
      <c r="J832" t="s">
        <v>1585</v>
      </c>
    </row>
    <row r="833" spans="1:10" x14ac:dyDescent="0.35">
      <c r="A833" t="s">
        <v>1440</v>
      </c>
      <c r="B833" t="s">
        <v>1512</v>
      </c>
      <c r="C833" t="s">
        <v>17</v>
      </c>
      <c r="D833" t="s">
        <v>1468</v>
      </c>
      <c r="E833">
        <v>0.60377358490566002</v>
      </c>
      <c r="F833">
        <v>0.320754716981132</v>
      </c>
      <c r="G833">
        <v>0.13207547169811301</v>
      </c>
      <c r="H833" t="s">
        <v>1442</v>
      </c>
      <c r="I833" t="s">
        <v>1502</v>
      </c>
      <c r="J833" t="s">
        <v>1585</v>
      </c>
    </row>
    <row r="834" spans="1:10" x14ac:dyDescent="0.35">
      <c r="A834" t="s">
        <v>1440</v>
      </c>
      <c r="B834" t="s">
        <v>1509</v>
      </c>
      <c r="C834" t="s">
        <v>3</v>
      </c>
      <c r="D834" t="s">
        <v>35</v>
      </c>
      <c r="E834">
        <v>0.41509433962264097</v>
      </c>
      <c r="F834">
        <v>0.35849056603773499</v>
      </c>
      <c r="G834">
        <v>0.20754716981131999</v>
      </c>
      <c r="H834" t="s">
        <v>1442</v>
      </c>
      <c r="I834" t="s">
        <v>1443</v>
      </c>
      <c r="J834" t="s">
        <v>1586</v>
      </c>
    </row>
    <row r="835" spans="1:10" x14ac:dyDescent="0.35">
      <c r="A835" t="s">
        <v>1440</v>
      </c>
      <c r="B835" t="s">
        <v>1509</v>
      </c>
      <c r="C835" t="s">
        <v>3</v>
      </c>
      <c r="D835" t="s">
        <v>39</v>
      </c>
      <c r="E835">
        <v>0.77358490566037696</v>
      </c>
      <c r="F835">
        <v>0.54716981132075404</v>
      </c>
      <c r="G835">
        <v>0.37735849056603699</v>
      </c>
      <c r="H835" t="s">
        <v>1463</v>
      </c>
      <c r="I835" t="s">
        <v>1445</v>
      </c>
      <c r="J835" t="s">
        <v>1586</v>
      </c>
    </row>
    <row r="836" spans="1:10" x14ac:dyDescent="0.35">
      <c r="A836" t="s">
        <v>1440</v>
      </c>
      <c r="B836" t="s">
        <v>1509</v>
      </c>
      <c r="C836" t="s">
        <v>3</v>
      </c>
      <c r="D836" t="s">
        <v>42</v>
      </c>
      <c r="E836">
        <v>0.94339622641509402</v>
      </c>
      <c r="F836">
        <v>0.84905660377358405</v>
      </c>
      <c r="G836">
        <v>0.58490566037735803</v>
      </c>
      <c r="H836" t="s">
        <v>1447</v>
      </c>
      <c r="I836" t="s">
        <v>1448</v>
      </c>
      <c r="J836" t="s">
        <v>1586</v>
      </c>
    </row>
    <row r="837" spans="1:10" x14ac:dyDescent="0.35">
      <c r="A837" t="s">
        <v>1440</v>
      </c>
      <c r="B837" t="s">
        <v>1509</v>
      </c>
      <c r="C837" t="s">
        <v>3</v>
      </c>
      <c r="D837" t="s">
        <v>45</v>
      </c>
      <c r="E837">
        <v>1</v>
      </c>
      <c r="F837">
        <v>0.92452830188679203</v>
      </c>
      <c r="G837">
        <v>0.71698113207547098</v>
      </c>
      <c r="H837" t="s">
        <v>1562</v>
      </c>
      <c r="I837" t="s">
        <v>1449</v>
      </c>
      <c r="J837" t="s">
        <v>1586</v>
      </c>
    </row>
    <row r="838" spans="1:10" x14ac:dyDescent="0.35">
      <c r="A838" t="s">
        <v>1440</v>
      </c>
      <c r="B838" t="s">
        <v>1509</v>
      </c>
      <c r="C838" t="s">
        <v>3</v>
      </c>
      <c r="D838" t="s">
        <v>1450</v>
      </c>
      <c r="E838">
        <v>0</v>
      </c>
      <c r="F838">
        <v>0</v>
      </c>
      <c r="G838">
        <v>0</v>
      </c>
      <c r="H838" t="s">
        <v>1442</v>
      </c>
      <c r="I838" t="s">
        <v>1451</v>
      </c>
      <c r="J838" t="s">
        <v>1586</v>
      </c>
    </row>
    <row r="839" spans="1:10" x14ac:dyDescent="0.35">
      <c r="A839" t="s">
        <v>1440</v>
      </c>
      <c r="B839" t="s">
        <v>1509</v>
      </c>
      <c r="C839" t="s">
        <v>3</v>
      </c>
      <c r="D839" t="s">
        <v>1454</v>
      </c>
      <c r="E839">
        <v>0.18867924528301799</v>
      </c>
      <c r="F839">
        <v>5.6603773584905599E-2</v>
      </c>
      <c r="G839">
        <v>1.8867924528301799E-2</v>
      </c>
      <c r="H839" t="s">
        <v>1442</v>
      </c>
      <c r="I839" t="s">
        <v>1455</v>
      </c>
      <c r="J839" t="s">
        <v>1586</v>
      </c>
    </row>
    <row r="840" spans="1:10" x14ac:dyDescent="0.35">
      <c r="A840" t="s">
        <v>1440</v>
      </c>
      <c r="B840" t="s">
        <v>1509</v>
      </c>
      <c r="C840" t="s">
        <v>3</v>
      </c>
      <c r="D840" t="s">
        <v>1459</v>
      </c>
      <c r="E840">
        <v>0.73584905660377298</v>
      </c>
      <c r="F840">
        <v>0.43396226415094302</v>
      </c>
      <c r="G840">
        <v>0.20754716981131999</v>
      </c>
      <c r="H840" t="s">
        <v>1463</v>
      </c>
      <c r="I840" t="s">
        <v>85</v>
      </c>
      <c r="J840" t="s">
        <v>1586</v>
      </c>
    </row>
    <row r="841" spans="1:10" x14ac:dyDescent="0.35">
      <c r="A841" t="s">
        <v>1440</v>
      </c>
      <c r="B841" t="s">
        <v>1509</v>
      </c>
      <c r="C841" t="s">
        <v>3</v>
      </c>
      <c r="D841" t="s">
        <v>1460</v>
      </c>
      <c r="E841">
        <v>1.8867924528301799E-2</v>
      </c>
      <c r="F841">
        <v>0</v>
      </c>
      <c r="G841">
        <v>0</v>
      </c>
      <c r="H841" t="s">
        <v>1442</v>
      </c>
      <c r="I841" t="s">
        <v>1461</v>
      </c>
      <c r="J841" t="s">
        <v>1586</v>
      </c>
    </row>
    <row r="842" spans="1:10" x14ac:dyDescent="0.35">
      <c r="A842" t="s">
        <v>1440</v>
      </c>
      <c r="B842" t="s">
        <v>1509</v>
      </c>
      <c r="C842" t="s">
        <v>3</v>
      </c>
      <c r="D842" t="s">
        <v>1462</v>
      </c>
      <c r="E842">
        <v>0.45283018867924502</v>
      </c>
      <c r="F842">
        <v>0.28301886792452802</v>
      </c>
      <c r="G842">
        <v>0.15094339622641501</v>
      </c>
      <c r="H842" t="s">
        <v>1442</v>
      </c>
      <c r="I842" t="s">
        <v>1457</v>
      </c>
      <c r="J842" t="s">
        <v>1586</v>
      </c>
    </row>
    <row r="843" spans="1:10" x14ac:dyDescent="0.35">
      <c r="A843" t="s">
        <v>1440</v>
      </c>
      <c r="B843" t="s">
        <v>1509</v>
      </c>
      <c r="C843" t="s">
        <v>3</v>
      </c>
      <c r="D843" t="s">
        <v>179</v>
      </c>
      <c r="E843">
        <v>0.92452830188679203</v>
      </c>
      <c r="F843">
        <v>0.83018867924528295</v>
      </c>
      <c r="G843">
        <v>0.52830188679245205</v>
      </c>
      <c r="H843" t="s">
        <v>1447</v>
      </c>
      <c r="I843" t="s">
        <v>87</v>
      </c>
      <c r="J843" t="s">
        <v>1586</v>
      </c>
    </row>
    <row r="844" spans="1:10" x14ac:dyDescent="0.35">
      <c r="A844" t="s">
        <v>1440</v>
      </c>
      <c r="B844" t="s">
        <v>1509</v>
      </c>
      <c r="C844" t="s">
        <v>3</v>
      </c>
      <c r="D844" t="s">
        <v>1464</v>
      </c>
      <c r="E844">
        <v>0</v>
      </c>
      <c r="F844">
        <v>0</v>
      </c>
      <c r="G844">
        <v>0</v>
      </c>
      <c r="H844" t="s">
        <v>1442</v>
      </c>
      <c r="I844" t="s">
        <v>1465</v>
      </c>
      <c r="J844" t="s">
        <v>1586</v>
      </c>
    </row>
    <row r="845" spans="1:10" x14ac:dyDescent="0.35">
      <c r="A845" t="s">
        <v>1440</v>
      </c>
      <c r="B845" t="s">
        <v>1509</v>
      </c>
      <c r="C845" t="s">
        <v>3</v>
      </c>
      <c r="D845" t="s">
        <v>1466</v>
      </c>
      <c r="E845">
        <v>1.8867924528301799E-2</v>
      </c>
      <c r="F845">
        <v>0</v>
      </c>
      <c r="G845">
        <v>0</v>
      </c>
      <c r="H845" t="s">
        <v>1442</v>
      </c>
      <c r="I845" t="s">
        <v>1467</v>
      </c>
      <c r="J845" t="s">
        <v>1586</v>
      </c>
    </row>
    <row r="846" spans="1:10" x14ac:dyDescent="0.35">
      <c r="A846" t="s">
        <v>1440</v>
      </c>
      <c r="B846" t="s">
        <v>1509</v>
      </c>
      <c r="C846" t="s">
        <v>3</v>
      </c>
      <c r="D846" t="s">
        <v>1468</v>
      </c>
      <c r="E846">
        <v>0.41509433962264097</v>
      </c>
      <c r="F846">
        <v>0.22641509433962201</v>
      </c>
      <c r="G846">
        <v>0.113207547169811</v>
      </c>
      <c r="H846" t="s">
        <v>1442</v>
      </c>
      <c r="I846" t="s">
        <v>1469</v>
      </c>
      <c r="J846" t="s">
        <v>1586</v>
      </c>
    </row>
    <row r="847" spans="1:10" x14ac:dyDescent="0.35">
      <c r="A847" t="s">
        <v>1440</v>
      </c>
      <c r="B847" t="s">
        <v>1509</v>
      </c>
      <c r="C847" t="s">
        <v>9</v>
      </c>
      <c r="D847" t="s">
        <v>35</v>
      </c>
      <c r="E847">
        <v>0.73584905660377298</v>
      </c>
      <c r="F847">
        <v>0.490566037735849</v>
      </c>
      <c r="G847">
        <v>0.28301886792452802</v>
      </c>
      <c r="H847" t="s">
        <v>1463</v>
      </c>
      <c r="I847" t="s">
        <v>1470</v>
      </c>
      <c r="J847" t="s">
        <v>1587</v>
      </c>
    </row>
    <row r="848" spans="1:10" x14ac:dyDescent="0.35">
      <c r="A848" t="s">
        <v>1440</v>
      </c>
      <c r="B848" t="s">
        <v>1509</v>
      </c>
      <c r="C848" t="s">
        <v>9</v>
      </c>
      <c r="D848" t="s">
        <v>39</v>
      </c>
      <c r="E848">
        <v>0.88679245283018804</v>
      </c>
      <c r="F848">
        <v>0.77358490566037696</v>
      </c>
      <c r="G848">
        <v>0.39622641509433898</v>
      </c>
      <c r="H848" t="s">
        <v>1447</v>
      </c>
      <c r="I848" t="s">
        <v>1472</v>
      </c>
      <c r="J848" t="s">
        <v>1587</v>
      </c>
    </row>
    <row r="849" spans="1:10" x14ac:dyDescent="0.35">
      <c r="A849" t="s">
        <v>1440</v>
      </c>
      <c r="B849" t="s">
        <v>1509</v>
      </c>
      <c r="C849" t="s">
        <v>9</v>
      </c>
      <c r="D849" t="s">
        <v>42</v>
      </c>
      <c r="E849">
        <v>0.98113207547169801</v>
      </c>
      <c r="F849">
        <v>0.90566037735849003</v>
      </c>
      <c r="G849">
        <v>0.60377358490566002</v>
      </c>
      <c r="H849" t="s">
        <v>1447</v>
      </c>
      <c r="I849" t="s">
        <v>1473</v>
      </c>
      <c r="J849" t="s">
        <v>1587</v>
      </c>
    </row>
    <row r="850" spans="1:10" x14ac:dyDescent="0.35">
      <c r="A850" t="s">
        <v>1440</v>
      </c>
      <c r="B850" t="s">
        <v>1509</v>
      </c>
      <c r="C850" t="s">
        <v>9</v>
      </c>
      <c r="D850" t="s">
        <v>45</v>
      </c>
      <c r="E850">
        <v>1</v>
      </c>
      <c r="F850">
        <v>0.98113207547169801</v>
      </c>
      <c r="G850">
        <v>0.81132075471698095</v>
      </c>
      <c r="H850" t="s">
        <v>1562</v>
      </c>
      <c r="I850" t="s">
        <v>1474</v>
      </c>
      <c r="J850" t="s">
        <v>1587</v>
      </c>
    </row>
    <row r="851" spans="1:10" x14ac:dyDescent="0.35">
      <c r="A851" t="s">
        <v>1440</v>
      </c>
      <c r="B851" t="s">
        <v>1509</v>
      </c>
      <c r="C851" t="s">
        <v>9</v>
      </c>
      <c r="D851" t="s">
        <v>1450</v>
      </c>
      <c r="E851">
        <v>0</v>
      </c>
      <c r="F851">
        <v>0</v>
      </c>
      <c r="G851">
        <v>0</v>
      </c>
      <c r="H851" t="s">
        <v>1442</v>
      </c>
      <c r="I851" t="s">
        <v>1475</v>
      </c>
      <c r="J851" t="s">
        <v>1587</v>
      </c>
    </row>
    <row r="852" spans="1:10" x14ac:dyDescent="0.35">
      <c r="A852" t="s">
        <v>1440</v>
      </c>
      <c r="B852" t="s">
        <v>1509</v>
      </c>
      <c r="C852" t="s">
        <v>9</v>
      </c>
      <c r="D852" t="s">
        <v>1454</v>
      </c>
      <c r="E852">
        <v>0.28301886792452802</v>
      </c>
      <c r="F852">
        <v>0.13207547169811301</v>
      </c>
      <c r="G852">
        <v>1.8867924528301799E-2</v>
      </c>
      <c r="H852" t="s">
        <v>1442</v>
      </c>
      <c r="I852" t="s">
        <v>1476</v>
      </c>
      <c r="J852" t="s">
        <v>1587</v>
      </c>
    </row>
    <row r="853" spans="1:10" x14ac:dyDescent="0.35">
      <c r="A853" t="s">
        <v>1440</v>
      </c>
      <c r="B853" t="s">
        <v>1509</v>
      </c>
      <c r="C853" t="s">
        <v>9</v>
      </c>
      <c r="D853" t="s">
        <v>1459</v>
      </c>
      <c r="E853">
        <v>0.84905660377358405</v>
      </c>
      <c r="F853">
        <v>0.58490566037735803</v>
      </c>
      <c r="G853">
        <v>0.28301886792452802</v>
      </c>
      <c r="H853" t="s">
        <v>1463</v>
      </c>
      <c r="I853" t="s">
        <v>1477</v>
      </c>
      <c r="J853" t="s">
        <v>1587</v>
      </c>
    </row>
    <row r="854" spans="1:10" x14ac:dyDescent="0.35">
      <c r="A854" t="s">
        <v>1440</v>
      </c>
      <c r="B854" t="s">
        <v>1509</v>
      </c>
      <c r="C854" t="s">
        <v>9</v>
      </c>
      <c r="D854" t="s">
        <v>1460</v>
      </c>
      <c r="E854">
        <v>0.18867924528301799</v>
      </c>
      <c r="F854">
        <v>0</v>
      </c>
      <c r="G854">
        <v>0</v>
      </c>
      <c r="H854" t="s">
        <v>1442</v>
      </c>
      <c r="I854" t="s">
        <v>1478</v>
      </c>
      <c r="J854" t="s">
        <v>1587</v>
      </c>
    </row>
    <row r="855" spans="1:10" x14ac:dyDescent="0.35">
      <c r="A855" t="s">
        <v>1440</v>
      </c>
      <c r="B855" t="s">
        <v>1509</v>
      </c>
      <c r="C855" t="s">
        <v>9</v>
      </c>
      <c r="D855" t="s">
        <v>1462</v>
      </c>
      <c r="E855">
        <v>0.79245283018867896</v>
      </c>
      <c r="F855">
        <v>0.41509433962264097</v>
      </c>
      <c r="G855">
        <v>0.18867924528301799</v>
      </c>
      <c r="H855" t="s">
        <v>1463</v>
      </c>
      <c r="I855" t="s">
        <v>1479</v>
      </c>
      <c r="J855" t="s">
        <v>1587</v>
      </c>
    </row>
    <row r="856" spans="1:10" x14ac:dyDescent="0.35">
      <c r="A856" t="s">
        <v>1440</v>
      </c>
      <c r="B856" t="s">
        <v>1509</v>
      </c>
      <c r="C856" t="s">
        <v>9</v>
      </c>
      <c r="D856" t="s">
        <v>179</v>
      </c>
      <c r="E856">
        <v>0.94339622641509402</v>
      </c>
      <c r="F856">
        <v>0.84905660377358405</v>
      </c>
      <c r="G856">
        <v>0.60377358490566002</v>
      </c>
      <c r="H856" t="s">
        <v>1447</v>
      </c>
      <c r="I856" t="s">
        <v>1480</v>
      </c>
      <c r="J856" t="s">
        <v>1587</v>
      </c>
    </row>
    <row r="857" spans="1:10" x14ac:dyDescent="0.35">
      <c r="A857" t="s">
        <v>1440</v>
      </c>
      <c r="B857" t="s">
        <v>1509</v>
      </c>
      <c r="C857" t="s">
        <v>9</v>
      </c>
      <c r="D857" t="s">
        <v>1464</v>
      </c>
      <c r="E857">
        <v>0</v>
      </c>
      <c r="F857">
        <v>0</v>
      </c>
      <c r="G857">
        <v>0</v>
      </c>
      <c r="H857" t="s">
        <v>1442</v>
      </c>
      <c r="I857" t="s">
        <v>1481</v>
      </c>
      <c r="J857" t="s">
        <v>1587</v>
      </c>
    </row>
    <row r="858" spans="1:10" x14ac:dyDescent="0.35">
      <c r="A858" t="s">
        <v>1440</v>
      </c>
      <c r="B858" t="s">
        <v>1509</v>
      </c>
      <c r="C858" t="s">
        <v>9</v>
      </c>
      <c r="D858" t="s">
        <v>1466</v>
      </c>
      <c r="E858">
        <v>0.18867924528301799</v>
      </c>
      <c r="F858">
        <v>0</v>
      </c>
      <c r="G858">
        <v>0</v>
      </c>
      <c r="H858" t="s">
        <v>1442</v>
      </c>
      <c r="I858" t="s">
        <v>1482</v>
      </c>
      <c r="J858" t="s">
        <v>1587</v>
      </c>
    </row>
    <row r="859" spans="1:10" x14ac:dyDescent="0.35">
      <c r="A859" t="s">
        <v>1440</v>
      </c>
      <c r="B859" t="s">
        <v>1509</v>
      </c>
      <c r="C859" t="s">
        <v>9</v>
      </c>
      <c r="D859" t="s">
        <v>1468</v>
      </c>
      <c r="E859">
        <v>0.75471698113207497</v>
      </c>
      <c r="F859">
        <v>0.35849056603773499</v>
      </c>
      <c r="G859">
        <v>0.13207547169811301</v>
      </c>
      <c r="H859" t="s">
        <v>1463</v>
      </c>
      <c r="I859" t="s">
        <v>1483</v>
      </c>
      <c r="J859" t="s">
        <v>1587</v>
      </c>
    </row>
    <row r="860" spans="1:10" x14ac:dyDescent="0.35">
      <c r="A860" t="s">
        <v>1440</v>
      </c>
      <c r="B860" t="s">
        <v>1509</v>
      </c>
      <c r="C860" t="s">
        <v>14</v>
      </c>
      <c r="D860" t="s">
        <v>35</v>
      </c>
      <c r="E860">
        <v>0.81132075471698095</v>
      </c>
      <c r="F860">
        <v>0.54716981132075404</v>
      </c>
      <c r="G860">
        <v>0.320754716981132</v>
      </c>
      <c r="H860" t="s">
        <v>1463</v>
      </c>
      <c r="I860" t="s">
        <v>1484</v>
      </c>
      <c r="J860" t="s">
        <v>1588</v>
      </c>
    </row>
    <row r="861" spans="1:10" x14ac:dyDescent="0.35">
      <c r="A861" t="s">
        <v>1440</v>
      </c>
      <c r="B861" t="s">
        <v>1509</v>
      </c>
      <c r="C861" t="s">
        <v>14</v>
      </c>
      <c r="D861" t="s">
        <v>39</v>
      </c>
      <c r="E861">
        <v>0.90566037735849003</v>
      </c>
      <c r="F861">
        <v>0.81132075471698095</v>
      </c>
      <c r="G861">
        <v>0.41509433962264097</v>
      </c>
      <c r="H861" t="s">
        <v>1447</v>
      </c>
      <c r="I861" t="s">
        <v>1486</v>
      </c>
      <c r="J861" t="s">
        <v>1588</v>
      </c>
    </row>
    <row r="862" spans="1:10" x14ac:dyDescent="0.35">
      <c r="A862" t="s">
        <v>1440</v>
      </c>
      <c r="B862" t="s">
        <v>1509</v>
      </c>
      <c r="C862" t="s">
        <v>14</v>
      </c>
      <c r="D862" t="s">
        <v>42</v>
      </c>
      <c r="E862">
        <v>1</v>
      </c>
      <c r="F862">
        <v>0.92452830188679203</v>
      </c>
      <c r="G862">
        <v>0.60377358490566002</v>
      </c>
      <c r="H862" t="s">
        <v>1447</v>
      </c>
      <c r="I862" t="s">
        <v>1487</v>
      </c>
      <c r="J862" t="s">
        <v>1588</v>
      </c>
    </row>
    <row r="863" spans="1:10" x14ac:dyDescent="0.35">
      <c r="A863" t="s">
        <v>1440</v>
      </c>
      <c r="B863" t="s">
        <v>1509</v>
      </c>
      <c r="C863" t="s">
        <v>14</v>
      </c>
      <c r="D863" t="s">
        <v>45</v>
      </c>
      <c r="E863">
        <v>1</v>
      </c>
      <c r="F863">
        <v>0.98113207547169801</v>
      </c>
      <c r="G863">
        <v>0.81132075471698095</v>
      </c>
      <c r="H863" t="s">
        <v>1562</v>
      </c>
      <c r="I863" t="s">
        <v>1488</v>
      </c>
      <c r="J863" t="s">
        <v>1588</v>
      </c>
    </row>
    <row r="864" spans="1:10" x14ac:dyDescent="0.35">
      <c r="A864" t="s">
        <v>1440</v>
      </c>
      <c r="B864" t="s">
        <v>1509</v>
      </c>
      <c r="C864" t="s">
        <v>14</v>
      </c>
      <c r="D864" t="s">
        <v>1450</v>
      </c>
      <c r="E864">
        <v>0</v>
      </c>
      <c r="F864">
        <v>0</v>
      </c>
      <c r="G864">
        <v>0</v>
      </c>
      <c r="H864" t="s">
        <v>1442</v>
      </c>
      <c r="I864" t="s">
        <v>1489</v>
      </c>
      <c r="J864" t="s">
        <v>1588</v>
      </c>
    </row>
    <row r="865" spans="1:10" x14ac:dyDescent="0.35">
      <c r="A865" t="s">
        <v>1440</v>
      </c>
      <c r="B865" t="s">
        <v>1509</v>
      </c>
      <c r="C865" t="s">
        <v>14</v>
      </c>
      <c r="D865" t="s">
        <v>1454</v>
      </c>
      <c r="E865">
        <v>0.35849056603773499</v>
      </c>
      <c r="F865">
        <v>0.169811320754716</v>
      </c>
      <c r="G865">
        <v>3.7735849056603703E-2</v>
      </c>
      <c r="H865" t="s">
        <v>1442</v>
      </c>
      <c r="I865" t="s">
        <v>1490</v>
      </c>
      <c r="J865" t="s">
        <v>1588</v>
      </c>
    </row>
    <row r="866" spans="1:10" x14ac:dyDescent="0.35">
      <c r="A866" t="s">
        <v>1440</v>
      </c>
      <c r="B866" t="s">
        <v>1509</v>
      </c>
      <c r="C866" t="s">
        <v>14</v>
      </c>
      <c r="D866" t="s">
        <v>1459</v>
      </c>
      <c r="E866">
        <v>0.88679245283018804</v>
      </c>
      <c r="F866">
        <v>0.60377358490566002</v>
      </c>
      <c r="G866">
        <v>0.30188679245283001</v>
      </c>
      <c r="H866" t="s">
        <v>1463</v>
      </c>
      <c r="I866" t="s">
        <v>1491</v>
      </c>
      <c r="J866" t="s">
        <v>1588</v>
      </c>
    </row>
    <row r="867" spans="1:10" x14ac:dyDescent="0.35">
      <c r="A867" t="s">
        <v>1440</v>
      </c>
      <c r="B867" t="s">
        <v>1509</v>
      </c>
      <c r="C867" t="s">
        <v>14</v>
      </c>
      <c r="D867" t="s">
        <v>1460</v>
      </c>
      <c r="E867">
        <v>0.20754716981131999</v>
      </c>
      <c r="F867">
        <v>0</v>
      </c>
      <c r="G867">
        <v>0</v>
      </c>
      <c r="H867" t="s">
        <v>1442</v>
      </c>
      <c r="I867" t="s">
        <v>1492</v>
      </c>
      <c r="J867" t="s">
        <v>1588</v>
      </c>
    </row>
    <row r="868" spans="1:10" x14ac:dyDescent="0.35">
      <c r="A868" t="s">
        <v>1440</v>
      </c>
      <c r="B868" t="s">
        <v>1509</v>
      </c>
      <c r="C868" t="s">
        <v>14</v>
      </c>
      <c r="D868" t="s">
        <v>1462</v>
      </c>
      <c r="E868">
        <v>0.83018867924528295</v>
      </c>
      <c r="F868">
        <v>0.45283018867924502</v>
      </c>
      <c r="G868">
        <v>0.18867924528301799</v>
      </c>
      <c r="H868" t="s">
        <v>1463</v>
      </c>
      <c r="I868" t="s">
        <v>1493</v>
      </c>
      <c r="J868" t="s">
        <v>1588</v>
      </c>
    </row>
    <row r="869" spans="1:10" x14ac:dyDescent="0.35">
      <c r="A869" t="s">
        <v>1440</v>
      </c>
      <c r="B869" t="s">
        <v>1509</v>
      </c>
      <c r="C869" t="s">
        <v>14</v>
      </c>
      <c r="D869" t="s">
        <v>179</v>
      </c>
      <c r="E869">
        <v>0.98113207547169801</v>
      </c>
      <c r="F869">
        <v>0.88679245283018804</v>
      </c>
      <c r="G869">
        <v>0.60377358490566002</v>
      </c>
      <c r="H869" t="s">
        <v>1447</v>
      </c>
      <c r="I869" t="s">
        <v>1494</v>
      </c>
      <c r="J869" t="s">
        <v>1588</v>
      </c>
    </row>
    <row r="870" spans="1:10" x14ac:dyDescent="0.35">
      <c r="A870" t="s">
        <v>1440</v>
      </c>
      <c r="B870" t="s">
        <v>1509</v>
      </c>
      <c r="C870" t="s">
        <v>14</v>
      </c>
      <c r="D870" t="s">
        <v>1464</v>
      </c>
      <c r="E870">
        <v>0</v>
      </c>
      <c r="F870">
        <v>0</v>
      </c>
      <c r="G870">
        <v>0</v>
      </c>
      <c r="H870" t="s">
        <v>1442</v>
      </c>
      <c r="I870" t="s">
        <v>1495</v>
      </c>
      <c r="J870" t="s">
        <v>1588</v>
      </c>
    </row>
    <row r="871" spans="1:10" x14ac:dyDescent="0.35">
      <c r="A871" t="s">
        <v>1440</v>
      </c>
      <c r="B871" t="s">
        <v>1509</v>
      </c>
      <c r="C871" t="s">
        <v>14</v>
      </c>
      <c r="D871" t="s">
        <v>1466</v>
      </c>
      <c r="E871">
        <v>0.20754716981131999</v>
      </c>
      <c r="F871">
        <v>0</v>
      </c>
      <c r="G871">
        <v>0</v>
      </c>
      <c r="H871" t="s">
        <v>1442</v>
      </c>
      <c r="I871" t="s">
        <v>1500</v>
      </c>
      <c r="J871" t="s">
        <v>1588</v>
      </c>
    </row>
    <row r="872" spans="1:10" x14ac:dyDescent="0.35">
      <c r="A872" t="s">
        <v>1440</v>
      </c>
      <c r="B872" t="s">
        <v>1509</v>
      </c>
      <c r="C872" t="s">
        <v>14</v>
      </c>
      <c r="D872" t="s">
        <v>1468</v>
      </c>
      <c r="E872">
        <v>0.83018867924528295</v>
      </c>
      <c r="F872">
        <v>0.41509433962264097</v>
      </c>
      <c r="G872">
        <v>0.15094339622641501</v>
      </c>
      <c r="H872" t="s">
        <v>1463</v>
      </c>
      <c r="I872" t="s">
        <v>1503</v>
      </c>
      <c r="J872" t="s">
        <v>1588</v>
      </c>
    </row>
    <row r="873" spans="1:10" x14ac:dyDescent="0.35">
      <c r="A873" t="s">
        <v>1440</v>
      </c>
      <c r="B873" t="s">
        <v>1509</v>
      </c>
      <c r="C873" t="s">
        <v>17</v>
      </c>
      <c r="D873" t="s">
        <v>35</v>
      </c>
      <c r="E873">
        <v>0.64150943396226401</v>
      </c>
      <c r="F873">
        <v>0.43396226415094302</v>
      </c>
      <c r="G873">
        <v>0.26415094339622602</v>
      </c>
      <c r="H873" t="s">
        <v>1442</v>
      </c>
      <c r="I873" t="s">
        <v>1501</v>
      </c>
      <c r="J873" t="s">
        <v>1589</v>
      </c>
    </row>
    <row r="874" spans="1:10" x14ac:dyDescent="0.35">
      <c r="A874" t="s">
        <v>1440</v>
      </c>
      <c r="B874" t="s">
        <v>1509</v>
      </c>
      <c r="C874" t="s">
        <v>17</v>
      </c>
      <c r="D874" t="s">
        <v>39</v>
      </c>
      <c r="E874">
        <v>0.84905660377358405</v>
      </c>
      <c r="F874">
        <v>0.679245283018867</v>
      </c>
      <c r="G874">
        <v>0.39622641509433898</v>
      </c>
      <c r="H874" t="s">
        <v>1447</v>
      </c>
      <c r="I874" t="s">
        <v>1504</v>
      </c>
      <c r="J874" t="s">
        <v>1589</v>
      </c>
    </row>
    <row r="875" spans="1:10" x14ac:dyDescent="0.35">
      <c r="A875" t="s">
        <v>1440</v>
      </c>
      <c r="B875" t="s">
        <v>1509</v>
      </c>
      <c r="C875" t="s">
        <v>17</v>
      </c>
      <c r="D875" t="s">
        <v>42</v>
      </c>
      <c r="E875">
        <v>0.98113207547169801</v>
      </c>
      <c r="F875">
        <v>0.90566037735849003</v>
      </c>
      <c r="G875">
        <v>0.60377358490566002</v>
      </c>
      <c r="H875" t="s">
        <v>1447</v>
      </c>
      <c r="I875" t="s">
        <v>1505</v>
      </c>
      <c r="J875" t="s">
        <v>1589</v>
      </c>
    </row>
    <row r="876" spans="1:10" x14ac:dyDescent="0.35">
      <c r="A876" t="s">
        <v>1440</v>
      </c>
      <c r="B876" t="s">
        <v>1509</v>
      </c>
      <c r="C876" t="s">
        <v>17</v>
      </c>
      <c r="D876" t="s">
        <v>45</v>
      </c>
      <c r="E876">
        <v>1</v>
      </c>
      <c r="F876">
        <v>0.98113207547169801</v>
      </c>
      <c r="G876">
        <v>0.79245283018867896</v>
      </c>
      <c r="H876" t="s">
        <v>1562</v>
      </c>
      <c r="I876" t="s">
        <v>1506</v>
      </c>
      <c r="J876" t="s">
        <v>1589</v>
      </c>
    </row>
    <row r="877" spans="1:10" x14ac:dyDescent="0.35">
      <c r="A877" t="s">
        <v>1440</v>
      </c>
      <c r="B877" t="s">
        <v>1509</v>
      </c>
      <c r="C877" t="s">
        <v>17</v>
      </c>
      <c r="D877" t="s">
        <v>1450</v>
      </c>
      <c r="E877">
        <v>0</v>
      </c>
      <c r="F877">
        <v>0</v>
      </c>
      <c r="G877">
        <v>0</v>
      </c>
      <c r="H877" t="s">
        <v>1442</v>
      </c>
      <c r="I877" t="s">
        <v>1496</v>
      </c>
      <c r="J877" t="s">
        <v>1589</v>
      </c>
    </row>
    <row r="878" spans="1:10" x14ac:dyDescent="0.35">
      <c r="A878" t="s">
        <v>1440</v>
      </c>
      <c r="B878" t="s">
        <v>1509</v>
      </c>
      <c r="C878" t="s">
        <v>17</v>
      </c>
      <c r="D878" t="s">
        <v>1454</v>
      </c>
      <c r="E878">
        <v>0.26415094339622602</v>
      </c>
      <c r="F878">
        <v>0.13207547169811301</v>
      </c>
      <c r="G878">
        <v>1.8867924528301799E-2</v>
      </c>
      <c r="H878" t="s">
        <v>1442</v>
      </c>
      <c r="I878" t="s">
        <v>1458</v>
      </c>
      <c r="J878" t="s">
        <v>1589</v>
      </c>
    </row>
    <row r="879" spans="1:10" x14ac:dyDescent="0.35">
      <c r="A879" t="s">
        <v>1440</v>
      </c>
      <c r="B879" t="s">
        <v>1509</v>
      </c>
      <c r="C879" t="s">
        <v>17</v>
      </c>
      <c r="D879" t="s">
        <v>1459</v>
      </c>
      <c r="E879">
        <v>0.83018867924528295</v>
      </c>
      <c r="F879">
        <v>0.52830188679245205</v>
      </c>
      <c r="G879">
        <v>0.22641509433962201</v>
      </c>
      <c r="H879" t="s">
        <v>1463</v>
      </c>
      <c r="I879" t="s">
        <v>86</v>
      </c>
      <c r="J879" t="s">
        <v>1589</v>
      </c>
    </row>
    <row r="880" spans="1:10" x14ac:dyDescent="0.35">
      <c r="A880" t="s">
        <v>1440</v>
      </c>
      <c r="B880" t="s">
        <v>1509</v>
      </c>
      <c r="C880" t="s">
        <v>17</v>
      </c>
      <c r="D880" t="s">
        <v>1460</v>
      </c>
      <c r="E880">
        <v>0.113207547169811</v>
      </c>
      <c r="F880">
        <v>0</v>
      </c>
      <c r="G880">
        <v>0</v>
      </c>
      <c r="H880" t="s">
        <v>1442</v>
      </c>
      <c r="I880" t="s">
        <v>1498</v>
      </c>
      <c r="J880" t="s">
        <v>1589</v>
      </c>
    </row>
    <row r="881" spans="1:10" x14ac:dyDescent="0.35">
      <c r="A881" t="s">
        <v>1440</v>
      </c>
      <c r="B881" t="s">
        <v>1509</v>
      </c>
      <c r="C881" t="s">
        <v>17</v>
      </c>
      <c r="D881" t="s">
        <v>1462</v>
      </c>
      <c r="E881">
        <v>0.69811320754716899</v>
      </c>
      <c r="F881">
        <v>0.35849056603773499</v>
      </c>
      <c r="G881">
        <v>0.18867924528301799</v>
      </c>
      <c r="H881" t="s">
        <v>1463</v>
      </c>
      <c r="I881" t="s">
        <v>212</v>
      </c>
      <c r="J881" t="s">
        <v>1589</v>
      </c>
    </row>
    <row r="882" spans="1:10" x14ac:dyDescent="0.35">
      <c r="A882" t="s">
        <v>1440</v>
      </c>
      <c r="B882" t="s">
        <v>1509</v>
      </c>
      <c r="C882" t="s">
        <v>17</v>
      </c>
      <c r="D882" t="s">
        <v>179</v>
      </c>
      <c r="E882">
        <v>0.94339622641509402</v>
      </c>
      <c r="F882">
        <v>0.84905660377358405</v>
      </c>
      <c r="G882">
        <v>0.58490566037735803</v>
      </c>
      <c r="H882" t="s">
        <v>1447</v>
      </c>
      <c r="I882" t="s">
        <v>88</v>
      </c>
      <c r="J882" t="s">
        <v>1589</v>
      </c>
    </row>
    <row r="883" spans="1:10" x14ac:dyDescent="0.35">
      <c r="A883" t="s">
        <v>1440</v>
      </c>
      <c r="B883" t="s">
        <v>1509</v>
      </c>
      <c r="C883" t="s">
        <v>17</v>
      </c>
      <c r="D883" t="s">
        <v>1464</v>
      </c>
      <c r="E883">
        <v>0</v>
      </c>
      <c r="F883">
        <v>0</v>
      </c>
      <c r="G883">
        <v>0</v>
      </c>
      <c r="H883" t="s">
        <v>1442</v>
      </c>
      <c r="I883" t="s">
        <v>1497</v>
      </c>
      <c r="J883" t="s">
        <v>1589</v>
      </c>
    </row>
    <row r="884" spans="1:10" x14ac:dyDescent="0.35">
      <c r="A884" t="s">
        <v>1440</v>
      </c>
      <c r="B884" t="s">
        <v>1509</v>
      </c>
      <c r="C884" t="s">
        <v>17</v>
      </c>
      <c r="D884" t="s">
        <v>1466</v>
      </c>
      <c r="E884">
        <v>0.13207547169811301</v>
      </c>
      <c r="F884">
        <v>0</v>
      </c>
      <c r="G884">
        <v>0</v>
      </c>
      <c r="H884" t="s">
        <v>1442</v>
      </c>
      <c r="I884" t="s">
        <v>1499</v>
      </c>
      <c r="J884" t="s">
        <v>1589</v>
      </c>
    </row>
    <row r="885" spans="1:10" x14ac:dyDescent="0.35">
      <c r="A885" t="s">
        <v>1440</v>
      </c>
      <c r="B885" t="s">
        <v>1509</v>
      </c>
      <c r="C885" t="s">
        <v>17</v>
      </c>
      <c r="D885" t="s">
        <v>1468</v>
      </c>
      <c r="E885">
        <v>0.60377358490566002</v>
      </c>
      <c r="F885">
        <v>0.320754716981132</v>
      </c>
      <c r="G885">
        <v>0.13207547169811301</v>
      </c>
      <c r="H885" t="s">
        <v>1442</v>
      </c>
      <c r="I885" t="s">
        <v>1502</v>
      </c>
      <c r="J885" t="s">
        <v>1589</v>
      </c>
    </row>
    <row r="886" spans="1:10" x14ac:dyDescent="0.35">
      <c r="A886" t="s">
        <v>1440</v>
      </c>
      <c r="B886" t="s">
        <v>91</v>
      </c>
      <c r="C886" t="s">
        <v>3</v>
      </c>
      <c r="D886" t="s">
        <v>35</v>
      </c>
      <c r="E886">
        <v>0.39622641509433898</v>
      </c>
      <c r="F886">
        <v>0.320754716981132</v>
      </c>
      <c r="G886">
        <v>0.18867924528301799</v>
      </c>
      <c r="H886" t="s">
        <v>1442</v>
      </c>
      <c r="I886" t="s">
        <v>1443</v>
      </c>
      <c r="J886" t="s">
        <v>1590</v>
      </c>
    </row>
    <row r="887" spans="1:10" x14ac:dyDescent="0.35">
      <c r="A887" t="s">
        <v>1440</v>
      </c>
      <c r="B887" t="s">
        <v>91</v>
      </c>
      <c r="C887" t="s">
        <v>3</v>
      </c>
      <c r="D887" t="s">
        <v>39</v>
      </c>
      <c r="E887">
        <v>0.75471698113207497</v>
      </c>
      <c r="F887">
        <v>0.50943396226415005</v>
      </c>
      <c r="G887">
        <v>0.26415094339622602</v>
      </c>
      <c r="H887" t="s">
        <v>1463</v>
      </c>
      <c r="I887" t="s">
        <v>1445</v>
      </c>
      <c r="J887" t="s">
        <v>1590</v>
      </c>
    </row>
    <row r="888" spans="1:10" x14ac:dyDescent="0.35">
      <c r="A888" t="s">
        <v>1440</v>
      </c>
      <c r="B888" t="s">
        <v>91</v>
      </c>
      <c r="C888" t="s">
        <v>3</v>
      </c>
      <c r="D888" t="s">
        <v>42</v>
      </c>
      <c r="E888">
        <v>0.94339622641509402</v>
      </c>
      <c r="F888">
        <v>0.83018867924528295</v>
      </c>
      <c r="G888">
        <v>0.50943396226415005</v>
      </c>
      <c r="H888" t="s">
        <v>1447</v>
      </c>
      <c r="I888" t="s">
        <v>1448</v>
      </c>
      <c r="J888" t="s">
        <v>1590</v>
      </c>
    </row>
    <row r="889" spans="1:10" x14ac:dyDescent="0.35">
      <c r="A889" t="s">
        <v>1440</v>
      </c>
      <c r="B889" t="s">
        <v>91</v>
      </c>
      <c r="C889" t="s">
        <v>3</v>
      </c>
      <c r="D889" t="s">
        <v>45</v>
      </c>
      <c r="E889">
        <v>1</v>
      </c>
      <c r="F889">
        <v>0.92452830188679203</v>
      </c>
      <c r="G889">
        <v>0.64150943396226401</v>
      </c>
      <c r="H889" t="s">
        <v>1447</v>
      </c>
      <c r="I889" t="s">
        <v>1449</v>
      </c>
      <c r="J889" t="s">
        <v>1590</v>
      </c>
    </row>
    <row r="890" spans="1:10" x14ac:dyDescent="0.35">
      <c r="A890" t="s">
        <v>1440</v>
      </c>
      <c r="B890" t="s">
        <v>91</v>
      </c>
      <c r="C890" t="s">
        <v>3</v>
      </c>
      <c r="D890" t="s">
        <v>1450</v>
      </c>
      <c r="E890">
        <v>0</v>
      </c>
      <c r="F890">
        <v>0</v>
      </c>
      <c r="G890">
        <v>0</v>
      </c>
      <c r="H890" t="s">
        <v>1442</v>
      </c>
      <c r="I890" t="s">
        <v>1451</v>
      </c>
      <c r="J890" t="s">
        <v>1590</v>
      </c>
    </row>
    <row r="891" spans="1:10" x14ac:dyDescent="0.35">
      <c r="A891" t="s">
        <v>1440</v>
      </c>
      <c r="B891" t="s">
        <v>91</v>
      </c>
      <c r="C891" t="s">
        <v>3</v>
      </c>
      <c r="D891" t="s">
        <v>1454</v>
      </c>
      <c r="E891">
        <v>0.169811320754716</v>
      </c>
      <c r="F891">
        <v>3.7735849056603703E-2</v>
      </c>
      <c r="G891">
        <v>0</v>
      </c>
      <c r="H891" t="s">
        <v>1442</v>
      </c>
      <c r="I891" t="s">
        <v>1455</v>
      </c>
      <c r="J891" t="s">
        <v>1590</v>
      </c>
    </row>
    <row r="892" spans="1:10" x14ac:dyDescent="0.35">
      <c r="A892" t="s">
        <v>1440</v>
      </c>
      <c r="B892" t="s">
        <v>91</v>
      </c>
      <c r="C892" t="s">
        <v>3</v>
      </c>
      <c r="D892" t="s">
        <v>1459</v>
      </c>
      <c r="E892">
        <v>0.679245283018867</v>
      </c>
      <c r="F892">
        <v>0.39622641509433898</v>
      </c>
      <c r="G892">
        <v>0.18867924528301799</v>
      </c>
      <c r="H892" t="s">
        <v>1463</v>
      </c>
      <c r="I892" t="s">
        <v>85</v>
      </c>
      <c r="J892" t="s">
        <v>1590</v>
      </c>
    </row>
    <row r="893" spans="1:10" x14ac:dyDescent="0.35">
      <c r="A893" t="s">
        <v>1440</v>
      </c>
      <c r="B893" t="s">
        <v>91</v>
      </c>
      <c r="C893" t="s">
        <v>3</v>
      </c>
      <c r="D893" t="s">
        <v>1460</v>
      </c>
      <c r="E893">
        <v>1.8867924528301799E-2</v>
      </c>
      <c r="F893">
        <v>0</v>
      </c>
      <c r="G893">
        <v>0</v>
      </c>
      <c r="H893" t="s">
        <v>1442</v>
      </c>
      <c r="I893" t="s">
        <v>1461</v>
      </c>
      <c r="J893" t="s">
        <v>1590</v>
      </c>
    </row>
    <row r="894" spans="1:10" x14ac:dyDescent="0.35">
      <c r="A894" t="s">
        <v>1440</v>
      </c>
      <c r="B894" t="s">
        <v>91</v>
      </c>
      <c r="C894" t="s">
        <v>3</v>
      </c>
      <c r="D894" t="s">
        <v>1462</v>
      </c>
      <c r="E894">
        <v>0.41509433962264097</v>
      </c>
      <c r="F894">
        <v>0.26415094339622602</v>
      </c>
      <c r="G894">
        <v>0.13207547169811301</v>
      </c>
      <c r="H894" t="s">
        <v>1442</v>
      </c>
      <c r="I894" t="s">
        <v>1457</v>
      </c>
      <c r="J894" t="s">
        <v>1590</v>
      </c>
    </row>
    <row r="895" spans="1:10" x14ac:dyDescent="0.35">
      <c r="A895" t="s">
        <v>1440</v>
      </c>
      <c r="B895" t="s">
        <v>91</v>
      </c>
      <c r="C895" t="s">
        <v>3</v>
      </c>
      <c r="D895" t="s">
        <v>179</v>
      </c>
      <c r="E895">
        <v>0.90566037735849003</v>
      </c>
      <c r="F895">
        <v>0.83018867924528295</v>
      </c>
      <c r="G895">
        <v>0.43396226415094302</v>
      </c>
      <c r="H895" t="s">
        <v>1447</v>
      </c>
      <c r="I895" t="s">
        <v>87</v>
      </c>
      <c r="J895" t="s">
        <v>1590</v>
      </c>
    </row>
    <row r="896" spans="1:10" x14ac:dyDescent="0.35">
      <c r="A896" t="s">
        <v>1440</v>
      </c>
      <c r="B896" t="s">
        <v>91</v>
      </c>
      <c r="C896" t="s">
        <v>3</v>
      </c>
      <c r="D896" t="s">
        <v>1464</v>
      </c>
      <c r="E896">
        <v>0</v>
      </c>
      <c r="F896">
        <v>0</v>
      </c>
      <c r="G896">
        <v>0</v>
      </c>
      <c r="H896" t="s">
        <v>1442</v>
      </c>
      <c r="I896" t="s">
        <v>1465</v>
      </c>
      <c r="J896" t="s">
        <v>1590</v>
      </c>
    </row>
    <row r="897" spans="1:10" x14ac:dyDescent="0.35">
      <c r="A897" t="s">
        <v>1440</v>
      </c>
      <c r="B897" t="s">
        <v>91</v>
      </c>
      <c r="C897" t="s">
        <v>3</v>
      </c>
      <c r="D897" t="s">
        <v>1466</v>
      </c>
      <c r="E897">
        <v>1.8867924528301799E-2</v>
      </c>
      <c r="F897">
        <v>0</v>
      </c>
      <c r="G897">
        <v>0</v>
      </c>
      <c r="H897" t="s">
        <v>1442</v>
      </c>
      <c r="I897" t="s">
        <v>1467</v>
      </c>
      <c r="J897" t="s">
        <v>1590</v>
      </c>
    </row>
    <row r="898" spans="1:10" x14ac:dyDescent="0.35">
      <c r="A898" t="s">
        <v>1440</v>
      </c>
      <c r="B898" t="s">
        <v>91</v>
      </c>
      <c r="C898" t="s">
        <v>3</v>
      </c>
      <c r="D898" t="s">
        <v>1468</v>
      </c>
      <c r="E898">
        <v>0.41509433962264097</v>
      </c>
      <c r="F898">
        <v>0.20754716981131999</v>
      </c>
      <c r="G898">
        <v>3.7735849056603703E-2</v>
      </c>
      <c r="H898" t="s">
        <v>1442</v>
      </c>
      <c r="I898" t="s">
        <v>1469</v>
      </c>
      <c r="J898" t="s">
        <v>1590</v>
      </c>
    </row>
    <row r="899" spans="1:10" x14ac:dyDescent="0.35">
      <c r="A899" t="s">
        <v>1440</v>
      </c>
      <c r="B899" t="s">
        <v>91</v>
      </c>
      <c r="C899" t="s">
        <v>9</v>
      </c>
      <c r="D899" t="s">
        <v>35</v>
      </c>
      <c r="E899">
        <v>0.71698113207547098</v>
      </c>
      <c r="F899">
        <v>0.45283018867924502</v>
      </c>
      <c r="G899">
        <v>0.20754716981131999</v>
      </c>
      <c r="H899" t="s">
        <v>1463</v>
      </c>
      <c r="I899" t="s">
        <v>1470</v>
      </c>
      <c r="J899" t="s">
        <v>1591</v>
      </c>
    </row>
    <row r="900" spans="1:10" x14ac:dyDescent="0.35">
      <c r="A900" t="s">
        <v>1440</v>
      </c>
      <c r="B900" t="s">
        <v>91</v>
      </c>
      <c r="C900" t="s">
        <v>9</v>
      </c>
      <c r="D900" t="s">
        <v>39</v>
      </c>
      <c r="E900">
        <v>0.86792452830188604</v>
      </c>
      <c r="F900">
        <v>0.71698113207547098</v>
      </c>
      <c r="G900">
        <v>0.37735849056603699</v>
      </c>
      <c r="H900" t="s">
        <v>1447</v>
      </c>
      <c r="I900" t="s">
        <v>1472</v>
      </c>
      <c r="J900" t="s">
        <v>1591</v>
      </c>
    </row>
    <row r="901" spans="1:10" x14ac:dyDescent="0.35">
      <c r="A901" t="s">
        <v>1440</v>
      </c>
      <c r="B901" t="s">
        <v>91</v>
      </c>
      <c r="C901" t="s">
        <v>9</v>
      </c>
      <c r="D901" t="s">
        <v>42</v>
      </c>
      <c r="E901">
        <v>0.98113207547169801</v>
      </c>
      <c r="F901">
        <v>0.90566037735849003</v>
      </c>
      <c r="G901">
        <v>0.60377358490566002</v>
      </c>
      <c r="H901" t="s">
        <v>1447</v>
      </c>
      <c r="I901" t="s">
        <v>1473</v>
      </c>
      <c r="J901" t="s">
        <v>1591</v>
      </c>
    </row>
    <row r="902" spans="1:10" x14ac:dyDescent="0.35">
      <c r="A902" t="s">
        <v>1440</v>
      </c>
      <c r="B902" t="s">
        <v>91</v>
      </c>
      <c r="C902" t="s">
        <v>9</v>
      </c>
      <c r="D902" t="s">
        <v>45</v>
      </c>
      <c r="E902">
        <v>1</v>
      </c>
      <c r="F902">
        <v>0.98113207547169801</v>
      </c>
      <c r="G902">
        <v>0.75471698113207497</v>
      </c>
      <c r="H902" t="s">
        <v>1562</v>
      </c>
      <c r="I902" t="s">
        <v>1474</v>
      </c>
      <c r="J902" t="s">
        <v>1591</v>
      </c>
    </row>
    <row r="903" spans="1:10" x14ac:dyDescent="0.35">
      <c r="A903" t="s">
        <v>1440</v>
      </c>
      <c r="B903" t="s">
        <v>91</v>
      </c>
      <c r="C903" t="s">
        <v>9</v>
      </c>
      <c r="D903" t="s">
        <v>1450</v>
      </c>
      <c r="E903">
        <v>0</v>
      </c>
      <c r="F903">
        <v>0</v>
      </c>
      <c r="G903">
        <v>0</v>
      </c>
      <c r="H903" t="s">
        <v>1442</v>
      </c>
      <c r="I903" t="s">
        <v>1475</v>
      </c>
      <c r="J903" t="s">
        <v>1591</v>
      </c>
    </row>
    <row r="904" spans="1:10" x14ac:dyDescent="0.35">
      <c r="A904" t="s">
        <v>1440</v>
      </c>
      <c r="B904" t="s">
        <v>91</v>
      </c>
      <c r="C904" t="s">
        <v>9</v>
      </c>
      <c r="D904" t="s">
        <v>1454</v>
      </c>
      <c r="E904">
        <v>0.28301886792452802</v>
      </c>
      <c r="F904">
        <v>0.13207547169811301</v>
      </c>
      <c r="G904">
        <v>1.8867924528301799E-2</v>
      </c>
      <c r="H904" t="s">
        <v>1442</v>
      </c>
      <c r="I904" t="s">
        <v>1476</v>
      </c>
      <c r="J904" t="s">
        <v>1591</v>
      </c>
    </row>
    <row r="905" spans="1:10" x14ac:dyDescent="0.35">
      <c r="A905" t="s">
        <v>1440</v>
      </c>
      <c r="B905" t="s">
        <v>91</v>
      </c>
      <c r="C905" t="s">
        <v>9</v>
      </c>
      <c r="D905" t="s">
        <v>1459</v>
      </c>
      <c r="E905">
        <v>0.84905660377358405</v>
      </c>
      <c r="F905">
        <v>0.54716981132075404</v>
      </c>
      <c r="G905">
        <v>0.20754716981131999</v>
      </c>
      <c r="H905" t="s">
        <v>1463</v>
      </c>
      <c r="I905" t="s">
        <v>1477</v>
      </c>
      <c r="J905" t="s">
        <v>1591</v>
      </c>
    </row>
    <row r="906" spans="1:10" x14ac:dyDescent="0.35">
      <c r="A906" t="s">
        <v>1440</v>
      </c>
      <c r="B906" t="s">
        <v>91</v>
      </c>
      <c r="C906" t="s">
        <v>9</v>
      </c>
      <c r="D906" t="s">
        <v>1460</v>
      </c>
      <c r="E906">
        <v>0.169811320754716</v>
      </c>
      <c r="F906">
        <v>0</v>
      </c>
      <c r="G906">
        <v>0</v>
      </c>
      <c r="H906" t="s">
        <v>1442</v>
      </c>
      <c r="I906" t="s">
        <v>1478</v>
      </c>
      <c r="J906" t="s">
        <v>1591</v>
      </c>
    </row>
    <row r="907" spans="1:10" x14ac:dyDescent="0.35">
      <c r="A907" t="s">
        <v>1440</v>
      </c>
      <c r="B907" t="s">
        <v>91</v>
      </c>
      <c r="C907" t="s">
        <v>9</v>
      </c>
      <c r="D907" t="s">
        <v>1462</v>
      </c>
      <c r="E907">
        <v>0.77358490566037696</v>
      </c>
      <c r="F907">
        <v>0.35849056603773499</v>
      </c>
      <c r="G907">
        <v>0.15094339622641501</v>
      </c>
      <c r="H907" t="s">
        <v>1463</v>
      </c>
      <c r="I907" t="s">
        <v>1479</v>
      </c>
      <c r="J907" t="s">
        <v>1591</v>
      </c>
    </row>
    <row r="908" spans="1:10" x14ac:dyDescent="0.35">
      <c r="A908" t="s">
        <v>1440</v>
      </c>
      <c r="B908" t="s">
        <v>91</v>
      </c>
      <c r="C908" t="s">
        <v>9</v>
      </c>
      <c r="D908" t="s">
        <v>179</v>
      </c>
      <c r="E908">
        <v>0.94339622641509402</v>
      </c>
      <c r="F908">
        <v>0.84905660377358405</v>
      </c>
      <c r="G908">
        <v>0.54716981132075404</v>
      </c>
      <c r="H908" t="s">
        <v>1447</v>
      </c>
      <c r="I908" t="s">
        <v>1480</v>
      </c>
      <c r="J908" t="s">
        <v>1591</v>
      </c>
    </row>
    <row r="909" spans="1:10" x14ac:dyDescent="0.35">
      <c r="A909" t="s">
        <v>1440</v>
      </c>
      <c r="B909" t="s">
        <v>91</v>
      </c>
      <c r="C909" t="s">
        <v>9</v>
      </c>
      <c r="D909" t="s">
        <v>1464</v>
      </c>
      <c r="E909">
        <v>0</v>
      </c>
      <c r="F909">
        <v>0</v>
      </c>
      <c r="G909">
        <v>0</v>
      </c>
      <c r="H909" t="s">
        <v>1442</v>
      </c>
      <c r="I909" t="s">
        <v>1481</v>
      </c>
      <c r="J909" t="s">
        <v>1591</v>
      </c>
    </row>
    <row r="910" spans="1:10" x14ac:dyDescent="0.35">
      <c r="A910" t="s">
        <v>1440</v>
      </c>
      <c r="B910" t="s">
        <v>91</v>
      </c>
      <c r="C910" t="s">
        <v>9</v>
      </c>
      <c r="D910" t="s">
        <v>1466</v>
      </c>
      <c r="E910">
        <v>0.18867924528301799</v>
      </c>
      <c r="F910">
        <v>0</v>
      </c>
      <c r="G910">
        <v>0</v>
      </c>
      <c r="H910" t="s">
        <v>1442</v>
      </c>
      <c r="I910" t="s">
        <v>1482</v>
      </c>
      <c r="J910" t="s">
        <v>1591</v>
      </c>
    </row>
    <row r="911" spans="1:10" x14ac:dyDescent="0.35">
      <c r="A911" t="s">
        <v>1440</v>
      </c>
      <c r="B911" t="s">
        <v>91</v>
      </c>
      <c r="C911" t="s">
        <v>9</v>
      </c>
      <c r="D911" t="s">
        <v>1468</v>
      </c>
      <c r="E911">
        <v>0.69811320754716899</v>
      </c>
      <c r="F911">
        <v>0.339622641509433</v>
      </c>
      <c r="G911">
        <v>0.13207547169811301</v>
      </c>
      <c r="H911" t="s">
        <v>1463</v>
      </c>
      <c r="I911" t="s">
        <v>1483</v>
      </c>
      <c r="J911" t="s">
        <v>1591</v>
      </c>
    </row>
    <row r="912" spans="1:10" x14ac:dyDescent="0.35">
      <c r="A912" t="s">
        <v>1440</v>
      </c>
      <c r="B912" t="s">
        <v>91</v>
      </c>
      <c r="C912" t="s">
        <v>14</v>
      </c>
      <c r="D912" t="s">
        <v>35</v>
      </c>
      <c r="E912">
        <v>0.77358490566037696</v>
      </c>
      <c r="F912">
        <v>0.50943396226415005</v>
      </c>
      <c r="G912">
        <v>0.22641509433962201</v>
      </c>
      <c r="H912" t="s">
        <v>1463</v>
      </c>
      <c r="I912" t="s">
        <v>1484</v>
      </c>
      <c r="J912" t="s">
        <v>1592</v>
      </c>
    </row>
    <row r="913" spans="1:10" x14ac:dyDescent="0.35">
      <c r="A913" t="s">
        <v>1440</v>
      </c>
      <c r="B913" t="s">
        <v>91</v>
      </c>
      <c r="C913" t="s">
        <v>14</v>
      </c>
      <c r="D913" t="s">
        <v>39</v>
      </c>
      <c r="E913">
        <v>0.90566037735849003</v>
      </c>
      <c r="F913">
        <v>0.77358490566037696</v>
      </c>
      <c r="G913">
        <v>0.37735849056603699</v>
      </c>
      <c r="H913" t="s">
        <v>1447</v>
      </c>
      <c r="I913" t="s">
        <v>1486</v>
      </c>
      <c r="J913" t="s">
        <v>1592</v>
      </c>
    </row>
    <row r="914" spans="1:10" x14ac:dyDescent="0.35">
      <c r="A914" t="s">
        <v>1440</v>
      </c>
      <c r="B914" t="s">
        <v>91</v>
      </c>
      <c r="C914" t="s">
        <v>14</v>
      </c>
      <c r="D914" t="s">
        <v>42</v>
      </c>
      <c r="E914">
        <v>1</v>
      </c>
      <c r="F914">
        <v>0.92452830188679203</v>
      </c>
      <c r="G914">
        <v>0.60377358490566002</v>
      </c>
      <c r="H914" t="s">
        <v>1447</v>
      </c>
      <c r="I914" t="s">
        <v>1487</v>
      </c>
      <c r="J914" t="s">
        <v>1592</v>
      </c>
    </row>
    <row r="915" spans="1:10" x14ac:dyDescent="0.35">
      <c r="A915" t="s">
        <v>1440</v>
      </c>
      <c r="B915" t="s">
        <v>91</v>
      </c>
      <c r="C915" t="s">
        <v>14</v>
      </c>
      <c r="D915" t="s">
        <v>45</v>
      </c>
      <c r="E915">
        <v>1</v>
      </c>
      <c r="F915">
        <v>0.98113207547169801</v>
      </c>
      <c r="G915">
        <v>0.77358490566037696</v>
      </c>
      <c r="H915" t="s">
        <v>1562</v>
      </c>
      <c r="I915" t="s">
        <v>1488</v>
      </c>
      <c r="J915" t="s">
        <v>1592</v>
      </c>
    </row>
    <row r="916" spans="1:10" x14ac:dyDescent="0.35">
      <c r="A916" t="s">
        <v>1440</v>
      </c>
      <c r="B916" t="s">
        <v>91</v>
      </c>
      <c r="C916" t="s">
        <v>14</v>
      </c>
      <c r="D916" t="s">
        <v>1450</v>
      </c>
      <c r="E916">
        <v>0</v>
      </c>
      <c r="F916">
        <v>0</v>
      </c>
      <c r="G916">
        <v>0</v>
      </c>
      <c r="H916" t="s">
        <v>1442</v>
      </c>
      <c r="I916" t="s">
        <v>1489</v>
      </c>
      <c r="J916" t="s">
        <v>1592</v>
      </c>
    </row>
    <row r="917" spans="1:10" x14ac:dyDescent="0.35">
      <c r="A917" t="s">
        <v>1440</v>
      </c>
      <c r="B917" t="s">
        <v>91</v>
      </c>
      <c r="C917" t="s">
        <v>14</v>
      </c>
      <c r="D917" t="s">
        <v>1454</v>
      </c>
      <c r="E917">
        <v>0.339622641509433</v>
      </c>
      <c r="F917">
        <v>0.13207547169811301</v>
      </c>
      <c r="G917">
        <v>1.8867924528301799E-2</v>
      </c>
      <c r="H917" t="s">
        <v>1442</v>
      </c>
      <c r="I917" t="s">
        <v>1490</v>
      </c>
      <c r="J917" t="s">
        <v>1592</v>
      </c>
    </row>
    <row r="918" spans="1:10" x14ac:dyDescent="0.35">
      <c r="A918" t="s">
        <v>1440</v>
      </c>
      <c r="B918" t="s">
        <v>91</v>
      </c>
      <c r="C918" t="s">
        <v>14</v>
      </c>
      <c r="D918" t="s">
        <v>1459</v>
      </c>
      <c r="E918">
        <v>0.86792452830188604</v>
      </c>
      <c r="F918">
        <v>0.58490566037735803</v>
      </c>
      <c r="G918">
        <v>0.20754716981131999</v>
      </c>
      <c r="H918" t="s">
        <v>1463</v>
      </c>
      <c r="I918" t="s">
        <v>1491</v>
      </c>
      <c r="J918" t="s">
        <v>1592</v>
      </c>
    </row>
    <row r="919" spans="1:10" x14ac:dyDescent="0.35">
      <c r="A919" t="s">
        <v>1440</v>
      </c>
      <c r="B919" t="s">
        <v>91</v>
      </c>
      <c r="C919" t="s">
        <v>14</v>
      </c>
      <c r="D919" t="s">
        <v>1460</v>
      </c>
      <c r="E919">
        <v>0.18867924528301799</v>
      </c>
      <c r="F919">
        <v>0</v>
      </c>
      <c r="G919">
        <v>0</v>
      </c>
      <c r="H919" t="s">
        <v>1442</v>
      </c>
      <c r="I919" t="s">
        <v>1492</v>
      </c>
      <c r="J919" t="s">
        <v>1592</v>
      </c>
    </row>
    <row r="920" spans="1:10" x14ac:dyDescent="0.35">
      <c r="A920" t="s">
        <v>1440</v>
      </c>
      <c r="B920" t="s">
        <v>91</v>
      </c>
      <c r="C920" t="s">
        <v>14</v>
      </c>
      <c r="D920" t="s">
        <v>1462</v>
      </c>
      <c r="E920">
        <v>0.83018867924528295</v>
      </c>
      <c r="F920">
        <v>0.43396226415094302</v>
      </c>
      <c r="G920">
        <v>0.18867924528301799</v>
      </c>
      <c r="H920" t="s">
        <v>1463</v>
      </c>
      <c r="I920" t="s">
        <v>1493</v>
      </c>
      <c r="J920" t="s">
        <v>1592</v>
      </c>
    </row>
    <row r="921" spans="1:10" x14ac:dyDescent="0.35">
      <c r="A921" t="s">
        <v>1440</v>
      </c>
      <c r="B921" t="s">
        <v>91</v>
      </c>
      <c r="C921" t="s">
        <v>14</v>
      </c>
      <c r="D921" t="s">
        <v>179</v>
      </c>
      <c r="E921">
        <v>0.96226415094339601</v>
      </c>
      <c r="F921">
        <v>0.84905660377358405</v>
      </c>
      <c r="G921">
        <v>0.56603773584905603</v>
      </c>
      <c r="H921" t="s">
        <v>1447</v>
      </c>
      <c r="I921" t="s">
        <v>1494</v>
      </c>
      <c r="J921" t="s">
        <v>1592</v>
      </c>
    </row>
    <row r="922" spans="1:10" x14ac:dyDescent="0.35">
      <c r="A922" t="s">
        <v>1440</v>
      </c>
      <c r="B922" t="s">
        <v>91</v>
      </c>
      <c r="C922" t="s">
        <v>14</v>
      </c>
      <c r="D922" t="s">
        <v>1464</v>
      </c>
      <c r="E922">
        <v>0</v>
      </c>
      <c r="F922">
        <v>0</v>
      </c>
      <c r="G922">
        <v>0</v>
      </c>
      <c r="H922" t="s">
        <v>1442</v>
      </c>
      <c r="I922" t="s">
        <v>1495</v>
      </c>
      <c r="J922" t="s">
        <v>1592</v>
      </c>
    </row>
    <row r="923" spans="1:10" x14ac:dyDescent="0.35">
      <c r="A923" t="s">
        <v>1440</v>
      </c>
      <c r="B923" t="s">
        <v>91</v>
      </c>
      <c r="C923" t="s">
        <v>14</v>
      </c>
      <c r="D923" t="s">
        <v>1466</v>
      </c>
      <c r="E923">
        <v>0.18867924528301799</v>
      </c>
      <c r="F923">
        <v>0</v>
      </c>
      <c r="G923">
        <v>0</v>
      </c>
      <c r="H923" t="s">
        <v>1442</v>
      </c>
      <c r="I923" t="s">
        <v>1500</v>
      </c>
      <c r="J923" t="s">
        <v>1592</v>
      </c>
    </row>
    <row r="924" spans="1:10" x14ac:dyDescent="0.35">
      <c r="A924" t="s">
        <v>1440</v>
      </c>
      <c r="B924" t="s">
        <v>91</v>
      </c>
      <c r="C924" t="s">
        <v>14</v>
      </c>
      <c r="D924" t="s">
        <v>1468</v>
      </c>
      <c r="E924">
        <v>0.81132075471698095</v>
      </c>
      <c r="F924">
        <v>0.35849056603773499</v>
      </c>
      <c r="G924">
        <v>0.13207547169811301</v>
      </c>
      <c r="H924" t="s">
        <v>1463</v>
      </c>
      <c r="I924" t="s">
        <v>1503</v>
      </c>
      <c r="J924" t="s">
        <v>1592</v>
      </c>
    </row>
    <row r="925" spans="1:10" x14ac:dyDescent="0.35">
      <c r="A925" t="s">
        <v>1440</v>
      </c>
      <c r="B925" t="s">
        <v>91</v>
      </c>
      <c r="C925" t="s">
        <v>17</v>
      </c>
      <c r="D925" t="s">
        <v>35</v>
      </c>
      <c r="E925">
        <v>0.56603773584905603</v>
      </c>
      <c r="F925">
        <v>0.39622641509433898</v>
      </c>
      <c r="G925">
        <v>0.20754716981131999</v>
      </c>
      <c r="H925" t="s">
        <v>1442</v>
      </c>
      <c r="I925" t="s">
        <v>1501</v>
      </c>
      <c r="J925" t="s">
        <v>1593</v>
      </c>
    </row>
    <row r="926" spans="1:10" x14ac:dyDescent="0.35">
      <c r="A926" t="s">
        <v>1440</v>
      </c>
      <c r="B926" t="s">
        <v>91</v>
      </c>
      <c r="C926" t="s">
        <v>17</v>
      </c>
      <c r="D926" t="s">
        <v>39</v>
      </c>
      <c r="E926">
        <v>0.84905660377358405</v>
      </c>
      <c r="F926">
        <v>0.58490566037735803</v>
      </c>
      <c r="G926">
        <v>0.35849056603773499</v>
      </c>
      <c r="H926" t="s">
        <v>1463</v>
      </c>
      <c r="I926" t="s">
        <v>1504</v>
      </c>
      <c r="J926" t="s">
        <v>1593</v>
      </c>
    </row>
    <row r="927" spans="1:10" x14ac:dyDescent="0.35">
      <c r="A927" t="s">
        <v>1440</v>
      </c>
      <c r="B927" t="s">
        <v>91</v>
      </c>
      <c r="C927" t="s">
        <v>17</v>
      </c>
      <c r="D927" t="s">
        <v>42</v>
      </c>
      <c r="E927">
        <v>0.96226415094339601</v>
      </c>
      <c r="F927">
        <v>0.88679245283018804</v>
      </c>
      <c r="G927">
        <v>0.58490566037735803</v>
      </c>
      <c r="H927" t="s">
        <v>1447</v>
      </c>
      <c r="I927" t="s">
        <v>1505</v>
      </c>
      <c r="J927" t="s">
        <v>1593</v>
      </c>
    </row>
    <row r="928" spans="1:10" x14ac:dyDescent="0.35">
      <c r="A928" t="s">
        <v>1440</v>
      </c>
      <c r="B928" t="s">
        <v>91</v>
      </c>
      <c r="C928" t="s">
        <v>17</v>
      </c>
      <c r="D928" t="s">
        <v>45</v>
      </c>
      <c r="E928">
        <v>1</v>
      </c>
      <c r="F928">
        <v>0.98113207547169801</v>
      </c>
      <c r="G928">
        <v>0.71698113207547098</v>
      </c>
      <c r="H928" t="s">
        <v>1562</v>
      </c>
      <c r="I928" t="s">
        <v>1506</v>
      </c>
      <c r="J928" t="s">
        <v>1593</v>
      </c>
    </row>
    <row r="929" spans="1:10" x14ac:dyDescent="0.35">
      <c r="A929" t="s">
        <v>1440</v>
      </c>
      <c r="B929" t="s">
        <v>91</v>
      </c>
      <c r="C929" t="s">
        <v>17</v>
      </c>
      <c r="D929" t="s">
        <v>1450</v>
      </c>
      <c r="E929">
        <v>0</v>
      </c>
      <c r="F929">
        <v>0</v>
      </c>
      <c r="G929">
        <v>0</v>
      </c>
      <c r="H929" t="s">
        <v>1442</v>
      </c>
      <c r="I929" t="s">
        <v>1496</v>
      </c>
      <c r="J929" t="s">
        <v>1593</v>
      </c>
    </row>
    <row r="930" spans="1:10" x14ac:dyDescent="0.35">
      <c r="A930" t="s">
        <v>1440</v>
      </c>
      <c r="B930" t="s">
        <v>91</v>
      </c>
      <c r="C930" t="s">
        <v>17</v>
      </c>
      <c r="D930" t="s">
        <v>1454</v>
      </c>
      <c r="E930">
        <v>0.26415094339622602</v>
      </c>
      <c r="F930">
        <v>9.4339622641509399E-2</v>
      </c>
      <c r="G930">
        <v>0</v>
      </c>
      <c r="H930" t="s">
        <v>1442</v>
      </c>
      <c r="I930" t="s">
        <v>1458</v>
      </c>
      <c r="J930" t="s">
        <v>1593</v>
      </c>
    </row>
    <row r="931" spans="1:10" x14ac:dyDescent="0.35">
      <c r="A931" t="s">
        <v>1440</v>
      </c>
      <c r="B931" t="s">
        <v>91</v>
      </c>
      <c r="C931" t="s">
        <v>17</v>
      </c>
      <c r="D931" t="s">
        <v>1459</v>
      </c>
      <c r="E931">
        <v>0.83018867924528295</v>
      </c>
      <c r="F931">
        <v>0.50943396226415005</v>
      </c>
      <c r="G931">
        <v>0.20754716981131999</v>
      </c>
      <c r="H931" t="s">
        <v>1463</v>
      </c>
      <c r="I931" t="s">
        <v>86</v>
      </c>
      <c r="J931" t="s">
        <v>1593</v>
      </c>
    </row>
    <row r="932" spans="1:10" x14ac:dyDescent="0.35">
      <c r="A932" t="s">
        <v>1440</v>
      </c>
      <c r="B932" t="s">
        <v>91</v>
      </c>
      <c r="C932" t="s">
        <v>17</v>
      </c>
      <c r="D932" t="s">
        <v>1460</v>
      </c>
      <c r="E932">
        <v>9.4339622641509399E-2</v>
      </c>
      <c r="F932">
        <v>0</v>
      </c>
      <c r="G932">
        <v>0</v>
      </c>
      <c r="H932" t="s">
        <v>1442</v>
      </c>
      <c r="I932" t="s">
        <v>1498</v>
      </c>
      <c r="J932" t="s">
        <v>1593</v>
      </c>
    </row>
    <row r="933" spans="1:10" x14ac:dyDescent="0.35">
      <c r="A933" t="s">
        <v>1440</v>
      </c>
      <c r="B933" t="s">
        <v>91</v>
      </c>
      <c r="C933" t="s">
        <v>17</v>
      </c>
      <c r="D933" t="s">
        <v>1462</v>
      </c>
      <c r="E933">
        <v>0.679245283018867</v>
      </c>
      <c r="F933">
        <v>0.35849056603773499</v>
      </c>
      <c r="G933">
        <v>0.15094339622641501</v>
      </c>
      <c r="H933" t="s">
        <v>1463</v>
      </c>
      <c r="I933" t="s">
        <v>212</v>
      </c>
      <c r="J933" t="s">
        <v>1593</v>
      </c>
    </row>
    <row r="934" spans="1:10" x14ac:dyDescent="0.35">
      <c r="A934" t="s">
        <v>1440</v>
      </c>
      <c r="B934" t="s">
        <v>91</v>
      </c>
      <c r="C934" t="s">
        <v>17</v>
      </c>
      <c r="D934" t="s">
        <v>179</v>
      </c>
      <c r="E934">
        <v>0.94339622641509402</v>
      </c>
      <c r="F934">
        <v>0.83018867924528295</v>
      </c>
      <c r="G934">
        <v>0.50943396226415005</v>
      </c>
      <c r="H934" t="s">
        <v>1447</v>
      </c>
      <c r="I934" t="s">
        <v>88</v>
      </c>
      <c r="J934" t="s">
        <v>1593</v>
      </c>
    </row>
    <row r="935" spans="1:10" x14ac:dyDescent="0.35">
      <c r="A935" t="s">
        <v>1440</v>
      </c>
      <c r="B935" t="s">
        <v>91</v>
      </c>
      <c r="C935" t="s">
        <v>17</v>
      </c>
      <c r="D935" t="s">
        <v>1464</v>
      </c>
      <c r="E935">
        <v>0</v>
      </c>
      <c r="F935">
        <v>0</v>
      </c>
      <c r="G935">
        <v>0</v>
      </c>
      <c r="H935" t="s">
        <v>1442</v>
      </c>
      <c r="I935" t="s">
        <v>1497</v>
      </c>
      <c r="J935" t="s">
        <v>1593</v>
      </c>
    </row>
    <row r="936" spans="1:10" x14ac:dyDescent="0.35">
      <c r="A936" t="s">
        <v>1440</v>
      </c>
      <c r="B936" t="s">
        <v>91</v>
      </c>
      <c r="C936" t="s">
        <v>17</v>
      </c>
      <c r="D936" t="s">
        <v>1466</v>
      </c>
      <c r="E936">
        <v>9.4339622641509399E-2</v>
      </c>
      <c r="F936">
        <v>0</v>
      </c>
      <c r="G936">
        <v>0</v>
      </c>
      <c r="H936" t="s">
        <v>1442</v>
      </c>
      <c r="I936" t="s">
        <v>1499</v>
      </c>
      <c r="J936" t="s">
        <v>1593</v>
      </c>
    </row>
    <row r="937" spans="1:10" x14ac:dyDescent="0.35">
      <c r="A937" t="s">
        <v>1440</v>
      </c>
      <c r="B937" t="s">
        <v>91</v>
      </c>
      <c r="C937" t="s">
        <v>17</v>
      </c>
      <c r="D937" t="s">
        <v>1468</v>
      </c>
      <c r="E937">
        <v>0.56603773584905603</v>
      </c>
      <c r="F937">
        <v>0.26415094339622602</v>
      </c>
      <c r="G937">
        <v>9.4339622641509399E-2</v>
      </c>
      <c r="H937" t="s">
        <v>1442</v>
      </c>
      <c r="I937" t="s">
        <v>1502</v>
      </c>
      <c r="J937" t="s">
        <v>1593</v>
      </c>
    </row>
    <row r="938" spans="1:10" x14ac:dyDescent="0.35">
      <c r="A938" t="s">
        <v>1440</v>
      </c>
      <c r="B938" t="s">
        <v>90</v>
      </c>
      <c r="C938" t="s">
        <v>3</v>
      </c>
      <c r="D938" t="s">
        <v>35</v>
      </c>
      <c r="E938">
        <v>0.41509433962264097</v>
      </c>
      <c r="F938">
        <v>0.35849056603773499</v>
      </c>
      <c r="G938">
        <v>0.18867924528301799</v>
      </c>
      <c r="H938" t="s">
        <v>1442</v>
      </c>
      <c r="I938" t="s">
        <v>1443</v>
      </c>
      <c r="J938" t="s">
        <v>1594</v>
      </c>
    </row>
    <row r="939" spans="1:10" x14ac:dyDescent="0.35">
      <c r="A939" t="s">
        <v>1440</v>
      </c>
      <c r="B939" t="s">
        <v>90</v>
      </c>
      <c r="C939" t="s">
        <v>3</v>
      </c>
      <c r="D939" t="s">
        <v>39</v>
      </c>
      <c r="E939">
        <v>0.77358490566037696</v>
      </c>
      <c r="F939">
        <v>0.52830188679245205</v>
      </c>
      <c r="G939">
        <v>0.26415094339622602</v>
      </c>
      <c r="H939" t="s">
        <v>1463</v>
      </c>
      <c r="I939" t="s">
        <v>1445</v>
      </c>
      <c r="J939" t="s">
        <v>1594</v>
      </c>
    </row>
    <row r="940" spans="1:10" x14ac:dyDescent="0.35">
      <c r="A940" t="s">
        <v>1440</v>
      </c>
      <c r="B940" t="s">
        <v>90</v>
      </c>
      <c r="C940" t="s">
        <v>3</v>
      </c>
      <c r="D940" t="s">
        <v>42</v>
      </c>
      <c r="E940">
        <v>0.94339622641509402</v>
      </c>
      <c r="F940">
        <v>0.84905660377358405</v>
      </c>
      <c r="G940">
        <v>0.50943396226415005</v>
      </c>
      <c r="H940" t="s">
        <v>1447</v>
      </c>
      <c r="I940" t="s">
        <v>1448</v>
      </c>
      <c r="J940" t="s">
        <v>1594</v>
      </c>
    </row>
    <row r="941" spans="1:10" x14ac:dyDescent="0.35">
      <c r="A941" t="s">
        <v>1440</v>
      </c>
      <c r="B941" t="s">
        <v>90</v>
      </c>
      <c r="C941" t="s">
        <v>3</v>
      </c>
      <c r="D941" t="s">
        <v>45</v>
      </c>
      <c r="E941">
        <v>1</v>
      </c>
      <c r="F941">
        <v>0.92452830188679203</v>
      </c>
      <c r="G941">
        <v>0.62264150943396201</v>
      </c>
      <c r="H941" t="s">
        <v>1447</v>
      </c>
      <c r="I941" t="s">
        <v>1449</v>
      </c>
      <c r="J941" t="s">
        <v>1594</v>
      </c>
    </row>
    <row r="942" spans="1:10" x14ac:dyDescent="0.35">
      <c r="A942" t="s">
        <v>1440</v>
      </c>
      <c r="B942" t="s">
        <v>90</v>
      </c>
      <c r="C942" t="s">
        <v>3</v>
      </c>
      <c r="D942" t="s">
        <v>1450</v>
      </c>
      <c r="E942">
        <v>0</v>
      </c>
      <c r="F942">
        <v>0</v>
      </c>
      <c r="G942">
        <v>0</v>
      </c>
      <c r="H942" t="s">
        <v>1442</v>
      </c>
      <c r="I942" t="s">
        <v>1451</v>
      </c>
      <c r="J942" t="s">
        <v>1594</v>
      </c>
    </row>
    <row r="943" spans="1:10" x14ac:dyDescent="0.35">
      <c r="A943" t="s">
        <v>1440</v>
      </c>
      <c r="B943" t="s">
        <v>90</v>
      </c>
      <c r="C943" t="s">
        <v>3</v>
      </c>
      <c r="D943" t="s">
        <v>1454</v>
      </c>
      <c r="E943">
        <v>0.18867924528301799</v>
      </c>
      <c r="F943">
        <v>3.7735849056603703E-2</v>
      </c>
      <c r="G943">
        <v>0</v>
      </c>
      <c r="H943" t="s">
        <v>1442</v>
      </c>
      <c r="I943" t="s">
        <v>1455</v>
      </c>
      <c r="J943" t="s">
        <v>1594</v>
      </c>
    </row>
    <row r="944" spans="1:10" x14ac:dyDescent="0.35">
      <c r="A944" t="s">
        <v>1440</v>
      </c>
      <c r="B944" t="s">
        <v>90</v>
      </c>
      <c r="C944" t="s">
        <v>3</v>
      </c>
      <c r="D944" t="s">
        <v>1459</v>
      </c>
      <c r="E944">
        <v>0.71698113207547098</v>
      </c>
      <c r="F944">
        <v>0.41509433962264097</v>
      </c>
      <c r="G944">
        <v>0.18867924528301799</v>
      </c>
      <c r="H944" t="s">
        <v>1463</v>
      </c>
      <c r="I944" t="s">
        <v>85</v>
      </c>
      <c r="J944" t="s">
        <v>1594</v>
      </c>
    </row>
    <row r="945" spans="1:10" x14ac:dyDescent="0.35">
      <c r="A945" t="s">
        <v>1440</v>
      </c>
      <c r="B945" t="s">
        <v>90</v>
      </c>
      <c r="C945" t="s">
        <v>3</v>
      </c>
      <c r="D945" t="s">
        <v>1460</v>
      </c>
      <c r="E945">
        <v>1.8867924528301799E-2</v>
      </c>
      <c r="F945">
        <v>0</v>
      </c>
      <c r="G945">
        <v>0</v>
      </c>
      <c r="H945" t="s">
        <v>1442</v>
      </c>
      <c r="I945" t="s">
        <v>1461</v>
      </c>
      <c r="J945" t="s">
        <v>1594</v>
      </c>
    </row>
    <row r="946" spans="1:10" x14ac:dyDescent="0.35">
      <c r="A946" t="s">
        <v>1440</v>
      </c>
      <c r="B946" t="s">
        <v>90</v>
      </c>
      <c r="C946" t="s">
        <v>3</v>
      </c>
      <c r="D946" t="s">
        <v>1462</v>
      </c>
      <c r="E946">
        <v>0.45283018867924502</v>
      </c>
      <c r="F946">
        <v>0.26415094339622602</v>
      </c>
      <c r="G946">
        <v>0.13207547169811301</v>
      </c>
      <c r="H946" t="s">
        <v>1442</v>
      </c>
      <c r="I946" t="s">
        <v>1457</v>
      </c>
      <c r="J946" t="s">
        <v>1594</v>
      </c>
    </row>
    <row r="947" spans="1:10" x14ac:dyDescent="0.35">
      <c r="A947" t="s">
        <v>1440</v>
      </c>
      <c r="B947" t="s">
        <v>90</v>
      </c>
      <c r="C947" t="s">
        <v>3</v>
      </c>
      <c r="D947" t="s">
        <v>179</v>
      </c>
      <c r="E947">
        <v>0.90566037735849003</v>
      </c>
      <c r="F947">
        <v>0.83018867924528295</v>
      </c>
      <c r="G947">
        <v>0.41509433962264097</v>
      </c>
      <c r="H947" t="s">
        <v>1447</v>
      </c>
      <c r="I947" t="s">
        <v>87</v>
      </c>
      <c r="J947" t="s">
        <v>1594</v>
      </c>
    </row>
    <row r="948" spans="1:10" x14ac:dyDescent="0.35">
      <c r="A948" t="s">
        <v>1440</v>
      </c>
      <c r="B948" t="s">
        <v>90</v>
      </c>
      <c r="C948" t="s">
        <v>3</v>
      </c>
      <c r="D948" t="s">
        <v>1464</v>
      </c>
      <c r="E948">
        <v>0</v>
      </c>
      <c r="F948">
        <v>0</v>
      </c>
      <c r="G948">
        <v>0</v>
      </c>
      <c r="H948" t="s">
        <v>1442</v>
      </c>
      <c r="I948" t="s">
        <v>1465</v>
      </c>
      <c r="J948" t="s">
        <v>1594</v>
      </c>
    </row>
    <row r="949" spans="1:10" x14ac:dyDescent="0.35">
      <c r="A949" t="s">
        <v>1440</v>
      </c>
      <c r="B949" t="s">
        <v>90</v>
      </c>
      <c r="C949" t="s">
        <v>3</v>
      </c>
      <c r="D949" t="s">
        <v>1466</v>
      </c>
      <c r="E949">
        <v>1.8867924528301799E-2</v>
      </c>
      <c r="F949">
        <v>0</v>
      </c>
      <c r="G949">
        <v>0</v>
      </c>
      <c r="H949" t="s">
        <v>1442</v>
      </c>
      <c r="I949" t="s">
        <v>1467</v>
      </c>
      <c r="J949" t="s">
        <v>1594</v>
      </c>
    </row>
    <row r="950" spans="1:10" x14ac:dyDescent="0.35">
      <c r="A950" t="s">
        <v>1440</v>
      </c>
      <c r="B950" t="s">
        <v>90</v>
      </c>
      <c r="C950" t="s">
        <v>3</v>
      </c>
      <c r="D950" t="s">
        <v>1468</v>
      </c>
      <c r="E950">
        <v>0.41509433962264097</v>
      </c>
      <c r="F950">
        <v>0.20754716981131999</v>
      </c>
      <c r="G950">
        <v>3.7735849056603703E-2</v>
      </c>
      <c r="H950" t="s">
        <v>1442</v>
      </c>
      <c r="I950" t="s">
        <v>1469</v>
      </c>
      <c r="J950" t="s">
        <v>1594</v>
      </c>
    </row>
    <row r="951" spans="1:10" x14ac:dyDescent="0.35">
      <c r="A951" t="s">
        <v>1440</v>
      </c>
      <c r="B951" t="s">
        <v>90</v>
      </c>
      <c r="C951" t="s">
        <v>9</v>
      </c>
      <c r="D951" t="s">
        <v>35</v>
      </c>
      <c r="E951">
        <v>0.73584905660377298</v>
      </c>
      <c r="F951">
        <v>0.45283018867924502</v>
      </c>
      <c r="G951">
        <v>0.20754716981131999</v>
      </c>
      <c r="H951" t="s">
        <v>1463</v>
      </c>
      <c r="I951" t="s">
        <v>1470</v>
      </c>
      <c r="J951" t="s">
        <v>1595</v>
      </c>
    </row>
    <row r="952" spans="1:10" x14ac:dyDescent="0.35">
      <c r="A952" t="s">
        <v>1440</v>
      </c>
      <c r="B952" t="s">
        <v>90</v>
      </c>
      <c r="C952" t="s">
        <v>9</v>
      </c>
      <c r="D952" t="s">
        <v>39</v>
      </c>
      <c r="E952">
        <v>0.88679245283018804</v>
      </c>
      <c r="F952">
        <v>0.73584905660377298</v>
      </c>
      <c r="G952">
        <v>0.37735849056603699</v>
      </c>
      <c r="H952" t="s">
        <v>1447</v>
      </c>
      <c r="I952" t="s">
        <v>1472</v>
      </c>
      <c r="J952" t="s">
        <v>1595</v>
      </c>
    </row>
    <row r="953" spans="1:10" x14ac:dyDescent="0.35">
      <c r="A953" t="s">
        <v>1440</v>
      </c>
      <c r="B953" t="s">
        <v>90</v>
      </c>
      <c r="C953" t="s">
        <v>9</v>
      </c>
      <c r="D953" t="s">
        <v>42</v>
      </c>
      <c r="E953">
        <v>0.98113207547169801</v>
      </c>
      <c r="F953">
        <v>0.90566037735849003</v>
      </c>
      <c r="G953">
        <v>0.58490566037735803</v>
      </c>
      <c r="H953" t="s">
        <v>1447</v>
      </c>
      <c r="I953" t="s">
        <v>1473</v>
      </c>
      <c r="J953" t="s">
        <v>1595</v>
      </c>
    </row>
    <row r="954" spans="1:10" x14ac:dyDescent="0.35">
      <c r="A954" t="s">
        <v>1440</v>
      </c>
      <c r="B954" t="s">
        <v>90</v>
      </c>
      <c r="C954" t="s">
        <v>9</v>
      </c>
      <c r="D954" t="s">
        <v>45</v>
      </c>
      <c r="E954">
        <v>1</v>
      </c>
      <c r="F954">
        <v>0.98113207547169801</v>
      </c>
      <c r="G954">
        <v>0.71698113207547098</v>
      </c>
      <c r="H954" t="s">
        <v>1562</v>
      </c>
      <c r="I954" t="s">
        <v>1474</v>
      </c>
      <c r="J954" t="s">
        <v>1595</v>
      </c>
    </row>
    <row r="955" spans="1:10" x14ac:dyDescent="0.35">
      <c r="A955" t="s">
        <v>1440</v>
      </c>
      <c r="B955" t="s">
        <v>90</v>
      </c>
      <c r="C955" t="s">
        <v>9</v>
      </c>
      <c r="D955" t="s">
        <v>1450</v>
      </c>
      <c r="E955">
        <v>0</v>
      </c>
      <c r="F955">
        <v>0</v>
      </c>
      <c r="G955">
        <v>0</v>
      </c>
      <c r="H955" t="s">
        <v>1442</v>
      </c>
      <c r="I955" t="s">
        <v>1475</v>
      </c>
      <c r="J955" t="s">
        <v>1595</v>
      </c>
    </row>
    <row r="956" spans="1:10" x14ac:dyDescent="0.35">
      <c r="A956" t="s">
        <v>1440</v>
      </c>
      <c r="B956" t="s">
        <v>90</v>
      </c>
      <c r="C956" t="s">
        <v>9</v>
      </c>
      <c r="D956" t="s">
        <v>1454</v>
      </c>
      <c r="E956">
        <v>0.28301886792452802</v>
      </c>
      <c r="F956">
        <v>0.13207547169811301</v>
      </c>
      <c r="G956">
        <v>1.8867924528301799E-2</v>
      </c>
      <c r="H956" t="s">
        <v>1442</v>
      </c>
      <c r="I956" t="s">
        <v>1476</v>
      </c>
      <c r="J956" t="s">
        <v>1595</v>
      </c>
    </row>
    <row r="957" spans="1:10" x14ac:dyDescent="0.35">
      <c r="A957" t="s">
        <v>1440</v>
      </c>
      <c r="B957" t="s">
        <v>90</v>
      </c>
      <c r="C957" t="s">
        <v>9</v>
      </c>
      <c r="D957" t="s">
        <v>1459</v>
      </c>
      <c r="E957">
        <v>0.84905660377358405</v>
      </c>
      <c r="F957">
        <v>0.56603773584905603</v>
      </c>
      <c r="G957">
        <v>0.20754716981131999</v>
      </c>
      <c r="H957" t="s">
        <v>1463</v>
      </c>
      <c r="I957" t="s">
        <v>1477</v>
      </c>
      <c r="J957" t="s">
        <v>1595</v>
      </c>
    </row>
    <row r="958" spans="1:10" x14ac:dyDescent="0.35">
      <c r="A958" t="s">
        <v>1440</v>
      </c>
      <c r="B958" t="s">
        <v>90</v>
      </c>
      <c r="C958" t="s">
        <v>9</v>
      </c>
      <c r="D958" t="s">
        <v>1460</v>
      </c>
      <c r="E958">
        <v>0.18867924528301799</v>
      </c>
      <c r="F958">
        <v>0</v>
      </c>
      <c r="G958">
        <v>0</v>
      </c>
      <c r="H958" t="s">
        <v>1442</v>
      </c>
      <c r="I958" t="s">
        <v>1478</v>
      </c>
      <c r="J958" t="s">
        <v>1595</v>
      </c>
    </row>
    <row r="959" spans="1:10" x14ac:dyDescent="0.35">
      <c r="A959" t="s">
        <v>1440</v>
      </c>
      <c r="B959" t="s">
        <v>90</v>
      </c>
      <c r="C959" t="s">
        <v>9</v>
      </c>
      <c r="D959" t="s">
        <v>1462</v>
      </c>
      <c r="E959">
        <v>0.77358490566037696</v>
      </c>
      <c r="F959">
        <v>0.41509433962264097</v>
      </c>
      <c r="G959">
        <v>0.15094339622641501</v>
      </c>
      <c r="H959" t="s">
        <v>1463</v>
      </c>
      <c r="I959" t="s">
        <v>1479</v>
      </c>
      <c r="J959" t="s">
        <v>1595</v>
      </c>
    </row>
    <row r="960" spans="1:10" x14ac:dyDescent="0.35">
      <c r="A960" t="s">
        <v>1440</v>
      </c>
      <c r="B960" t="s">
        <v>90</v>
      </c>
      <c r="C960" t="s">
        <v>9</v>
      </c>
      <c r="D960" t="s">
        <v>179</v>
      </c>
      <c r="E960">
        <v>0.94339622641509402</v>
      </c>
      <c r="F960">
        <v>0.84905660377358405</v>
      </c>
      <c r="G960">
        <v>0.50943396226415005</v>
      </c>
      <c r="H960" t="s">
        <v>1447</v>
      </c>
      <c r="I960" t="s">
        <v>1480</v>
      </c>
      <c r="J960" t="s">
        <v>1595</v>
      </c>
    </row>
    <row r="961" spans="1:10" x14ac:dyDescent="0.35">
      <c r="A961" t="s">
        <v>1440</v>
      </c>
      <c r="B961" t="s">
        <v>90</v>
      </c>
      <c r="C961" t="s">
        <v>9</v>
      </c>
      <c r="D961" t="s">
        <v>1464</v>
      </c>
      <c r="E961">
        <v>0</v>
      </c>
      <c r="F961">
        <v>0</v>
      </c>
      <c r="G961">
        <v>0</v>
      </c>
      <c r="H961" t="s">
        <v>1442</v>
      </c>
      <c r="I961" t="s">
        <v>1481</v>
      </c>
      <c r="J961" t="s">
        <v>1595</v>
      </c>
    </row>
    <row r="962" spans="1:10" x14ac:dyDescent="0.35">
      <c r="A962" t="s">
        <v>1440</v>
      </c>
      <c r="B962" t="s">
        <v>90</v>
      </c>
      <c r="C962" t="s">
        <v>9</v>
      </c>
      <c r="D962" t="s">
        <v>1466</v>
      </c>
      <c r="E962">
        <v>0.18867924528301799</v>
      </c>
      <c r="F962">
        <v>0</v>
      </c>
      <c r="G962">
        <v>0</v>
      </c>
      <c r="H962" t="s">
        <v>1442</v>
      </c>
      <c r="I962" t="s">
        <v>1482</v>
      </c>
      <c r="J962" t="s">
        <v>1595</v>
      </c>
    </row>
    <row r="963" spans="1:10" x14ac:dyDescent="0.35">
      <c r="A963" t="s">
        <v>1440</v>
      </c>
      <c r="B963" t="s">
        <v>90</v>
      </c>
      <c r="C963" t="s">
        <v>9</v>
      </c>
      <c r="D963" t="s">
        <v>1468</v>
      </c>
      <c r="E963">
        <v>0.75471698113207497</v>
      </c>
      <c r="F963">
        <v>0.339622641509433</v>
      </c>
      <c r="G963">
        <v>0.13207547169811301</v>
      </c>
      <c r="H963" t="s">
        <v>1463</v>
      </c>
      <c r="I963" t="s">
        <v>1483</v>
      </c>
      <c r="J963" t="s">
        <v>1595</v>
      </c>
    </row>
    <row r="964" spans="1:10" x14ac:dyDescent="0.35">
      <c r="A964" t="s">
        <v>1440</v>
      </c>
      <c r="B964" t="s">
        <v>90</v>
      </c>
      <c r="C964" t="s">
        <v>14</v>
      </c>
      <c r="D964" t="s">
        <v>35</v>
      </c>
      <c r="E964">
        <v>0.81132075471698095</v>
      </c>
      <c r="F964">
        <v>0.50943396226415005</v>
      </c>
      <c r="G964">
        <v>0.20754716981131999</v>
      </c>
      <c r="H964" t="s">
        <v>1463</v>
      </c>
      <c r="I964" t="s">
        <v>1484</v>
      </c>
      <c r="J964" t="s">
        <v>1596</v>
      </c>
    </row>
    <row r="965" spans="1:10" x14ac:dyDescent="0.35">
      <c r="A965" t="s">
        <v>1440</v>
      </c>
      <c r="B965" t="s">
        <v>90</v>
      </c>
      <c r="C965" t="s">
        <v>14</v>
      </c>
      <c r="D965" t="s">
        <v>39</v>
      </c>
      <c r="E965">
        <v>0.90566037735849003</v>
      </c>
      <c r="F965">
        <v>0.81132075471698095</v>
      </c>
      <c r="G965">
        <v>0.37735849056603699</v>
      </c>
      <c r="H965" t="s">
        <v>1447</v>
      </c>
      <c r="I965" t="s">
        <v>1486</v>
      </c>
      <c r="J965" t="s">
        <v>1596</v>
      </c>
    </row>
    <row r="966" spans="1:10" x14ac:dyDescent="0.35">
      <c r="A966" t="s">
        <v>1440</v>
      </c>
      <c r="B966" t="s">
        <v>90</v>
      </c>
      <c r="C966" t="s">
        <v>14</v>
      </c>
      <c r="D966" t="s">
        <v>42</v>
      </c>
      <c r="E966">
        <v>1</v>
      </c>
      <c r="F966">
        <v>0.92452830188679203</v>
      </c>
      <c r="G966">
        <v>0.60377358490566002</v>
      </c>
      <c r="H966" t="s">
        <v>1447</v>
      </c>
      <c r="I966" t="s">
        <v>1487</v>
      </c>
      <c r="J966" t="s">
        <v>1596</v>
      </c>
    </row>
    <row r="967" spans="1:10" x14ac:dyDescent="0.35">
      <c r="A967" t="s">
        <v>1440</v>
      </c>
      <c r="B967" t="s">
        <v>90</v>
      </c>
      <c r="C967" t="s">
        <v>14</v>
      </c>
      <c r="D967" t="s">
        <v>45</v>
      </c>
      <c r="E967">
        <v>1</v>
      </c>
      <c r="F967">
        <v>0.98113207547169801</v>
      </c>
      <c r="G967">
        <v>0.75471698113207497</v>
      </c>
      <c r="H967" t="s">
        <v>1562</v>
      </c>
      <c r="I967" t="s">
        <v>1488</v>
      </c>
      <c r="J967" t="s">
        <v>1596</v>
      </c>
    </row>
    <row r="968" spans="1:10" x14ac:dyDescent="0.35">
      <c r="A968" t="s">
        <v>1440</v>
      </c>
      <c r="B968" t="s">
        <v>90</v>
      </c>
      <c r="C968" t="s">
        <v>14</v>
      </c>
      <c r="D968" t="s">
        <v>1450</v>
      </c>
      <c r="E968">
        <v>0</v>
      </c>
      <c r="F968">
        <v>0</v>
      </c>
      <c r="G968">
        <v>0</v>
      </c>
      <c r="H968" t="s">
        <v>1442</v>
      </c>
      <c r="I968" t="s">
        <v>1489</v>
      </c>
      <c r="J968" t="s">
        <v>1596</v>
      </c>
    </row>
    <row r="969" spans="1:10" x14ac:dyDescent="0.35">
      <c r="A969" t="s">
        <v>1440</v>
      </c>
      <c r="B969" t="s">
        <v>90</v>
      </c>
      <c r="C969" t="s">
        <v>14</v>
      </c>
      <c r="D969" t="s">
        <v>1454</v>
      </c>
      <c r="E969">
        <v>0.339622641509433</v>
      </c>
      <c r="F969">
        <v>0.169811320754716</v>
      </c>
      <c r="G969">
        <v>1.8867924528301799E-2</v>
      </c>
      <c r="H969" t="s">
        <v>1442</v>
      </c>
      <c r="I969" t="s">
        <v>1490</v>
      </c>
      <c r="J969" t="s">
        <v>1596</v>
      </c>
    </row>
    <row r="970" spans="1:10" x14ac:dyDescent="0.35">
      <c r="A970" t="s">
        <v>1440</v>
      </c>
      <c r="B970" t="s">
        <v>90</v>
      </c>
      <c r="C970" t="s">
        <v>14</v>
      </c>
      <c r="D970" t="s">
        <v>1459</v>
      </c>
      <c r="E970">
        <v>0.88679245283018804</v>
      </c>
      <c r="F970">
        <v>0.58490566037735803</v>
      </c>
      <c r="G970">
        <v>0.20754716981131999</v>
      </c>
      <c r="H970" t="s">
        <v>1463</v>
      </c>
      <c r="I970" t="s">
        <v>1491</v>
      </c>
      <c r="J970" t="s">
        <v>1596</v>
      </c>
    </row>
    <row r="971" spans="1:10" x14ac:dyDescent="0.35">
      <c r="A971" t="s">
        <v>1440</v>
      </c>
      <c r="B971" t="s">
        <v>90</v>
      </c>
      <c r="C971" t="s">
        <v>14</v>
      </c>
      <c r="D971" t="s">
        <v>1460</v>
      </c>
      <c r="E971">
        <v>0.20754716981131999</v>
      </c>
      <c r="F971">
        <v>0</v>
      </c>
      <c r="G971">
        <v>0</v>
      </c>
      <c r="H971" t="s">
        <v>1442</v>
      </c>
      <c r="I971" t="s">
        <v>1492</v>
      </c>
      <c r="J971" t="s">
        <v>1596</v>
      </c>
    </row>
    <row r="972" spans="1:10" x14ac:dyDescent="0.35">
      <c r="A972" t="s">
        <v>1440</v>
      </c>
      <c r="B972" t="s">
        <v>90</v>
      </c>
      <c r="C972" t="s">
        <v>14</v>
      </c>
      <c r="D972" t="s">
        <v>1462</v>
      </c>
      <c r="E972">
        <v>0.83018867924528295</v>
      </c>
      <c r="F972">
        <v>0.43396226415094302</v>
      </c>
      <c r="G972">
        <v>0.169811320754716</v>
      </c>
      <c r="H972" t="s">
        <v>1463</v>
      </c>
      <c r="I972" t="s">
        <v>1493</v>
      </c>
      <c r="J972" t="s">
        <v>1596</v>
      </c>
    </row>
    <row r="973" spans="1:10" x14ac:dyDescent="0.35">
      <c r="A973" t="s">
        <v>1440</v>
      </c>
      <c r="B973" t="s">
        <v>90</v>
      </c>
      <c r="C973" t="s">
        <v>14</v>
      </c>
      <c r="D973" t="s">
        <v>179</v>
      </c>
      <c r="E973">
        <v>0.98113207547169801</v>
      </c>
      <c r="F973">
        <v>0.84905660377358405</v>
      </c>
      <c r="G973">
        <v>0.54716981132075404</v>
      </c>
      <c r="H973" t="s">
        <v>1447</v>
      </c>
      <c r="I973" t="s">
        <v>1494</v>
      </c>
      <c r="J973" t="s">
        <v>1596</v>
      </c>
    </row>
    <row r="974" spans="1:10" x14ac:dyDescent="0.35">
      <c r="A974" t="s">
        <v>1440</v>
      </c>
      <c r="B974" t="s">
        <v>90</v>
      </c>
      <c r="C974" t="s">
        <v>14</v>
      </c>
      <c r="D974" t="s">
        <v>1464</v>
      </c>
      <c r="E974">
        <v>0</v>
      </c>
      <c r="F974">
        <v>0</v>
      </c>
      <c r="G974">
        <v>0</v>
      </c>
      <c r="H974" t="s">
        <v>1442</v>
      </c>
      <c r="I974" t="s">
        <v>1495</v>
      </c>
      <c r="J974" t="s">
        <v>1596</v>
      </c>
    </row>
    <row r="975" spans="1:10" x14ac:dyDescent="0.35">
      <c r="A975" t="s">
        <v>1440</v>
      </c>
      <c r="B975" t="s">
        <v>90</v>
      </c>
      <c r="C975" t="s">
        <v>14</v>
      </c>
      <c r="D975" t="s">
        <v>1466</v>
      </c>
      <c r="E975">
        <v>0.20754716981131999</v>
      </c>
      <c r="F975">
        <v>0</v>
      </c>
      <c r="G975">
        <v>0</v>
      </c>
      <c r="H975" t="s">
        <v>1442</v>
      </c>
      <c r="I975" t="s">
        <v>1500</v>
      </c>
      <c r="J975" t="s">
        <v>1596</v>
      </c>
    </row>
    <row r="976" spans="1:10" x14ac:dyDescent="0.35">
      <c r="A976" t="s">
        <v>1440</v>
      </c>
      <c r="B976" t="s">
        <v>90</v>
      </c>
      <c r="C976" t="s">
        <v>14</v>
      </c>
      <c r="D976" t="s">
        <v>1468</v>
      </c>
      <c r="E976">
        <v>0.83018867924528295</v>
      </c>
      <c r="F976">
        <v>0.35849056603773499</v>
      </c>
      <c r="G976">
        <v>0.13207547169811301</v>
      </c>
      <c r="H976" t="s">
        <v>1463</v>
      </c>
      <c r="I976" t="s">
        <v>1503</v>
      </c>
      <c r="J976" t="s">
        <v>1596</v>
      </c>
    </row>
    <row r="977" spans="1:10" x14ac:dyDescent="0.35">
      <c r="A977" t="s">
        <v>1440</v>
      </c>
      <c r="B977" t="s">
        <v>90</v>
      </c>
      <c r="C977" t="s">
        <v>17</v>
      </c>
      <c r="D977" t="s">
        <v>35</v>
      </c>
      <c r="E977">
        <v>0.60377358490566002</v>
      </c>
      <c r="F977">
        <v>0.43396226415094302</v>
      </c>
      <c r="G977">
        <v>0.18867924528301799</v>
      </c>
      <c r="H977" t="s">
        <v>1442</v>
      </c>
      <c r="I977" t="s">
        <v>1501</v>
      </c>
      <c r="J977" t="s">
        <v>1597</v>
      </c>
    </row>
    <row r="978" spans="1:10" x14ac:dyDescent="0.35">
      <c r="A978" t="s">
        <v>1440</v>
      </c>
      <c r="B978" t="s">
        <v>90</v>
      </c>
      <c r="C978" t="s">
        <v>17</v>
      </c>
      <c r="D978" t="s">
        <v>39</v>
      </c>
      <c r="E978">
        <v>0.84905660377358405</v>
      </c>
      <c r="F978">
        <v>0.60377358490566002</v>
      </c>
      <c r="G978">
        <v>0.320754716981132</v>
      </c>
      <c r="H978" t="s">
        <v>1463</v>
      </c>
      <c r="I978" t="s">
        <v>1504</v>
      </c>
      <c r="J978" t="s">
        <v>1597</v>
      </c>
    </row>
    <row r="979" spans="1:10" x14ac:dyDescent="0.35">
      <c r="A979" t="s">
        <v>1440</v>
      </c>
      <c r="B979" t="s">
        <v>90</v>
      </c>
      <c r="C979" t="s">
        <v>17</v>
      </c>
      <c r="D979" t="s">
        <v>42</v>
      </c>
      <c r="E979">
        <v>0.98113207547169801</v>
      </c>
      <c r="F979">
        <v>0.88679245283018804</v>
      </c>
      <c r="G979">
        <v>0.56603773584905603</v>
      </c>
      <c r="H979" t="s">
        <v>1447</v>
      </c>
      <c r="I979" t="s">
        <v>1505</v>
      </c>
      <c r="J979" t="s">
        <v>1597</v>
      </c>
    </row>
    <row r="980" spans="1:10" x14ac:dyDescent="0.35">
      <c r="A980" t="s">
        <v>1440</v>
      </c>
      <c r="B980" t="s">
        <v>90</v>
      </c>
      <c r="C980" t="s">
        <v>17</v>
      </c>
      <c r="D980" t="s">
        <v>45</v>
      </c>
      <c r="E980">
        <v>1</v>
      </c>
      <c r="F980">
        <v>0.96226415094339601</v>
      </c>
      <c r="G980">
        <v>0.71698113207547098</v>
      </c>
      <c r="H980" t="s">
        <v>1562</v>
      </c>
      <c r="I980" t="s">
        <v>1506</v>
      </c>
      <c r="J980" t="s">
        <v>1597</v>
      </c>
    </row>
    <row r="981" spans="1:10" x14ac:dyDescent="0.35">
      <c r="A981" t="s">
        <v>1440</v>
      </c>
      <c r="B981" t="s">
        <v>90</v>
      </c>
      <c r="C981" t="s">
        <v>17</v>
      </c>
      <c r="D981" t="s">
        <v>1450</v>
      </c>
      <c r="E981">
        <v>0</v>
      </c>
      <c r="F981">
        <v>0</v>
      </c>
      <c r="G981">
        <v>0</v>
      </c>
      <c r="H981" t="s">
        <v>1442</v>
      </c>
      <c r="I981" t="s">
        <v>1496</v>
      </c>
      <c r="J981" t="s">
        <v>1597</v>
      </c>
    </row>
    <row r="982" spans="1:10" x14ac:dyDescent="0.35">
      <c r="A982" t="s">
        <v>1440</v>
      </c>
      <c r="B982" t="s">
        <v>90</v>
      </c>
      <c r="C982" t="s">
        <v>17</v>
      </c>
      <c r="D982" t="s">
        <v>1454</v>
      </c>
      <c r="E982">
        <v>0.26415094339622602</v>
      </c>
      <c r="F982">
        <v>0.113207547169811</v>
      </c>
      <c r="G982">
        <v>0</v>
      </c>
      <c r="H982" t="s">
        <v>1442</v>
      </c>
      <c r="I982" t="s">
        <v>1458</v>
      </c>
      <c r="J982" t="s">
        <v>1597</v>
      </c>
    </row>
    <row r="983" spans="1:10" x14ac:dyDescent="0.35">
      <c r="A983" t="s">
        <v>1440</v>
      </c>
      <c r="B983" t="s">
        <v>90</v>
      </c>
      <c r="C983" t="s">
        <v>17</v>
      </c>
      <c r="D983" t="s">
        <v>1459</v>
      </c>
      <c r="E983">
        <v>0.83018867924528295</v>
      </c>
      <c r="F983">
        <v>0.50943396226415005</v>
      </c>
      <c r="G983">
        <v>0.18867924528301799</v>
      </c>
      <c r="H983" t="s">
        <v>1463</v>
      </c>
      <c r="I983" t="s">
        <v>86</v>
      </c>
      <c r="J983" t="s">
        <v>1597</v>
      </c>
    </row>
    <row r="984" spans="1:10" x14ac:dyDescent="0.35">
      <c r="A984" t="s">
        <v>1440</v>
      </c>
      <c r="B984" t="s">
        <v>90</v>
      </c>
      <c r="C984" t="s">
        <v>17</v>
      </c>
      <c r="D984" t="s">
        <v>1460</v>
      </c>
      <c r="E984">
        <v>0.113207547169811</v>
      </c>
      <c r="F984">
        <v>0</v>
      </c>
      <c r="G984">
        <v>0</v>
      </c>
      <c r="H984" t="s">
        <v>1442</v>
      </c>
      <c r="I984" t="s">
        <v>1498</v>
      </c>
      <c r="J984" t="s">
        <v>1597</v>
      </c>
    </row>
    <row r="985" spans="1:10" x14ac:dyDescent="0.35">
      <c r="A985" t="s">
        <v>1440</v>
      </c>
      <c r="B985" t="s">
        <v>90</v>
      </c>
      <c r="C985" t="s">
        <v>17</v>
      </c>
      <c r="D985" t="s">
        <v>1462</v>
      </c>
      <c r="E985">
        <v>0.69811320754716899</v>
      </c>
      <c r="F985">
        <v>0.35849056603773499</v>
      </c>
      <c r="G985">
        <v>0.13207547169811301</v>
      </c>
      <c r="H985" t="s">
        <v>1463</v>
      </c>
      <c r="I985" t="s">
        <v>212</v>
      </c>
      <c r="J985" t="s">
        <v>1597</v>
      </c>
    </row>
    <row r="986" spans="1:10" x14ac:dyDescent="0.35">
      <c r="A986" t="s">
        <v>1440</v>
      </c>
      <c r="B986" t="s">
        <v>90</v>
      </c>
      <c r="C986" t="s">
        <v>17</v>
      </c>
      <c r="D986" t="s">
        <v>179</v>
      </c>
      <c r="E986">
        <v>0.94339622641509402</v>
      </c>
      <c r="F986">
        <v>0.83018867924528295</v>
      </c>
      <c r="G986">
        <v>0.490566037735849</v>
      </c>
      <c r="H986" t="s">
        <v>1447</v>
      </c>
      <c r="I986" t="s">
        <v>88</v>
      </c>
      <c r="J986" t="s">
        <v>1597</v>
      </c>
    </row>
    <row r="987" spans="1:10" x14ac:dyDescent="0.35">
      <c r="A987" t="s">
        <v>1440</v>
      </c>
      <c r="B987" t="s">
        <v>90</v>
      </c>
      <c r="C987" t="s">
        <v>17</v>
      </c>
      <c r="D987" t="s">
        <v>1464</v>
      </c>
      <c r="E987">
        <v>0</v>
      </c>
      <c r="F987">
        <v>0</v>
      </c>
      <c r="G987">
        <v>0</v>
      </c>
      <c r="H987" t="s">
        <v>1442</v>
      </c>
      <c r="I987" t="s">
        <v>1497</v>
      </c>
      <c r="J987" t="s">
        <v>1597</v>
      </c>
    </row>
    <row r="988" spans="1:10" x14ac:dyDescent="0.35">
      <c r="A988" t="s">
        <v>1440</v>
      </c>
      <c r="B988" t="s">
        <v>90</v>
      </c>
      <c r="C988" t="s">
        <v>17</v>
      </c>
      <c r="D988" t="s">
        <v>1466</v>
      </c>
      <c r="E988">
        <v>0.13207547169811301</v>
      </c>
      <c r="F988">
        <v>0</v>
      </c>
      <c r="G988">
        <v>0</v>
      </c>
      <c r="H988" t="s">
        <v>1442</v>
      </c>
      <c r="I988" t="s">
        <v>1499</v>
      </c>
      <c r="J988" t="s">
        <v>1597</v>
      </c>
    </row>
    <row r="989" spans="1:10" x14ac:dyDescent="0.35">
      <c r="A989" t="s">
        <v>1440</v>
      </c>
      <c r="B989" t="s">
        <v>90</v>
      </c>
      <c r="C989" t="s">
        <v>17</v>
      </c>
      <c r="D989" t="s">
        <v>1468</v>
      </c>
      <c r="E989">
        <v>0.60377358490566002</v>
      </c>
      <c r="F989">
        <v>0.26415094339622602</v>
      </c>
      <c r="G989">
        <v>9.4339622641509399E-2</v>
      </c>
      <c r="H989" t="s">
        <v>1442</v>
      </c>
      <c r="I989" t="s">
        <v>1502</v>
      </c>
      <c r="J989" t="s">
        <v>1597</v>
      </c>
    </row>
    <row r="990" spans="1:10" x14ac:dyDescent="0.35">
      <c r="A990" t="s">
        <v>1440</v>
      </c>
      <c r="B990" t="s">
        <v>89</v>
      </c>
      <c r="C990" t="s">
        <v>3</v>
      </c>
      <c r="D990" t="s">
        <v>35</v>
      </c>
      <c r="E990">
        <v>0.39622641509433898</v>
      </c>
      <c r="F990">
        <v>0.35849056603773499</v>
      </c>
      <c r="G990">
        <v>0.18867924528301799</v>
      </c>
      <c r="H990" t="s">
        <v>1442</v>
      </c>
      <c r="I990" t="s">
        <v>1443</v>
      </c>
      <c r="J990" t="s">
        <v>1598</v>
      </c>
    </row>
    <row r="991" spans="1:10" x14ac:dyDescent="0.35">
      <c r="A991" t="s">
        <v>1440</v>
      </c>
      <c r="B991" t="s">
        <v>89</v>
      </c>
      <c r="C991" t="s">
        <v>3</v>
      </c>
      <c r="D991" t="s">
        <v>39</v>
      </c>
      <c r="E991">
        <v>0.77358490566037696</v>
      </c>
      <c r="F991">
        <v>0.52830188679245205</v>
      </c>
      <c r="G991">
        <v>0.30188679245283001</v>
      </c>
      <c r="H991" t="s">
        <v>1463</v>
      </c>
      <c r="I991" t="s">
        <v>1445</v>
      </c>
      <c r="J991" t="s">
        <v>1598</v>
      </c>
    </row>
    <row r="992" spans="1:10" x14ac:dyDescent="0.35">
      <c r="A992" t="s">
        <v>1440</v>
      </c>
      <c r="B992" t="s">
        <v>89</v>
      </c>
      <c r="C992" t="s">
        <v>3</v>
      </c>
      <c r="D992" t="s">
        <v>42</v>
      </c>
      <c r="E992">
        <v>0.94339622641509402</v>
      </c>
      <c r="F992">
        <v>0.84905660377358405</v>
      </c>
      <c r="G992">
        <v>0.54716981132075404</v>
      </c>
      <c r="H992" t="s">
        <v>1447</v>
      </c>
      <c r="I992" t="s">
        <v>1448</v>
      </c>
      <c r="J992" t="s">
        <v>1598</v>
      </c>
    </row>
    <row r="993" spans="1:10" x14ac:dyDescent="0.35">
      <c r="A993" t="s">
        <v>1440</v>
      </c>
      <c r="B993" t="s">
        <v>89</v>
      </c>
      <c r="C993" t="s">
        <v>3</v>
      </c>
      <c r="D993" t="s">
        <v>45</v>
      </c>
      <c r="E993">
        <v>1</v>
      </c>
      <c r="F993">
        <v>0.92452830188679203</v>
      </c>
      <c r="G993">
        <v>0.69811320754716899</v>
      </c>
      <c r="H993" t="s">
        <v>1562</v>
      </c>
      <c r="I993" t="s">
        <v>1449</v>
      </c>
      <c r="J993" t="s">
        <v>1598</v>
      </c>
    </row>
    <row r="994" spans="1:10" x14ac:dyDescent="0.35">
      <c r="A994" t="s">
        <v>1440</v>
      </c>
      <c r="B994" t="s">
        <v>89</v>
      </c>
      <c r="C994" t="s">
        <v>3</v>
      </c>
      <c r="D994" t="s">
        <v>1450</v>
      </c>
      <c r="E994">
        <v>0</v>
      </c>
      <c r="F994">
        <v>0</v>
      </c>
      <c r="G994">
        <v>0</v>
      </c>
      <c r="H994" t="s">
        <v>1442</v>
      </c>
      <c r="I994" t="s">
        <v>1451</v>
      </c>
      <c r="J994" t="s">
        <v>1598</v>
      </c>
    </row>
    <row r="995" spans="1:10" x14ac:dyDescent="0.35">
      <c r="A995" t="s">
        <v>1440</v>
      </c>
      <c r="B995" t="s">
        <v>89</v>
      </c>
      <c r="C995" t="s">
        <v>3</v>
      </c>
      <c r="D995" t="s">
        <v>1454</v>
      </c>
      <c r="E995">
        <v>0.18867924528301799</v>
      </c>
      <c r="F995">
        <v>3.7735849056603703E-2</v>
      </c>
      <c r="G995">
        <v>0</v>
      </c>
      <c r="H995" t="s">
        <v>1442</v>
      </c>
      <c r="I995" t="s">
        <v>1455</v>
      </c>
      <c r="J995" t="s">
        <v>1598</v>
      </c>
    </row>
    <row r="996" spans="1:10" x14ac:dyDescent="0.35">
      <c r="A996" t="s">
        <v>1440</v>
      </c>
      <c r="B996" t="s">
        <v>89</v>
      </c>
      <c r="C996" t="s">
        <v>3</v>
      </c>
      <c r="D996" t="s">
        <v>1459</v>
      </c>
      <c r="E996">
        <v>0.71698113207547098</v>
      </c>
      <c r="F996">
        <v>0.43396226415094302</v>
      </c>
      <c r="G996">
        <v>0.18867924528301799</v>
      </c>
      <c r="H996" t="s">
        <v>1463</v>
      </c>
      <c r="I996" t="s">
        <v>85</v>
      </c>
      <c r="J996" t="s">
        <v>1598</v>
      </c>
    </row>
    <row r="997" spans="1:10" x14ac:dyDescent="0.35">
      <c r="A997" t="s">
        <v>1440</v>
      </c>
      <c r="B997" t="s">
        <v>89</v>
      </c>
      <c r="C997" t="s">
        <v>3</v>
      </c>
      <c r="D997" t="s">
        <v>1460</v>
      </c>
      <c r="E997">
        <v>1.8867924528301799E-2</v>
      </c>
      <c r="F997">
        <v>0</v>
      </c>
      <c r="G997">
        <v>0</v>
      </c>
      <c r="H997" t="s">
        <v>1442</v>
      </c>
      <c r="I997" t="s">
        <v>1461</v>
      </c>
      <c r="J997" t="s">
        <v>1598</v>
      </c>
    </row>
    <row r="998" spans="1:10" x14ac:dyDescent="0.35">
      <c r="A998" t="s">
        <v>1440</v>
      </c>
      <c r="B998" t="s">
        <v>89</v>
      </c>
      <c r="C998" t="s">
        <v>3</v>
      </c>
      <c r="D998" t="s">
        <v>1462</v>
      </c>
      <c r="E998">
        <v>0.41509433962264097</v>
      </c>
      <c r="F998">
        <v>0.26415094339622602</v>
      </c>
      <c r="G998">
        <v>0.13207547169811301</v>
      </c>
      <c r="H998" t="s">
        <v>1442</v>
      </c>
      <c r="I998" t="s">
        <v>1457</v>
      </c>
      <c r="J998" t="s">
        <v>1598</v>
      </c>
    </row>
    <row r="999" spans="1:10" x14ac:dyDescent="0.35">
      <c r="A999" t="s">
        <v>1440</v>
      </c>
      <c r="B999" t="s">
        <v>89</v>
      </c>
      <c r="C999" t="s">
        <v>3</v>
      </c>
      <c r="D999" t="s">
        <v>179</v>
      </c>
      <c r="E999">
        <v>0.92452830188679203</v>
      </c>
      <c r="F999">
        <v>0.83018867924528295</v>
      </c>
      <c r="G999">
        <v>0.45283018867924502</v>
      </c>
      <c r="H999" t="s">
        <v>1447</v>
      </c>
      <c r="I999" t="s">
        <v>87</v>
      </c>
      <c r="J999" t="s">
        <v>1598</v>
      </c>
    </row>
    <row r="1000" spans="1:10" x14ac:dyDescent="0.35">
      <c r="A1000" t="s">
        <v>1440</v>
      </c>
      <c r="B1000" t="s">
        <v>89</v>
      </c>
      <c r="C1000" t="s">
        <v>3</v>
      </c>
      <c r="D1000" t="s">
        <v>1464</v>
      </c>
      <c r="E1000">
        <v>0</v>
      </c>
      <c r="F1000">
        <v>0</v>
      </c>
      <c r="G1000">
        <v>0</v>
      </c>
      <c r="H1000" t="s">
        <v>1442</v>
      </c>
      <c r="I1000" t="s">
        <v>1465</v>
      </c>
      <c r="J1000" t="s">
        <v>1598</v>
      </c>
    </row>
    <row r="1001" spans="1:10" x14ac:dyDescent="0.35">
      <c r="A1001" t="s">
        <v>1440</v>
      </c>
      <c r="B1001" t="s">
        <v>89</v>
      </c>
      <c r="C1001" t="s">
        <v>3</v>
      </c>
      <c r="D1001" t="s">
        <v>1466</v>
      </c>
      <c r="E1001">
        <v>1.8867924528301799E-2</v>
      </c>
      <c r="F1001">
        <v>0</v>
      </c>
      <c r="G1001">
        <v>0</v>
      </c>
      <c r="H1001" t="s">
        <v>1442</v>
      </c>
      <c r="I1001" t="s">
        <v>1467</v>
      </c>
      <c r="J1001" t="s">
        <v>1598</v>
      </c>
    </row>
    <row r="1002" spans="1:10" x14ac:dyDescent="0.35">
      <c r="A1002" t="s">
        <v>1440</v>
      </c>
      <c r="B1002" t="s">
        <v>89</v>
      </c>
      <c r="C1002" t="s">
        <v>3</v>
      </c>
      <c r="D1002" t="s">
        <v>1468</v>
      </c>
      <c r="E1002">
        <v>0.41509433962264097</v>
      </c>
      <c r="F1002">
        <v>0.20754716981131999</v>
      </c>
      <c r="G1002">
        <v>9.4339622641509399E-2</v>
      </c>
      <c r="H1002" t="s">
        <v>1442</v>
      </c>
      <c r="I1002" t="s">
        <v>1469</v>
      </c>
      <c r="J1002" t="s">
        <v>1598</v>
      </c>
    </row>
    <row r="1003" spans="1:10" x14ac:dyDescent="0.35">
      <c r="A1003" t="s">
        <v>1440</v>
      </c>
      <c r="B1003" t="s">
        <v>89</v>
      </c>
      <c r="C1003" t="s">
        <v>9</v>
      </c>
      <c r="D1003" t="s">
        <v>35</v>
      </c>
      <c r="E1003">
        <v>0.73584905660377298</v>
      </c>
      <c r="F1003">
        <v>0.45283018867924502</v>
      </c>
      <c r="G1003">
        <v>0.22641509433962201</v>
      </c>
      <c r="H1003" t="s">
        <v>1463</v>
      </c>
      <c r="I1003" t="s">
        <v>1470</v>
      </c>
      <c r="J1003" t="s">
        <v>1599</v>
      </c>
    </row>
    <row r="1004" spans="1:10" x14ac:dyDescent="0.35">
      <c r="A1004" t="s">
        <v>1440</v>
      </c>
      <c r="B1004" t="s">
        <v>89</v>
      </c>
      <c r="C1004" t="s">
        <v>9</v>
      </c>
      <c r="D1004" t="s">
        <v>39</v>
      </c>
      <c r="E1004">
        <v>0.88679245283018804</v>
      </c>
      <c r="F1004">
        <v>0.73584905660377298</v>
      </c>
      <c r="G1004">
        <v>0.37735849056603699</v>
      </c>
      <c r="H1004" t="s">
        <v>1447</v>
      </c>
      <c r="I1004" t="s">
        <v>1472</v>
      </c>
      <c r="J1004" t="s">
        <v>1599</v>
      </c>
    </row>
    <row r="1005" spans="1:10" x14ac:dyDescent="0.35">
      <c r="A1005" t="s">
        <v>1440</v>
      </c>
      <c r="B1005" t="s">
        <v>89</v>
      </c>
      <c r="C1005" t="s">
        <v>9</v>
      </c>
      <c r="D1005" t="s">
        <v>42</v>
      </c>
      <c r="E1005">
        <v>0.98113207547169801</v>
      </c>
      <c r="F1005">
        <v>0.90566037735849003</v>
      </c>
      <c r="G1005">
        <v>0.60377358490566002</v>
      </c>
      <c r="H1005" t="s">
        <v>1447</v>
      </c>
      <c r="I1005" t="s">
        <v>1473</v>
      </c>
      <c r="J1005" t="s">
        <v>1599</v>
      </c>
    </row>
    <row r="1006" spans="1:10" x14ac:dyDescent="0.35">
      <c r="A1006" t="s">
        <v>1440</v>
      </c>
      <c r="B1006" t="s">
        <v>89</v>
      </c>
      <c r="C1006" t="s">
        <v>9</v>
      </c>
      <c r="D1006" t="s">
        <v>45</v>
      </c>
      <c r="E1006">
        <v>1</v>
      </c>
      <c r="F1006">
        <v>0.98113207547169801</v>
      </c>
      <c r="G1006">
        <v>0.77358490566037696</v>
      </c>
      <c r="H1006" t="s">
        <v>1562</v>
      </c>
      <c r="I1006" t="s">
        <v>1474</v>
      </c>
      <c r="J1006" t="s">
        <v>1599</v>
      </c>
    </row>
    <row r="1007" spans="1:10" x14ac:dyDescent="0.35">
      <c r="A1007" t="s">
        <v>1440</v>
      </c>
      <c r="B1007" t="s">
        <v>89</v>
      </c>
      <c r="C1007" t="s">
        <v>9</v>
      </c>
      <c r="D1007" t="s">
        <v>1450</v>
      </c>
      <c r="E1007">
        <v>0</v>
      </c>
      <c r="F1007">
        <v>0</v>
      </c>
      <c r="G1007">
        <v>0</v>
      </c>
      <c r="H1007" t="s">
        <v>1442</v>
      </c>
      <c r="I1007" t="s">
        <v>1475</v>
      </c>
      <c r="J1007" t="s">
        <v>1599</v>
      </c>
    </row>
    <row r="1008" spans="1:10" x14ac:dyDescent="0.35">
      <c r="A1008" t="s">
        <v>1440</v>
      </c>
      <c r="B1008" t="s">
        <v>89</v>
      </c>
      <c r="C1008" t="s">
        <v>9</v>
      </c>
      <c r="D1008" t="s">
        <v>1454</v>
      </c>
      <c r="E1008">
        <v>0.28301886792452802</v>
      </c>
      <c r="F1008">
        <v>0.13207547169811301</v>
      </c>
      <c r="G1008">
        <v>1.8867924528301799E-2</v>
      </c>
      <c r="H1008" t="s">
        <v>1442</v>
      </c>
      <c r="I1008" t="s">
        <v>1476</v>
      </c>
      <c r="J1008" t="s">
        <v>1599</v>
      </c>
    </row>
    <row r="1009" spans="1:10" x14ac:dyDescent="0.35">
      <c r="A1009" t="s">
        <v>1440</v>
      </c>
      <c r="B1009" t="s">
        <v>89</v>
      </c>
      <c r="C1009" t="s">
        <v>9</v>
      </c>
      <c r="D1009" t="s">
        <v>1459</v>
      </c>
      <c r="E1009">
        <v>0.84905660377358405</v>
      </c>
      <c r="F1009">
        <v>0.56603773584905603</v>
      </c>
      <c r="G1009">
        <v>0.22641509433962201</v>
      </c>
      <c r="H1009" t="s">
        <v>1463</v>
      </c>
      <c r="I1009" t="s">
        <v>1477</v>
      </c>
      <c r="J1009" t="s">
        <v>1599</v>
      </c>
    </row>
    <row r="1010" spans="1:10" x14ac:dyDescent="0.35">
      <c r="A1010" t="s">
        <v>1440</v>
      </c>
      <c r="B1010" t="s">
        <v>89</v>
      </c>
      <c r="C1010" t="s">
        <v>9</v>
      </c>
      <c r="D1010" t="s">
        <v>1460</v>
      </c>
      <c r="E1010">
        <v>0.18867924528301799</v>
      </c>
      <c r="F1010">
        <v>0</v>
      </c>
      <c r="G1010">
        <v>0</v>
      </c>
      <c r="H1010" t="s">
        <v>1442</v>
      </c>
      <c r="I1010" t="s">
        <v>1478</v>
      </c>
      <c r="J1010" t="s">
        <v>1599</v>
      </c>
    </row>
    <row r="1011" spans="1:10" x14ac:dyDescent="0.35">
      <c r="A1011" t="s">
        <v>1440</v>
      </c>
      <c r="B1011" t="s">
        <v>89</v>
      </c>
      <c r="C1011" t="s">
        <v>9</v>
      </c>
      <c r="D1011" t="s">
        <v>1462</v>
      </c>
      <c r="E1011">
        <v>0.77358490566037696</v>
      </c>
      <c r="F1011">
        <v>0.41509433962264097</v>
      </c>
      <c r="G1011">
        <v>0.18867924528301799</v>
      </c>
      <c r="H1011" t="s">
        <v>1463</v>
      </c>
      <c r="I1011" t="s">
        <v>1479</v>
      </c>
      <c r="J1011" t="s">
        <v>1599</v>
      </c>
    </row>
    <row r="1012" spans="1:10" x14ac:dyDescent="0.35">
      <c r="A1012" t="s">
        <v>1440</v>
      </c>
      <c r="B1012" t="s">
        <v>89</v>
      </c>
      <c r="C1012" t="s">
        <v>9</v>
      </c>
      <c r="D1012" t="s">
        <v>179</v>
      </c>
      <c r="E1012">
        <v>0.94339622641509402</v>
      </c>
      <c r="F1012">
        <v>0.84905660377358405</v>
      </c>
      <c r="G1012">
        <v>0.56603773584905603</v>
      </c>
      <c r="H1012" t="s">
        <v>1447</v>
      </c>
      <c r="I1012" t="s">
        <v>1480</v>
      </c>
      <c r="J1012" t="s">
        <v>1599</v>
      </c>
    </row>
    <row r="1013" spans="1:10" x14ac:dyDescent="0.35">
      <c r="A1013" t="s">
        <v>1440</v>
      </c>
      <c r="B1013" t="s">
        <v>89</v>
      </c>
      <c r="C1013" t="s">
        <v>9</v>
      </c>
      <c r="D1013" t="s">
        <v>1464</v>
      </c>
      <c r="E1013">
        <v>0</v>
      </c>
      <c r="F1013">
        <v>0</v>
      </c>
      <c r="G1013">
        <v>0</v>
      </c>
      <c r="H1013" t="s">
        <v>1442</v>
      </c>
      <c r="I1013" t="s">
        <v>1481</v>
      </c>
      <c r="J1013" t="s">
        <v>1599</v>
      </c>
    </row>
    <row r="1014" spans="1:10" x14ac:dyDescent="0.35">
      <c r="A1014" t="s">
        <v>1440</v>
      </c>
      <c r="B1014" t="s">
        <v>89</v>
      </c>
      <c r="C1014" t="s">
        <v>9</v>
      </c>
      <c r="D1014" t="s">
        <v>1466</v>
      </c>
      <c r="E1014">
        <v>0.18867924528301799</v>
      </c>
      <c r="F1014">
        <v>0</v>
      </c>
      <c r="G1014">
        <v>0</v>
      </c>
      <c r="H1014" t="s">
        <v>1442</v>
      </c>
      <c r="I1014" t="s">
        <v>1482</v>
      </c>
      <c r="J1014" t="s">
        <v>1599</v>
      </c>
    </row>
    <row r="1015" spans="1:10" x14ac:dyDescent="0.35">
      <c r="A1015" t="s">
        <v>1440</v>
      </c>
      <c r="B1015" t="s">
        <v>89</v>
      </c>
      <c r="C1015" t="s">
        <v>9</v>
      </c>
      <c r="D1015" t="s">
        <v>1468</v>
      </c>
      <c r="E1015">
        <v>0.75471698113207497</v>
      </c>
      <c r="F1015">
        <v>0.35849056603773499</v>
      </c>
      <c r="G1015">
        <v>0.13207547169811301</v>
      </c>
      <c r="H1015" t="s">
        <v>1463</v>
      </c>
      <c r="I1015" t="s">
        <v>1483</v>
      </c>
      <c r="J1015" t="s">
        <v>1599</v>
      </c>
    </row>
    <row r="1016" spans="1:10" x14ac:dyDescent="0.35">
      <c r="A1016" t="s">
        <v>1440</v>
      </c>
      <c r="B1016" t="s">
        <v>89</v>
      </c>
      <c r="C1016" t="s">
        <v>14</v>
      </c>
      <c r="D1016" t="s">
        <v>35</v>
      </c>
      <c r="E1016">
        <v>0.81132075471698095</v>
      </c>
      <c r="F1016">
        <v>0.52830188679245205</v>
      </c>
      <c r="G1016">
        <v>0.26415094339622602</v>
      </c>
      <c r="H1016" t="s">
        <v>1463</v>
      </c>
      <c r="I1016" t="s">
        <v>1484</v>
      </c>
      <c r="J1016" t="s">
        <v>1600</v>
      </c>
    </row>
    <row r="1017" spans="1:10" x14ac:dyDescent="0.35">
      <c r="A1017" t="s">
        <v>1440</v>
      </c>
      <c r="B1017" t="s">
        <v>89</v>
      </c>
      <c r="C1017" t="s">
        <v>14</v>
      </c>
      <c r="D1017" t="s">
        <v>39</v>
      </c>
      <c r="E1017">
        <v>0.90566037735849003</v>
      </c>
      <c r="F1017">
        <v>0.81132075471698095</v>
      </c>
      <c r="G1017">
        <v>0.39622641509433898</v>
      </c>
      <c r="H1017" t="s">
        <v>1447</v>
      </c>
      <c r="I1017" t="s">
        <v>1486</v>
      </c>
      <c r="J1017" t="s">
        <v>1600</v>
      </c>
    </row>
    <row r="1018" spans="1:10" x14ac:dyDescent="0.35">
      <c r="A1018" t="s">
        <v>1440</v>
      </c>
      <c r="B1018" t="s">
        <v>89</v>
      </c>
      <c r="C1018" t="s">
        <v>14</v>
      </c>
      <c r="D1018" t="s">
        <v>42</v>
      </c>
      <c r="E1018">
        <v>1</v>
      </c>
      <c r="F1018">
        <v>0.92452830188679203</v>
      </c>
      <c r="G1018">
        <v>0.60377358490566002</v>
      </c>
      <c r="H1018" t="s">
        <v>1447</v>
      </c>
      <c r="I1018" t="s">
        <v>1487</v>
      </c>
      <c r="J1018" t="s">
        <v>1600</v>
      </c>
    </row>
    <row r="1019" spans="1:10" x14ac:dyDescent="0.35">
      <c r="A1019" t="s">
        <v>1440</v>
      </c>
      <c r="B1019" t="s">
        <v>89</v>
      </c>
      <c r="C1019" t="s">
        <v>14</v>
      </c>
      <c r="D1019" t="s">
        <v>45</v>
      </c>
      <c r="E1019">
        <v>1</v>
      </c>
      <c r="F1019">
        <v>0.98113207547169801</v>
      </c>
      <c r="G1019">
        <v>0.79245283018867896</v>
      </c>
      <c r="H1019" t="s">
        <v>1562</v>
      </c>
      <c r="I1019" t="s">
        <v>1488</v>
      </c>
      <c r="J1019" t="s">
        <v>1600</v>
      </c>
    </row>
    <row r="1020" spans="1:10" x14ac:dyDescent="0.35">
      <c r="A1020" t="s">
        <v>1440</v>
      </c>
      <c r="B1020" t="s">
        <v>89</v>
      </c>
      <c r="C1020" t="s">
        <v>14</v>
      </c>
      <c r="D1020" t="s">
        <v>1450</v>
      </c>
      <c r="E1020">
        <v>0</v>
      </c>
      <c r="F1020">
        <v>0</v>
      </c>
      <c r="G1020">
        <v>0</v>
      </c>
      <c r="H1020" t="s">
        <v>1442</v>
      </c>
      <c r="I1020" t="s">
        <v>1489</v>
      </c>
      <c r="J1020" t="s">
        <v>1600</v>
      </c>
    </row>
    <row r="1021" spans="1:10" x14ac:dyDescent="0.35">
      <c r="A1021" t="s">
        <v>1440</v>
      </c>
      <c r="B1021" t="s">
        <v>89</v>
      </c>
      <c r="C1021" t="s">
        <v>14</v>
      </c>
      <c r="D1021" t="s">
        <v>1454</v>
      </c>
      <c r="E1021">
        <v>0.339622641509433</v>
      </c>
      <c r="F1021">
        <v>0.169811320754716</v>
      </c>
      <c r="G1021">
        <v>1.8867924528301799E-2</v>
      </c>
      <c r="H1021" t="s">
        <v>1442</v>
      </c>
      <c r="I1021" t="s">
        <v>1490</v>
      </c>
      <c r="J1021" t="s">
        <v>1600</v>
      </c>
    </row>
    <row r="1022" spans="1:10" x14ac:dyDescent="0.35">
      <c r="A1022" t="s">
        <v>1440</v>
      </c>
      <c r="B1022" t="s">
        <v>89</v>
      </c>
      <c r="C1022" t="s">
        <v>14</v>
      </c>
      <c r="D1022" t="s">
        <v>1459</v>
      </c>
      <c r="E1022">
        <v>0.88679245283018804</v>
      </c>
      <c r="F1022">
        <v>0.58490566037735803</v>
      </c>
      <c r="G1022">
        <v>0.26415094339622602</v>
      </c>
      <c r="H1022" t="s">
        <v>1463</v>
      </c>
      <c r="I1022" t="s">
        <v>1491</v>
      </c>
      <c r="J1022" t="s">
        <v>1600</v>
      </c>
    </row>
    <row r="1023" spans="1:10" x14ac:dyDescent="0.35">
      <c r="A1023" t="s">
        <v>1440</v>
      </c>
      <c r="B1023" t="s">
        <v>89</v>
      </c>
      <c r="C1023" t="s">
        <v>14</v>
      </c>
      <c r="D1023" t="s">
        <v>1460</v>
      </c>
      <c r="E1023">
        <v>0.18867924528301799</v>
      </c>
      <c r="F1023">
        <v>0</v>
      </c>
      <c r="G1023">
        <v>0</v>
      </c>
      <c r="H1023" t="s">
        <v>1442</v>
      </c>
      <c r="I1023" t="s">
        <v>1492</v>
      </c>
      <c r="J1023" t="s">
        <v>1600</v>
      </c>
    </row>
    <row r="1024" spans="1:10" x14ac:dyDescent="0.35">
      <c r="A1024" t="s">
        <v>1440</v>
      </c>
      <c r="B1024" t="s">
        <v>89</v>
      </c>
      <c r="C1024" t="s">
        <v>14</v>
      </c>
      <c r="D1024" t="s">
        <v>1462</v>
      </c>
      <c r="E1024">
        <v>0.83018867924528295</v>
      </c>
      <c r="F1024">
        <v>0.43396226415094302</v>
      </c>
      <c r="G1024">
        <v>0.18867924528301799</v>
      </c>
      <c r="H1024" t="s">
        <v>1463</v>
      </c>
      <c r="I1024" t="s">
        <v>1493</v>
      </c>
      <c r="J1024" t="s">
        <v>1600</v>
      </c>
    </row>
    <row r="1025" spans="1:10" x14ac:dyDescent="0.35">
      <c r="A1025" t="s">
        <v>1440</v>
      </c>
      <c r="B1025" t="s">
        <v>89</v>
      </c>
      <c r="C1025" t="s">
        <v>14</v>
      </c>
      <c r="D1025" t="s">
        <v>179</v>
      </c>
      <c r="E1025">
        <v>0.98113207547169801</v>
      </c>
      <c r="F1025">
        <v>0.86792452830188604</v>
      </c>
      <c r="G1025">
        <v>0.58490566037735803</v>
      </c>
      <c r="H1025" t="s">
        <v>1447</v>
      </c>
      <c r="I1025" t="s">
        <v>1494</v>
      </c>
      <c r="J1025" t="s">
        <v>1600</v>
      </c>
    </row>
    <row r="1026" spans="1:10" x14ac:dyDescent="0.35">
      <c r="A1026" t="s">
        <v>1440</v>
      </c>
      <c r="B1026" t="s">
        <v>89</v>
      </c>
      <c r="C1026" t="s">
        <v>14</v>
      </c>
      <c r="D1026" t="s">
        <v>1464</v>
      </c>
      <c r="E1026">
        <v>0</v>
      </c>
      <c r="F1026">
        <v>0</v>
      </c>
      <c r="G1026">
        <v>0</v>
      </c>
      <c r="H1026" t="s">
        <v>1442</v>
      </c>
      <c r="I1026" t="s">
        <v>1495</v>
      </c>
      <c r="J1026" t="s">
        <v>1600</v>
      </c>
    </row>
    <row r="1027" spans="1:10" x14ac:dyDescent="0.35">
      <c r="A1027" t="s">
        <v>1440</v>
      </c>
      <c r="B1027" t="s">
        <v>89</v>
      </c>
      <c r="C1027" t="s">
        <v>14</v>
      </c>
      <c r="D1027" t="s">
        <v>1466</v>
      </c>
      <c r="E1027">
        <v>0.20754716981131999</v>
      </c>
      <c r="F1027">
        <v>0</v>
      </c>
      <c r="G1027">
        <v>0</v>
      </c>
      <c r="H1027" t="s">
        <v>1442</v>
      </c>
      <c r="I1027" t="s">
        <v>1500</v>
      </c>
      <c r="J1027" t="s">
        <v>1600</v>
      </c>
    </row>
    <row r="1028" spans="1:10" x14ac:dyDescent="0.35">
      <c r="A1028" t="s">
        <v>1440</v>
      </c>
      <c r="B1028" t="s">
        <v>89</v>
      </c>
      <c r="C1028" t="s">
        <v>14</v>
      </c>
      <c r="D1028" t="s">
        <v>1468</v>
      </c>
      <c r="E1028">
        <v>0.83018867924528295</v>
      </c>
      <c r="F1028">
        <v>0.35849056603773499</v>
      </c>
      <c r="G1028">
        <v>0.13207547169811301</v>
      </c>
      <c r="H1028" t="s">
        <v>1463</v>
      </c>
      <c r="I1028" t="s">
        <v>1503</v>
      </c>
      <c r="J1028" t="s">
        <v>1600</v>
      </c>
    </row>
    <row r="1029" spans="1:10" x14ac:dyDescent="0.35">
      <c r="A1029" t="s">
        <v>1440</v>
      </c>
      <c r="B1029" t="s">
        <v>89</v>
      </c>
      <c r="C1029" t="s">
        <v>17</v>
      </c>
      <c r="D1029" t="s">
        <v>35</v>
      </c>
      <c r="E1029">
        <v>0.60377358490566002</v>
      </c>
      <c r="F1029">
        <v>0.43396226415094302</v>
      </c>
      <c r="G1029">
        <v>0.20754716981131999</v>
      </c>
      <c r="H1029" t="s">
        <v>1442</v>
      </c>
      <c r="I1029" t="s">
        <v>1501</v>
      </c>
      <c r="J1029" t="s">
        <v>1601</v>
      </c>
    </row>
    <row r="1030" spans="1:10" x14ac:dyDescent="0.35">
      <c r="A1030" t="s">
        <v>1440</v>
      </c>
      <c r="B1030" t="s">
        <v>89</v>
      </c>
      <c r="C1030" t="s">
        <v>17</v>
      </c>
      <c r="D1030" t="s">
        <v>39</v>
      </c>
      <c r="E1030">
        <v>0.84905660377358405</v>
      </c>
      <c r="F1030">
        <v>0.679245283018867</v>
      </c>
      <c r="G1030">
        <v>0.37735849056603699</v>
      </c>
      <c r="H1030" t="s">
        <v>1447</v>
      </c>
      <c r="I1030" t="s">
        <v>1504</v>
      </c>
      <c r="J1030" t="s">
        <v>1601</v>
      </c>
    </row>
    <row r="1031" spans="1:10" x14ac:dyDescent="0.35">
      <c r="A1031" t="s">
        <v>1440</v>
      </c>
      <c r="B1031" t="s">
        <v>89</v>
      </c>
      <c r="C1031" t="s">
        <v>17</v>
      </c>
      <c r="D1031" t="s">
        <v>42</v>
      </c>
      <c r="E1031">
        <v>0.98113207547169801</v>
      </c>
      <c r="F1031">
        <v>0.90566037735849003</v>
      </c>
      <c r="G1031">
        <v>0.58490566037735803</v>
      </c>
      <c r="H1031" t="s">
        <v>1447</v>
      </c>
      <c r="I1031" t="s">
        <v>1505</v>
      </c>
      <c r="J1031" t="s">
        <v>1601</v>
      </c>
    </row>
    <row r="1032" spans="1:10" x14ac:dyDescent="0.35">
      <c r="A1032" t="s">
        <v>1440</v>
      </c>
      <c r="B1032" t="s">
        <v>89</v>
      </c>
      <c r="C1032" t="s">
        <v>17</v>
      </c>
      <c r="D1032" t="s">
        <v>45</v>
      </c>
      <c r="E1032">
        <v>1</v>
      </c>
      <c r="F1032">
        <v>0.98113207547169801</v>
      </c>
      <c r="G1032">
        <v>0.71698113207547098</v>
      </c>
      <c r="H1032" t="s">
        <v>1562</v>
      </c>
      <c r="I1032" t="s">
        <v>1506</v>
      </c>
      <c r="J1032" t="s">
        <v>1601</v>
      </c>
    </row>
    <row r="1033" spans="1:10" x14ac:dyDescent="0.35">
      <c r="A1033" t="s">
        <v>1440</v>
      </c>
      <c r="B1033" t="s">
        <v>89</v>
      </c>
      <c r="C1033" t="s">
        <v>17</v>
      </c>
      <c r="D1033" t="s">
        <v>1450</v>
      </c>
      <c r="E1033">
        <v>0</v>
      </c>
      <c r="F1033">
        <v>0</v>
      </c>
      <c r="G1033">
        <v>0</v>
      </c>
      <c r="H1033" t="s">
        <v>1442</v>
      </c>
      <c r="I1033" t="s">
        <v>1496</v>
      </c>
      <c r="J1033" t="s">
        <v>1601</v>
      </c>
    </row>
    <row r="1034" spans="1:10" x14ac:dyDescent="0.35">
      <c r="A1034" t="s">
        <v>1440</v>
      </c>
      <c r="B1034" t="s">
        <v>89</v>
      </c>
      <c r="C1034" t="s">
        <v>17</v>
      </c>
      <c r="D1034" t="s">
        <v>1454</v>
      </c>
      <c r="E1034">
        <v>0.26415094339622602</v>
      </c>
      <c r="F1034">
        <v>0.13207547169811301</v>
      </c>
      <c r="G1034">
        <v>1.8867924528301799E-2</v>
      </c>
      <c r="H1034" t="s">
        <v>1442</v>
      </c>
      <c r="I1034" t="s">
        <v>1458</v>
      </c>
      <c r="J1034" t="s">
        <v>1601</v>
      </c>
    </row>
    <row r="1035" spans="1:10" x14ac:dyDescent="0.35">
      <c r="A1035" t="s">
        <v>1440</v>
      </c>
      <c r="B1035" t="s">
        <v>89</v>
      </c>
      <c r="C1035" t="s">
        <v>17</v>
      </c>
      <c r="D1035" t="s">
        <v>1459</v>
      </c>
      <c r="E1035">
        <v>0.83018867924528295</v>
      </c>
      <c r="F1035">
        <v>0.50943396226415005</v>
      </c>
      <c r="G1035">
        <v>0.20754716981131999</v>
      </c>
      <c r="H1035" t="s">
        <v>1463</v>
      </c>
      <c r="I1035" t="s">
        <v>86</v>
      </c>
      <c r="J1035" t="s">
        <v>1601</v>
      </c>
    </row>
    <row r="1036" spans="1:10" x14ac:dyDescent="0.35">
      <c r="A1036" t="s">
        <v>1440</v>
      </c>
      <c r="B1036" t="s">
        <v>89</v>
      </c>
      <c r="C1036" t="s">
        <v>17</v>
      </c>
      <c r="D1036" t="s">
        <v>1460</v>
      </c>
      <c r="E1036">
        <v>9.4339622641509399E-2</v>
      </c>
      <c r="F1036">
        <v>0</v>
      </c>
      <c r="G1036">
        <v>0</v>
      </c>
      <c r="H1036" t="s">
        <v>1442</v>
      </c>
      <c r="I1036" t="s">
        <v>1498</v>
      </c>
      <c r="J1036" t="s">
        <v>1601</v>
      </c>
    </row>
    <row r="1037" spans="1:10" x14ac:dyDescent="0.35">
      <c r="A1037" t="s">
        <v>1440</v>
      </c>
      <c r="B1037" t="s">
        <v>89</v>
      </c>
      <c r="C1037" t="s">
        <v>17</v>
      </c>
      <c r="D1037" t="s">
        <v>1462</v>
      </c>
      <c r="E1037">
        <v>0.69811320754716899</v>
      </c>
      <c r="F1037">
        <v>0.35849056603773499</v>
      </c>
      <c r="G1037">
        <v>0.15094339622641501</v>
      </c>
      <c r="H1037" t="s">
        <v>1463</v>
      </c>
      <c r="I1037" t="s">
        <v>212</v>
      </c>
      <c r="J1037" t="s">
        <v>1601</v>
      </c>
    </row>
    <row r="1038" spans="1:10" x14ac:dyDescent="0.35">
      <c r="A1038" t="s">
        <v>1440</v>
      </c>
      <c r="B1038" t="s">
        <v>89</v>
      </c>
      <c r="C1038" t="s">
        <v>17</v>
      </c>
      <c r="D1038" t="s">
        <v>179</v>
      </c>
      <c r="E1038">
        <v>0.94339622641509402</v>
      </c>
      <c r="F1038">
        <v>0.83018867924528295</v>
      </c>
      <c r="G1038">
        <v>0.52830188679245205</v>
      </c>
      <c r="H1038" t="s">
        <v>1447</v>
      </c>
      <c r="I1038" t="s">
        <v>88</v>
      </c>
      <c r="J1038" t="s">
        <v>1601</v>
      </c>
    </row>
    <row r="1039" spans="1:10" x14ac:dyDescent="0.35">
      <c r="A1039" t="s">
        <v>1440</v>
      </c>
      <c r="B1039" t="s">
        <v>89</v>
      </c>
      <c r="C1039" t="s">
        <v>17</v>
      </c>
      <c r="D1039" t="s">
        <v>1464</v>
      </c>
      <c r="E1039">
        <v>0</v>
      </c>
      <c r="F1039">
        <v>0</v>
      </c>
      <c r="G1039">
        <v>0</v>
      </c>
      <c r="H1039" t="s">
        <v>1442</v>
      </c>
      <c r="I1039" t="s">
        <v>1497</v>
      </c>
      <c r="J1039" t="s">
        <v>1601</v>
      </c>
    </row>
    <row r="1040" spans="1:10" x14ac:dyDescent="0.35">
      <c r="A1040" t="s">
        <v>1440</v>
      </c>
      <c r="B1040" t="s">
        <v>89</v>
      </c>
      <c r="C1040" t="s">
        <v>17</v>
      </c>
      <c r="D1040" t="s">
        <v>1466</v>
      </c>
      <c r="E1040">
        <v>0.13207547169811301</v>
      </c>
      <c r="F1040">
        <v>0</v>
      </c>
      <c r="G1040">
        <v>0</v>
      </c>
      <c r="H1040" t="s">
        <v>1442</v>
      </c>
      <c r="I1040" t="s">
        <v>1499</v>
      </c>
      <c r="J1040" t="s">
        <v>1601</v>
      </c>
    </row>
    <row r="1041" spans="1:10" x14ac:dyDescent="0.35">
      <c r="A1041" t="s">
        <v>1440</v>
      </c>
      <c r="B1041" t="s">
        <v>89</v>
      </c>
      <c r="C1041" t="s">
        <v>17</v>
      </c>
      <c r="D1041" t="s">
        <v>1468</v>
      </c>
      <c r="E1041">
        <v>0.58490566037735803</v>
      </c>
      <c r="F1041">
        <v>0.26415094339622602</v>
      </c>
      <c r="G1041">
        <v>0.13207547169811301</v>
      </c>
      <c r="H1041" t="s">
        <v>1442</v>
      </c>
      <c r="I1041" t="s">
        <v>1502</v>
      </c>
      <c r="J1041" t="s">
        <v>1601</v>
      </c>
    </row>
    <row r="1042" spans="1:10" x14ac:dyDescent="0.35">
      <c r="A1042" t="s">
        <v>1440</v>
      </c>
      <c r="B1042" t="s">
        <v>1514</v>
      </c>
      <c r="C1042" t="s">
        <v>3</v>
      </c>
      <c r="D1042" t="s">
        <v>35</v>
      </c>
      <c r="E1042">
        <v>0.39622641509433898</v>
      </c>
      <c r="F1042">
        <v>0.35849056603773499</v>
      </c>
      <c r="G1042">
        <v>0.18867924528301799</v>
      </c>
      <c r="H1042" t="s">
        <v>1442</v>
      </c>
      <c r="I1042" t="s">
        <v>1443</v>
      </c>
      <c r="J1042" t="s">
        <v>1602</v>
      </c>
    </row>
    <row r="1043" spans="1:10" x14ac:dyDescent="0.35">
      <c r="A1043" t="s">
        <v>1440</v>
      </c>
      <c r="B1043" t="s">
        <v>1514</v>
      </c>
      <c r="C1043" t="s">
        <v>3</v>
      </c>
      <c r="D1043" t="s">
        <v>39</v>
      </c>
      <c r="E1043">
        <v>0.77358490566037696</v>
      </c>
      <c r="F1043">
        <v>0.52830188679245205</v>
      </c>
      <c r="G1043">
        <v>0.28301886792452802</v>
      </c>
      <c r="H1043" t="s">
        <v>1463</v>
      </c>
      <c r="I1043" t="s">
        <v>1445</v>
      </c>
      <c r="J1043" t="s">
        <v>1602</v>
      </c>
    </row>
    <row r="1044" spans="1:10" x14ac:dyDescent="0.35">
      <c r="A1044" t="s">
        <v>1440</v>
      </c>
      <c r="B1044" t="s">
        <v>1514</v>
      </c>
      <c r="C1044" t="s">
        <v>3</v>
      </c>
      <c r="D1044" t="s">
        <v>42</v>
      </c>
      <c r="E1044">
        <v>0.94339622641509402</v>
      </c>
      <c r="F1044">
        <v>0.84905660377358405</v>
      </c>
      <c r="G1044">
        <v>0.54716981132075404</v>
      </c>
      <c r="H1044" t="s">
        <v>1447</v>
      </c>
      <c r="I1044" t="s">
        <v>1448</v>
      </c>
      <c r="J1044" t="s">
        <v>1602</v>
      </c>
    </row>
    <row r="1045" spans="1:10" x14ac:dyDescent="0.35">
      <c r="A1045" t="s">
        <v>1440</v>
      </c>
      <c r="B1045" t="s">
        <v>1514</v>
      </c>
      <c r="C1045" t="s">
        <v>3</v>
      </c>
      <c r="D1045" t="s">
        <v>45</v>
      </c>
      <c r="E1045">
        <v>1</v>
      </c>
      <c r="F1045">
        <v>0.92452830188679203</v>
      </c>
      <c r="G1045">
        <v>0.71698113207547098</v>
      </c>
      <c r="H1045" t="s">
        <v>1562</v>
      </c>
      <c r="I1045" t="s">
        <v>1449</v>
      </c>
      <c r="J1045" t="s">
        <v>1602</v>
      </c>
    </row>
    <row r="1046" spans="1:10" x14ac:dyDescent="0.35">
      <c r="A1046" t="s">
        <v>1440</v>
      </c>
      <c r="B1046" t="s">
        <v>1514</v>
      </c>
      <c r="C1046" t="s">
        <v>3</v>
      </c>
      <c r="D1046" t="s">
        <v>1450</v>
      </c>
      <c r="E1046">
        <v>0</v>
      </c>
      <c r="F1046">
        <v>0</v>
      </c>
      <c r="G1046">
        <v>0</v>
      </c>
      <c r="H1046" t="s">
        <v>1442</v>
      </c>
      <c r="I1046" t="s">
        <v>1451</v>
      </c>
      <c r="J1046" t="s">
        <v>1602</v>
      </c>
    </row>
    <row r="1047" spans="1:10" x14ac:dyDescent="0.35">
      <c r="A1047" t="s">
        <v>1440</v>
      </c>
      <c r="B1047" t="s">
        <v>1514</v>
      </c>
      <c r="C1047" t="s">
        <v>3</v>
      </c>
      <c r="D1047" t="s">
        <v>1454</v>
      </c>
      <c r="E1047">
        <v>0.169811320754716</v>
      </c>
      <c r="F1047">
        <v>3.7735849056603703E-2</v>
      </c>
      <c r="G1047">
        <v>0</v>
      </c>
      <c r="H1047" t="s">
        <v>1442</v>
      </c>
      <c r="I1047" t="s">
        <v>1455</v>
      </c>
      <c r="J1047" t="s">
        <v>1602</v>
      </c>
    </row>
    <row r="1048" spans="1:10" x14ac:dyDescent="0.35">
      <c r="A1048" t="s">
        <v>1440</v>
      </c>
      <c r="B1048" t="s">
        <v>1514</v>
      </c>
      <c r="C1048" t="s">
        <v>3</v>
      </c>
      <c r="D1048" t="s">
        <v>1459</v>
      </c>
      <c r="E1048">
        <v>0.69811320754716899</v>
      </c>
      <c r="F1048">
        <v>0.41509433962264097</v>
      </c>
      <c r="G1048">
        <v>0.18867924528301799</v>
      </c>
      <c r="H1048" t="s">
        <v>1463</v>
      </c>
      <c r="I1048" t="s">
        <v>85</v>
      </c>
      <c r="J1048" t="s">
        <v>1602</v>
      </c>
    </row>
    <row r="1049" spans="1:10" x14ac:dyDescent="0.35">
      <c r="A1049" t="s">
        <v>1440</v>
      </c>
      <c r="B1049" t="s">
        <v>1514</v>
      </c>
      <c r="C1049" t="s">
        <v>3</v>
      </c>
      <c r="D1049" t="s">
        <v>1460</v>
      </c>
      <c r="E1049">
        <v>1.8867924528301799E-2</v>
      </c>
      <c r="F1049">
        <v>0</v>
      </c>
      <c r="G1049">
        <v>0</v>
      </c>
      <c r="H1049" t="s">
        <v>1442</v>
      </c>
      <c r="I1049" t="s">
        <v>1461</v>
      </c>
      <c r="J1049" t="s">
        <v>1602</v>
      </c>
    </row>
    <row r="1050" spans="1:10" x14ac:dyDescent="0.35">
      <c r="A1050" t="s">
        <v>1440</v>
      </c>
      <c r="B1050" t="s">
        <v>1514</v>
      </c>
      <c r="C1050" t="s">
        <v>3</v>
      </c>
      <c r="D1050" t="s">
        <v>1462</v>
      </c>
      <c r="E1050">
        <v>0.41509433962264097</v>
      </c>
      <c r="F1050">
        <v>0.26415094339622602</v>
      </c>
      <c r="G1050">
        <v>0.13207547169811301</v>
      </c>
      <c r="H1050" t="s">
        <v>1442</v>
      </c>
      <c r="I1050" t="s">
        <v>1457</v>
      </c>
      <c r="J1050" t="s">
        <v>1602</v>
      </c>
    </row>
    <row r="1051" spans="1:10" x14ac:dyDescent="0.35">
      <c r="A1051" t="s">
        <v>1440</v>
      </c>
      <c r="B1051" t="s">
        <v>1514</v>
      </c>
      <c r="C1051" t="s">
        <v>3</v>
      </c>
      <c r="D1051" t="s">
        <v>179</v>
      </c>
      <c r="E1051">
        <v>0.90566037735849003</v>
      </c>
      <c r="F1051">
        <v>0.83018867924528295</v>
      </c>
      <c r="G1051">
        <v>0.45283018867924502</v>
      </c>
      <c r="H1051" t="s">
        <v>1447</v>
      </c>
      <c r="I1051" t="s">
        <v>87</v>
      </c>
      <c r="J1051" t="s">
        <v>1602</v>
      </c>
    </row>
    <row r="1052" spans="1:10" x14ac:dyDescent="0.35">
      <c r="A1052" t="s">
        <v>1440</v>
      </c>
      <c r="B1052" t="s">
        <v>1514</v>
      </c>
      <c r="C1052" t="s">
        <v>3</v>
      </c>
      <c r="D1052" t="s">
        <v>1464</v>
      </c>
      <c r="E1052">
        <v>0</v>
      </c>
      <c r="F1052">
        <v>0</v>
      </c>
      <c r="G1052">
        <v>0</v>
      </c>
      <c r="H1052" t="s">
        <v>1442</v>
      </c>
      <c r="I1052" t="s">
        <v>1465</v>
      </c>
      <c r="J1052" t="s">
        <v>1602</v>
      </c>
    </row>
    <row r="1053" spans="1:10" x14ac:dyDescent="0.35">
      <c r="A1053" t="s">
        <v>1440</v>
      </c>
      <c r="B1053" t="s">
        <v>1514</v>
      </c>
      <c r="C1053" t="s">
        <v>3</v>
      </c>
      <c r="D1053" t="s">
        <v>1466</v>
      </c>
      <c r="E1053">
        <v>1.8867924528301799E-2</v>
      </c>
      <c r="F1053">
        <v>0</v>
      </c>
      <c r="G1053">
        <v>0</v>
      </c>
      <c r="H1053" t="s">
        <v>1442</v>
      </c>
      <c r="I1053" t="s">
        <v>1467</v>
      </c>
      <c r="J1053" t="s">
        <v>1602</v>
      </c>
    </row>
    <row r="1054" spans="1:10" x14ac:dyDescent="0.35">
      <c r="A1054" t="s">
        <v>1440</v>
      </c>
      <c r="B1054" t="s">
        <v>1514</v>
      </c>
      <c r="C1054" t="s">
        <v>3</v>
      </c>
      <c r="D1054" t="s">
        <v>1468</v>
      </c>
      <c r="E1054">
        <v>0.41509433962264097</v>
      </c>
      <c r="F1054">
        <v>0.20754716981131999</v>
      </c>
      <c r="G1054">
        <v>9.4339622641509399E-2</v>
      </c>
      <c r="H1054" t="s">
        <v>1442</v>
      </c>
      <c r="I1054" t="s">
        <v>1469</v>
      </c>
      <c r="J1054" t="s">
        <v>1602</v>
      </c>
    </row>
    <row r="1055" spans="1:10" x14ac:dyDescent="0.35">
      <c r="A1055" t="s">
        <v>1440</v>
      </c>
      <c r="B1055" t="s">
        <v>1514</v>
      </c>
      <c r="C1055" t="s">
        <v>9</v>
      </c>
      <c r="D1055" t="s">
        <v>35</v>
      </c>
      <c r="E1055">
        <v>0.73584905660377298</v>
      </c>
      <c r="F1055">
        <v>0.45283018867924502</v>
      </c>
      <c r="G1055">
        <v>0.22641509433962201</v>
      </c>
      <c r="H1055" t="s">
        <v>1463</v>
      </c>
      <c r="I1055" t="s">
        <v>1470</v>
      </c>
      <c r="J1055" t="s">
        <v>1603</v>
      </c>
    </row>
    <row r="1056" spans="1:10" x14ac:dyDescent="0.35">
      <c r="A1056" t="s">
        <v>1440</v>
      </c>
      <c r="B1056" t="s">
        <v>1514</v>
      </c>
      <c r="C1056" t="s">
        <v>9</v>
      </c>
      <c r="D1056" t="s">
        <v>39</v>
      </c>
      <c r="E1056">
        <v>0.88679245283018804</v>
      </c>
      <c r="F1056">
        <v>0.73584905660377298</v>
      </c>
      <c r="G1056">
        <v>0.37735849056603699</v>
      </c>
      <c r="H1056" t="s">
        <v>1447</v>
      </c>
      <c r="I1056" t="s">
        <v>1472</v>
      </c>
      <c r="J1056" t="s">
        <v>1603</v>
      </c>
    </row>
    <row r="1057" spans="1:10" x14ac:dyDescent="0.35">
      <c r="A1057" t="s">
        <v>1440</v>
      </c>
      <c r="B1057" t="s">
        <v>1514</v>
      </c>
      <c r="C1057" t="s">
        <v>9</v>
      </c>
      <c r="D1057" t="s">
        <v>42</v>
      </c>
      <c r="E1057">
        <v>0.98113207547169801</v>
      </c>
      <c r="F1057">
        <v>0.90566037735849003</v>
      </c>
      <c r="G1057">
        <v>0.60377358490566002</v>
      </c>
      <c r="H1057" t="s">
        <v>1447</v>
      </c>
      <c r="I1057" t="s">
        <v>1473</v>
      </c>
      <c r="J1057" t="s">
        <v>1603</v>
      </c>
    </row>
    <row r="1058" spans="1:10" x14ac:dyDescent="0.35">
      <c r="A1058" t="s">
        <v>1440</v>
      </c>
      <c r="B1058" t="s">
        <v>1514</v>
      </c>
      <c r="C1058" t="s">
        <v>9</v>
      </c>
      <c r="D1058" t="s">
        <v>45</v>
      </c>
      <c r="E1058">
        <v>1</v>
      </c>
      <c r="F1058">
        <v>0.98113207547169801</v>
      </c>
      <c r="G1058">
        <v>0.79245283018867896</v>
      </c>
      <c r="H1058" t="s">
        <v>1562</v>
      </c>
      <c r="I1058" t="s">
        <v>1474</v>
      </c>
      <c r="J1058" t="s">
        <v>1603</v>
      </c>
    </row>
    <row r="1059" spans="1:10" x14ac:dyDescent="0.35">
      <c r="A1059" t="s">
        <v>1440</v>
      </c>
      <c r="B1059" t="s">
        <v>1514</v>
      </c>
      <c r="C1059" t="s">
        <v>9</v>
      </c>
      <c r="D1059" t="s">
        <v>1450</v>
      </c>
      <c r="E1059">
        <v>0</v>
      </c>
      <c r="F1059">
        <v>0</v>
      </c>
      <c r="G1059">
        <v>0</v>
      </c>
      <c r="H1059" t="s">
        <v>1442</v>
      </c>
      <c r="I1059" t="s">
        <v>1475</v>
      </c>
      <c r="J1059" t="s">
        <v>1603</v>
      </c>
    </row>
    <row r="1060" spans="1:10" x14ac:dyDescent="0.35">
      <c r="A1060" t="s">
        <v>1440</v>
      </c>
      <c r="B1060" t="s">
        <v>1514</v>
      </c>
      <c r="C1060" t="s">
        <v>9</v>
      </c>
      <c r="D1060" t="s">
        <v>1454</v>
      </c>
      <c r="E1060">
        <v>0.28301886792452802</v>
      </c>
      <c r="F1060">
        <v>0.13207547169811301</v>
      </c>
      <c r="G1060">
        <v>1.8867924528301799E-2</v>
      </c>
      <c r="H1060" t="s">
        <v>1442</v>
      </c>
      <c r="I1060" t="s">
        <v>1476</v>
      </c>
      <c r="J1060" t="s">
        <v>1603</v>
      </c>
    </row>
    <row r="1061" spans="1:10" x14ac:dyDescent="0.35">
      <c r="A1061" t="s">
        <v>1440</v>
      </c>
      <c r="B1061" t="s">
        <v>1514</v>
      </c>
      <c r="C1061" t="s">
        <v>9</v>
      </c>
      <c r="D1061" t="s">
        <v>1459</v>
      </c>
      <c r="E1061">
        <v>0.84905660377358405</v>
      </c>
      <c r="F1061">
        <v>0.56603773584905603</v>
      </c>
      <c r="G1061">
        <v>0.20754716981131999</v>
      </c>
      <c r="H1061" t="s">
        <v>1463</v>
      </c>
      <c r="I1061" t="s">
        <v>1477</v>
      </c>
      <c r="J1061" t="s">
        <v>1603</v>
      </c>
    </row>
    <row r="1062" spans="1:10" x14ac:dyDescent="0.35">
      <c r="A1062" t="s">
        <v>1440</v>
      </c>
      <c r="B1062" t="s">
        <v>1514</v>
      </c>
      <c r="C1062" t="s">
        <v>9</v>
      </c>
      <c r="D1062" t="s">
        <v>1460</v>
      </c>
      <c r="E1062">
        <v>0.169811320754716</v>
      </c>
      <c r="F1062">
        <v>0</v>
      </c>
      <c r="G1062">
        <v>0</v>
      </c>
      <c r="H1062" t="s">
        <v>1442</v>
      </c>
      <c r="I1062" t="s">
        <v>1478</v>
      </c>
      <c r="J1062" t="s">
        <v>1603</v>
      </c>
    </row>
    <row r="1063" spans="1:10" x14ac:dyDescent="0.35">
      <c r="A1063" t="s">
        <v>1440</v>
      </c>
      <c r="B1063" t="s">
        <v>1514</v>
      </c>
      <c r="C1063" t="s">
        <v>9</v>
      </c>
      <c r="D1063" t="s">
        <v>1462</v>
      </c>
      <c r="E1063">
        <v>0.77358490566037696</v>
      </c>
      <c r="F1063">
        <v>0.39622641509433898</v>
      </c>
      <c r="G1063">
        <v>0.18867924528301799</v>
      </c>
      <c r="H1063" t="s">
        <v>1463</v>
      </c>
      <c r="I1063" t="s">
        <v>1479</v>
      </c>
      <c r="J1063" t="s">
        <v>1603</v>
      </c>
    </row>
    <row r="1064" spans="1:10" x14ac:dyDescent="0.35">
      <c r="A1064" t="s">
        <v>1440</v>
      </c>
      <c r="B1064" t="s">
        <v>1514</v>
      </c>
      <c r="C1064" t="s">
        <v>9</v>
      </c>
      <c r="D1064" t="s">
        <v>179</v>
      </c>
      <c r="E1064">
        <v>0.94339622641509402</v>
      </c>
      <c r="F1064">
        <v>0.84905660377358405</v>
      </c>
      <c r="G1064">
        <v>0.56603773584905603</v>
      </c>
      <c r="H1064" t="s">
        <v>1447</v>
      </c>
      <c r="I1064" t="s">
        <v>1480</v>
      </c>
      <c r="J1064" t="s">
        <v>1603</v>
      </c>
    </row>
    <row r="1065" spans="1:10" x14ac:dyDescent="0.35">
      <c r="A1065" t="s">
        <v>1440</v>
      </c>
      <c r="B1065" t="s">
        <v>1514</v>
      </c>
      <c r="C1065" t="s">
        <v>9</v>
      </c>
      <c r="D1065" t="s">
        <v>1464</v>
      </c>
      <c r="E1065">
        <v>0</v>
      </c>
      <c r="F1065">
        <v>0</v>
      </c>
      <c r="G1065">
        <v>0</v>
      </c>
      <c r="H1065" t="s">
        <v>1442</v>
      </c>
      <c r="I1065" t="s">
        <v>1481</v>
      </c>
      <c r="J1065" t="s">
        <v>1603</v>
      </c>
    </row>
    <row r="1066" spans="1:10" x14ac:dyDescent="0.35">
      <c r="A1066" t="s">
        <v>1440</v>
      </c>
      <c r="B1066" t="s">
        <v>1514</v>
      </c>
      <c r="C1066" t="s">
        <v>9</v>
      </c>
      <c r="D1066" t="s">
        <v>1466</v>
      </c>
      <c r="E1066">
        <v>0.18867924528301799</v>
      </c>
      <c r="F1066">
        <v>0</v>
      </c>
      <c r="G1066">
        <v>0</v>
      </c>
      <c r="H1066" t="s">
        <v>1442</v>
      </c>
      <c r="I1066" t="s">
        <v>1482</v>
      </c>
      <c r="J1066" t="s">
        <v>1603</v>
      </c>
    </row>
    <row r="1067" spans="1:10" x14ac:dyDescent="0.35">
      <c r="A1067" t="s">
        <v>1440</v>
      </c>
      <c r="B1067" t="s">
        <v>1514</v>
      </c>
      <c r="C1067" t="s">
        <v>9</v>
      </c>
      <c r="D1067" t="s">
        <v>1468</v>
      </c>
      <c r="E1067">
        <v>0.75471698113207497</v>
      </c>
      <c r="F1067">
        <v>0.339622641509433</v>
      </c>
      <c r="G1067">
        <v>0.13207547169811301</v>
      </c>
      <c r="H1067" t="s">
        <v>1463</v>
      </c>
      <c r="I1067" t="s">
        <v>1483</v>
      </c>
      <c r="J1067" t="s">
        <v>1603</v>
      </c>
    </row>
    <row r="1068" spans="1:10" x14ac:dyDescent="0.35">
      <c r="A1068" t="s">
        <v>1440</v>
      </c>
      <c r="B1068" t="s">
        <v>1514</v>
      </c>
      <c r="C1068" t="s">
        <v>14</v>
      </c>
      <c r="D1068" t="s">
        <v>35</v>
      </c>
      <c r="E1068">
        <v>0.81132075471698095</v>
      </c>
      <c r="F1068">
        <v>0.50943396226415005</v>
      </c>
      <c r="G1068">
        <v>0.26415094339622602</v>
      </c>
      <c r="H1068" t="s">
        <v>1463</v>
      </c>
      <c r="I1068" t="s">
        <v>1484</v>
      </c>
      <c r="J1068" t="s">
        <v>1604</v>
      </c>
    </row>
    <row r="1069" spans="1:10" x14ac:dyDescent="0.35">
      <c r="A1069" t="s">
        <v>1440</v>
      </c>
      <c r="B1069" t="s">
        <v>1514</v>
      </c>
      <c r="C1069" t="s">
        <v>14</v>
      </c>
      <c r="D1069" t="s">
        <v>39</v>
      </c>
      <c r="E1069">
        <v>0.90566037735849003</v>
      </c>
      <c r="F1069">
        <v>0.79245283018867896</v>
      </c>
      <c r="G1069">
        <v>0.39622641509433898</v>
      </c>
      <c r="H1069" t="s">
        <v>1447</v>
      </c>
      <c r="I1069" t="s">
        <v>1486</v>
      </c>
      <c r="J1069" t="s">
        <v>1604</v>
      </c>
    </row>
    <row r="1070" spans="1:10" x14ac:dyDescent="0.35">
      <c r="A1070" t="s">
        <v>1440</v>
      </c>
      <c r="B1070" t="s">
        <v>1514</v>
      </c>
      <c r="C1070" t="s">
        <v>14</v>
      </c>
      <c r="D1070" t="s">
        <v>42</v>
      </c>
      <c r="E1070">
        <v>1</v>
      </c>
      <c r="F1070">
        <v>0.92452830188679203</v>
      </c>
      <c r="G1070">
        <v>0.60377358490566002</v>
      </c>
      <c r="H1070" t="s">
        <v>1447</v>
      </c>
      <c r="I1070" t="s">
        <v>1487</v>
      </c>
      <c r="J1070" t="s">
        <v>1604</v>
      </c>
    </row>
    <row r="1071" spans="1:10" x14ac:dyDescent="0.35">
      <c r="A1071" t="s">
        <v>1440</v>
      </c>
      <c r="B1071" t="s">
        <v>1514</v>
      </c>
      <c r="C1071" t="s">
        <v>14</v>
      </c>
      <c r="D1071" t="s">
        <v>45</v>
      </c>
      <c r="E1071">
        <v>1</v>
      </c>
      <c r="F1071">
        <v>0.98113207547169801</v>
      </c>
      <c r="G1071">
        <v>0.79245283018867896</v>
      </c>
      <c r="H1071" t="s">
        <v>1562</v>
      </c>
      <c r="I1071" t="s">
        <v>1488</v>
      </c>
      <c r="J1071" t="s">
        <v>1604</v>
      </c>
    </row>
    <row r="1072" spans="1:10" x14ac:dyDescent="0.35">
      <c r="A1072" t="s">
        <v>1440</v>
      </c>
      <c r="B1072" t="s">
        <v>1514</v>
      </c>
      <c r="C1072" t="s">
        <v>14</v>
      </c>
      <c r="D1072" t="s">
        <v>1450</v>
      </c>
      <c r="E1072">
        <v>0</v>
      </c>
      <c r="F1072">
        <v>0</v>
      </c>
      <c r="G1072">
        <v>0</v>
      </c>
      <c r="H1072" t="s">
        <v>1442</v>
      </c>
      <c r="I1072" t="s">
        <v>1489</v>
      </c>
      <c r="J1072" t="s">
        <v>1604</v>
      </c>
    </row>
    <row r="1073" spans="1:10" x14ac:dyDescent="0.35">
      <c r="A1073" t="s">
        <v>1440</v>
      </c>
      <c r="B1073" t="s">
        <v>1514</v>
      </c>
      <c r="C1073" t="s">
        <v>14</v>
      </c>
      <c r="D1073" t="s">
        <v>1454</v>
      </c>
      <c r="E1073">
        <v>0.339622641509433</v>
      </c>
      <c r="F1073">
        <v>0.15094339622641501</v>
      </c>
      <c r="G1073">
        <v>1.8867924528301799E-2</v>
      </c>
      <c r="H1073" t="s">
        <v>1442</v>
      </c>
      <c r="I1073" t="s">
        <v>1490</v>
      </c>
      <c r="J1073" t="s">
        <v>1604</v>
      </c>
    </row>
    <row r="1074" spans="1:10" x14ac:dyDescent="0.35">
      <c r="A1074" t="s">
        <v>1440</v>
      </c>
      <c r="B1074" t="s">
        <v>1514</v>
      </c>
      <c r="C1074" t="s">
        <v>14</v>
      </c>
      <c r="D1074" t="s">
        <v>1459</v>
      </c>
      <c r="E1074">
        <v>0.88679245283018804</v>
      </c>
      <c r="F1074">
        <v>0.58490566037735803</v>
      </c>
      <c r="G1074">
        <v>0.26415094339622602</v>
      </c>
      <c r="H1074" t="s">
        <v>1463</v>
      </c>
      <c r="I1074" t="s">
        <v>1491</v>
      </c>
      <c r="J1074" t="s">
        <v>1604</v>
      </c>
    </row>
    <row r="1075" spans="1:10" x14ac:dyDescent="0.35">
      <c r="A1075" t="s">
        <v>1440</v>
      </c>
      <c r="B1075" t="s">
        <v>1514</v>
      </c>
      <c r="C1075" t="s">
        <v>14</v>
      </c>
      <c r="D1075" t="s">
        <v>1460</v>
      </c>
      <c r="E1075">
        <v>0.18867924528301799</v>
      </c>
      <c r="F1075">
        <v>0</v>
      </c>
      <c r="G1075">
        <v>0</v>
      </c>
      <c r="H1075" t="s">
        <v>1442</v>
      </c>
      <c r="I1075" t="s">
        <v>1492</v>
      </c>
      <c r="J1075" t="s">
        <v>1604</v>
      </c>
    </row>
    <row r="1076" spans="1:10" x14ac:dyDescent="0.35">
      <c r="A1076" t="s">
        <v>1440</v>
      </c>
      <c r="B1076" t="s">
        <v>1514</v>
      </c>
      <c r="C1076" t="s">
        <v>14</v>
      </c>
      <c r="D1076" t="s">
        <v>1462</v>
      </c>
      <c r="E1076">
        <v>0.83018867924528295</v>
      </c>
      <c r="F1076">
        <v>0.43396226415094302</v>
      </c>
      <c r="G1076">
        <v>0.18867924528301799</v>
      </c>
      <c r="H1076" t="s">
        <v>1463</v>
      </c>
      <c r="I1076" t="s">
        <v>1493</v>
      </c>
      <c r="J1076" t="s">
        <v>1604</v>
      </c>
    </row>
    <row r="1077" spans="1:10" x14ac:dyDescent="0.35">
      <c r="A1077" t="s">
        <v>1440</v>
      </c>
      <c r="B1077" t="s">
        <v>1514</v>
      </c>
      <c r="C1077" t="s">
        <v>14</v>
      </c>
      <c r="D1077" t="s">
        <v>179</v>
      </c>
      <c r="E1077">
        <v>0.96226415094339601</v>
      </c>
      <c r="F1077">
        <v>0.84905660377358405</v>
      </c>
      <c r="G1077">
        <v>0.58490566037735803</v>
      </c>
      <c r="H1077" t="s">
        <v>1447</v>
      </c>
      <c r="I1077" t="s">
        <v>1494</v>
      </c>
      <c r="J1077" t="s">
        <v>1604</v>
      </c>
    </row>
    <row r="1078" spans="1:10" x14ac:dyDescent="0.35">
      <c r="A1078" t="s">
        <v>1440</v>
      </c>
      <c r="B1078" t="s">
        <v>1514</v>
      </c>
      <c r="C1078" t="s">
        <v>14</v>
      </c>
      <c r="D1078" t="s">
        <v>1464</v>
      </c>
      <c r="E1078">
        <v>0</v>
      </c>
      <c r="F1078">
        <v>0</v>
      </c>
      <c r="G1078">
        <v>0</v>
      </c>
      <c r="H1078" t="s">
        <v>1442</v>
      </c>
      <c r="I1078" t="s">
        <v>1495</v>
      </c>
      <c r="J1078" t="s">
        <v>1604</v>
      </c>
    </row>
    <row r="1079" spans="1:10" x14ac:dyDescent="0.35">
      <c r="A1079" t="s">
        <v>1440</v>
      </c>
      <c r="B1079" t="s">
        <v>1514</v>
      </c>
      <c r="C1079" t="s">
        <v>14</v>
      </c>
      <c r="D1079" t="s">
        <v>1466</v>
      </c>
      <c r="E1079">
        <v>0.18867924528301799</v>
      </c>
      <c r="F1079">
        <v>0</v>
      </c>
      <c r="G1079">
        <v>0</v>
      </c>
      <c r="H1079" t="s">
        <v>1442</v>
      </c>
      <c r="I1079" t="s">
        <v>1500</v>
      </c>
      <c r="J1079" t="s">
        <v>1604</v>
      </c>
    </row>
    <row r="1080" spans="1:10" x14ac:dyDescent="0.35">
      <c r="A1080" t="s">
        <v>1440</v>
      </c>
      <c r="B1080" t="s">
        <v>1514</v>
      </c>
      <c r="C1080" t="s">
        <v>14</v>
      </c>
      <c r="D1080" t="s">
        <v>1468</v>
      </c>
      <c r="E1080">
        <v>0.83018867924528295</v>
      </c>
      <c r="F1080">
        <v>0.35849056603773499</v>
      </c>
      <c r="G1080">
        <v>0.13207547169811301</v>
      </c>
      <c r="H1080" t="s">
        <v>1463</v>
      </c>
      <c r="I1080" t="s">
        <v>1503</v>
      </c>
      <c r="J1080" t="s">
        <v>1604</v>
      </c>
    </row>
    <row r="1081" spans="1:10" x14ac:dyDescent="0.35">
      <c r="A1081" t="s">
        <v>1440</v>
      </c>
      <c r="B1081" t="s">
        <v>1514</v>
      </c>
      <c r="C1081" t="s">
        <v>17</v>
      </c>
      <c r="D1081" t="s">
        <v>35</v>
      </c>
      <c r="E1081">
        <v>0.58490566037735803</v>
      </c>
      <c r="F1081">
        <v>0.43396226415094302</v>
      </c>
      <c r="G1081">
        <v>0.20754716981131999</v>
      </c>
      <c r="H1081" t="s">
        <v>1442</v>
      </c>
      <c r="I1081" t="s">
        <v>1501</v>
      </c>
      <c r="J1081" t="s">
        <v>1605</v>
      </c>
    </row>
    <row r="1082" spans="1:10" x14ac:dyDescent="0.35">
      <c r="A1082" t="s">
        <v>1440</v>
      </c>
      <c r="B1082" t="s">
        <v>1514</v>
      </c>
      <c r="C1082" t="s">
        <v>17</v>
      </c>
      <c r="D1082" t="s">
        <v>39</v>
      </c>
      <c r="E1082">
        <v>0.84905660377358405</v>
      </c>
      <c r="F1082">
        <v>0.60377358490566002</v>
      </c>
      <c r="G1082">
        <v>0.37735849056603699</v>
      </c>
      <c r="H1082" t="s">
        <v>1463</v>
      </c>
      <c r="I1082" t="s">
        <v>1504</v>
      </c>
      <c r="J1082" t="s">
        <v>1605</v>
      </c>
    </row>
    <row r="1083" spans="1:10" x14ac:dyDescent="0.35">
      <c r="A1083" t="s">
        <v>1440</v>
      </c>
      <c r="B1083" t="s">
        <v>1514</v>
      </c>
      <c r="C1083" t="s">
        <v>17</v>
      </c>
      <c r="D1083" t="s">
        <v>42</v>
      </c>
      <c r="E1083">
        <v>0.96226415094339601</v>
      </c>
      <c r="F1083">
        <v>0.88679245283018804</v>
      </c>
      <c r="G1083">
        <v>0.58490566037735803</v>
      </c>
      <c r="H1083" t="s">
        <v>1447</v>
      </c>
      <c r="I1083" t="s">
        <v>1505</v>
      </c>
      <c r="J1083" t="s">
        <v>1605</v>
      </c>
    </row>
    <row r="1084" spans="1:10" x14ac:dyDescent="0.35">
      <c r="A1084" t="s">
        <v>1440</v>
      </c>
      <c r="B1084" t="s">
        <v>1514</v>
      </c>
      <c r="C1084" t="s">
        <v>17</v>
      </c>
      <c r="D1084" t="s">
        <v>45</v>
      </c>
      <c r="E1084">
        <v>1</v>
      </c>
      <c r="F1084">
        <v>0.98113207547169801</v>
      </c>
      <c r="G1084">
        <v>0.73584905660377298</v>
      </c>
      <c r="H1084" t="s">
        <v>1562</v>
      </c>
      <c r="I1084" t="s">
        <v>1506</v>
      </c>
      <c r="J1084" t="s">
        <v>1605</v>
      </c>
    </row>
    <row r="1085" spans="1:10" x14ac:dyDescent="0.35">
      <c r="A1085" t="s">
        <v>1440</v>
      </c>
      <c r="B1085" t="s">
        <v>1514</v>
      </c>
      <c r="C1085" t="s">
        <v>17</v>
      </c>
      <c r="D1085" t="s">
        <v>1450</v>
      </c>
      <c r="E1085">
        <v>0</v>
      </c>
      <c r="F1085">
        <v>0</v>
      </c>
      <c r="G1085">
        <v>0</v>
      </c>
      <c r="H1085" t="s">
        <v>1442</v>
      </c>
      <c r="I1085" t="s">
        <v>1496</v>
      </c>
      <c r="J1085" t="s">
        <v>1605</v>
      </c>
    </row>
    <row r="1086" spans="1:10" x14ac:dyDescent="0.35">
      <c r="A1086" t="s">
        <v>1440</v>
      </c>
      <c r="B1086" t="s">
        <v>1514</v>
      </c>
      <c r="C1086" t="s">
        <v>17</v>
      </c>
      <c r="D1086" t="s">
        <v>1454</v>
      </c>
      <c r="E1086">
        <v>0.26415094339622602</v>
      </c>
      <c r="F1086">
        <v>9.4339622641509399E-2</v>
      </c>
      <c r="G1086">
        <v>1.8867924528301799E-2</v>
      </c>
      <c r="H1086" t="s">
        <v>1442</v>
      </c>
      <c r="I1086" t="s">
        <v>1458</v>
      </c>
      <c r="J1086" t="s">
        <v>1605</v>
      </c>
    </row>
    <row r="1087" spans="1:10" x14ac:dyDescent="0.35">
      <c r="A1087" t="s">
        <v>1440</v>
      </c>
      <c r="B1087" t="s">
        <v>1514</v>
      </c>
      <c r="C1087" t="s">
        <v>17</v>
      </c>
      <c r="D1087" t="s">
        <v>1459</v>
      </c>
      <c r="E1087">
        <v>0.83018867924528295</v>
      </c>
      <c r="F1087">
        <v>0.50943396226415005</v>
      </c>
      <c r="G1087">
        <v>0.20754716981131999</v>
      </c>
      <c r="H1087" t="s">
        <v>1463</v>
      </c>
      <c r="I1087" t="s">
        <v>86</v>
      </c>
      <c r="J1087" t="s">
        <v>1605</v>
      </c>
    </row>
    <row r="1088" spans="1:10" x14ac:dyDescent="0.35">
      <c r="A1088" t="s">
        <v>1440</v>
      </c>
      <c r="B1088" t="s">
        <v>1514</v>
      </c>
      <c r="C1088" t="s">
        <v>17</v>
      </c>
      <c r="D1088" t="s">
        <v>1460</v>
      </c>
      <c r="E1088">
        <v>9.4339622641509399E-2</v>
      </c>
      <c r="F1088">
        <v>0</v>
      </c>
      <c r="G1088">
        <v>0</v>
      </c>
      <c r="H1088" t="s">
        <v>1442</v>
      </c>
      <c r="I1088" t="s">
        <v>1498</v>
      </c>
      <c r="J1088" t="s">
        <v>1605</v>
      </c>
    </row>
    <row r="1089" spans="1:10" x14ac:dyDescent="0.35">
      <c r="A1089" t="s">
        <v>1440</v>
      </c>
      <c r="B1089" t="s">
        <v>1514</v>
      </c>
      <c r="C1089" t="s">
        <v>17</v>
      </c>
      <c r="D1089" t="s">
        <v>1462</v>
      </c>
      <c r="E1089">
        <v>0.679245283018867</v>
      </c>
      <c r="F1089">
        <v>0.35849056603773499</v>
      </c>
      <c r="G1089">
        <v>0.15094339622641501</v>
      </c>
      <c r="H1089" t="s">
        <v>1463</v>
      </c>
      <c r="I1089" t="s">
        <v>212</v>
      </c>
      <c r="J1089" t="s">
        <v>1605</v>
      </c>
    </row>
    <row r="1090" spans="1:10" x14ac:dyDescent="0.35">
      <c r="A1090" t="s">
        <v>1440</v>
      </c>
      <c r="B1090" t="s">
        <v>1514</v>
      </c>
      <c r="C1090" t="s">
        <v>17</v>
      </c>
      <c r="D1090" t="s">
        <v>179</v>
      </c>
      <c r="E1090">
        <v>0.94339622641509402</v>
      </c>
      <c r="F1090">
        <v>0.83018867924528295</v>
      </c>
      <c r="G1090">
        <v>0.54716981132075404</v>
      </c>
      <c r="H1090" t="s">
        <v>1447</v>
      </c>
      <c r="I1090" t="s">
        <v>88</v>
      </c>
      <c r="J1090" t="s">
        <v>1605</v>
      </c>
    </row>
    <row r="1091" spans="1:10" x14ac:dyDescent="0.35">
      <c r="A1091" t="s">
        <v>1440</v>
      </c>
      <c r="B1091" t="s">
        <v>1514</v>
      </c>
      <c r="C1091" t="s">
        <v>17</v>
      </c>
      <c r="D1091" t="s">
        <v>1464</v>
      </c>
      <c r="E1091">
        <v>0</v>
      </c>
      <c r="F1091">
        <v>0</v>
      </c>
      <c r="G1091">
        <v>0</v>
      </c>
      <c r="H1091" t="s">
        <v>1442</v>
      </c>
      <c r="I1091" t="s">
        <v>1497</v>
      </c>
      <c r="J1091" t="s">
        <v>1605</v>
      </c>
    </row>
    <row r="1092" spans="1:10" x14ac:dyDescent="0.35">
      <c r="A1092" t="s">
        <v>1440</v>
      </c>
      <c r="B1092" t="s">
        <v>1514</v>
      </c>
      <c r="C1092" t="s">
        <v>17</v>
      </c>
      <c r="D1092" t="s">
        <v>1466</v>
      </c>
      <c r="E1092">
        <v>0.113207547169811</v>
      </c>
      <c r="F1092">
        <v>0</v>
      </c>
      <c r="G1092">
        <v>0</v>
      </c>
      <c r="H1092" t="s">
        <v>1442</v>
      </c>
      <c r="I1092" t="s">
        <v>1499</v>
      </c>
      <c r="J1092" t="s">
        <v>1605</v>
      </c>
    </row>
    <row r="1093" spans="1:10" x14ac:dyDescent="0.35">
      <c r="A1093" t="s">
        <v>1440</v>
      </c>
      <c r="B1093" t="s">
        <v>1514</v>
      </c>
      <c r="C1093" t="s">
        <v>17</v>
      </c>
      <c r="D1093" t="s">
        <v>1468</v>
      </c>
      <c r="E1093">
        <v>0.56603773584905603</v>
      </c>
      <c r="F1093">
        <v>0.26415094339622602</v>
      </c>
      <c r="G1093">
        <v>0.13207547169811301</v>
      </c>
      <c r="H1093" t="s">
        <v>1442</v>
      </c>
      <c r="I1093" t="s">
        <v>1502</v>
      </c>
      <c r="J1093" t="s">
        <v>1605</v>
      </c>
    </row>
    <row r="1094" spans="1:10" x14ac:dyDescent="0.35">
      <c r="A1094" t="s">
        <v>1440</v>
      </c>
      <c r="B1094" t="s">
        <v>1507</v>
      </c>
      <c r="C1094" t="s">
        <v>3</v>
      </c>
      <c r="D1094" t="s">
        <v>35</v>
      </c>
      <c r="E1094">
        <v>0.41509433962264097</v>
      </c>
      <c r="F1094">
        <v>0.35849056603773499</v>
      </c>
      <c r="G1094">
        <v>0.20754716981131999</v>
      </c>
      <c r="H1094" t="s">
        <v>1442</v>
      </c>
      <c r="I1094" t="s">
        <v>1443</v>
      </c>
      <c r="J1094" t="s">
        <v>1606</v>
      </c>
    </row>
    <row r="1095" spans="1:10" x14ac:dyDescent="0.35">
      <c r="A1095" t="s">
        <v>1440</v>
      </c>
      <c r="B1095" t="s">
        <v>1507</v>
      </c>
      <c r="C1095" t="s">
        <v>3</v>
      </c>
      <c r="D1095" t="s">
        <v>39</v>
      </c>
      <c r="E1095">
        <v>0.77358490566037696</v>
      </c>
      <c r="F1095">
        <v>0.56603773584905603</v>
      </c>
      <c r="G1095">
        <v>0.37735849056603699</v>
      </c>
      <c r="H1095" t="s">
        <v>1463</v>
      </c>
      <c r="I1095" t="s">
        <v>1445</v>
      </c>
      <c r="J1095" t="s">
        <v>1606</v>
      </c>
    </row>
    <row r="1096" spans="1:10" x14ac:dyDescent="0.35">
      <c r="A1096" t="s">
        <v>1440</v>
      </c>
      <c r="B1096" t="s">
        <v>1507</v>
      </c>
      <c r="C1096" t="s">
        <v>3</v>
      </c>
      <c r="D1096" t="s">
        <v>42</v>
      </c>
      <c r="E1096">
        <v>0.94339622641509402</v>
      </c>
      <c r="F1096">
        <v>0.84905660377358405</v>
      </c>
      <c r="G1096">
        <v>0.58490566037735803</v>
      </c>
      <c r="H1096" t="s">
        <v>1447</v>
      </c>
      <c r="I1096" t="s">
        <v>1448</v>
      </c>
      <c r="J1096" t="s">
        <v>1606</v>
      </c>
    </row>
    <row r="1097" spans="1:10" x14ac:dyDescent="0.35">
      <c r="A1097" t="s">
        <v>1440</v>
      </c>
      <c r="B1097" t="s">
        <v>1507</v>
      </c>
      <c r="C1097" t="s">
        <v>3</v>
      </c>
      <c r="D1097" t="s">
        <v>45</v>
      </c>
      <c r="E1097">
        <v>1</v>
      </c>
      <c r="F1097">
        <v>0.94339622641509402</v>
      </c>
      <c r="G1097">
        <v>0.75471698113207497</v>
      </c>
      <c r="H1097" t="s">
        <v>1562</v>
      </c>
      <c r="I1097" t="s">
        <v>1449</v>
      </c>
      <c r="J1097" t="s">
        <v>1606</v>
      </c>
    </row>
    <row r="1098" spans="1:10" x14ac:dyDescent="0.35">
      <c r="A1098" t="s">
        <v>1440</v>
      </c>
      <c r="B1098" t="s">
        <v>1507</v>
      </c>
      <c r="C1098" t="s">
        <v>3</v>
      </c>
      <c r="D1098" t="s">
        <v>1450</v>
      </c>
      <c r="E1098">
        <v>0</v>
      </c>
      <c r="F1098">
        <v>0</v>
      </c>
      <c r="G1098">
        <v>0</v>
      </c>
      <c r="H1098" t="s">
        <v>1442</v>
      </c>
      <c r="I1098" t="s">
        <v>1451</v>
      </c>
      <c r="J1098" t="s">
        <v>1606</v>
      </c>
    </row>
    <row r="1099" spans="1:10" x14ac:dyDescent="0.35">
      <c r="A1099" t="s">
        <v>1440</v>
      </c>
      <c r="B1099" t="s">
        <v>1507</v>
      </c>
      <c r="C1099" t="s">
        <v>3</v>
      </c>
      <c r="D1099" t="s">
        <v>1454</v>
      </c>
      <c r="E1099">
        <v>0.18867924528301799</v>
      </c>
      <c r="F1099">
        <v>3.7735849056603703E-2</v>
      </c>
      <c r="G1099">
        <v>0</v>
      </c>
      <c r="H1099" t="s">
        <v>1442</v>
      </c>
      <c r="I1099" t="s">
        <v>1455</v>
      </c>
      <c r="J1099" t="s">
        <v>1606</v>
      </c>
    </row>
    <row r="1100" spans="1:10" x14ac:dyDescent="0.35">
      <c r="A1100" t="s">
        <v>1440</v>
      </c>
      <c r="B1100" t="s">
        <v>1507</v>
      </c>
      <c r="C1100" t="s">
        <v>3</v>
      </c>
      <c r="D1100" t="s">
        <v>1459</v>
      </c>
      <c r="E1100">
        <v>0.73584905660377298</v>
      </c>
      <c r="F1100">
        <v>0.43396226415094302</v>
      </c>
      <c r="G1100">
        <v>0.20754716981131999</v>
      </c>
      <c r="H1100" t="s">
        <v>1463</v>
      </c>
      <c r="I1100" t="s">
        <v>85</v>
      </c>
      <c r="J1100" t="s">
        <v>1606</v>
      </c>
    </row>
    <row r="1101" spans="1:10" x14ac:dyDescent="0.35">
      <c r="A1101" t="s">
        <v>1440</v>
      </c>
      <c r="B1101" t="s">
        <v>1507</v>
      </c>
      <c r="C1101" t="s">
        <v>3</v>
      </c>
      <c r="D1101" t="s">
        <v>1460</v>
      </c>
      <c r="E1101">
        <v>1.8867924528301799E-2</v>
      </c>
      <c r="F1101">
        <v>0</v>
      </c>
      <c r="G1101">
        <v>0</v>
      </c>
      <c r="H1101" t="s">
        <v>1442</v>
      </c>
      <c r="I1101" t="s">
        <v>1461</v>
      </c>
      <c r="J1101" t="s">
        <v>1606</v>
      </c>
    </row>
    <row r="1102" spans="1:10" x14ac:dyDescent="0.35">
      <c r="A1102" t="s">
        <v>1440</v>
      </c>
      <c r="B1102" t="s">
        <v>1507</v>
      </c>
      <c r="C1102" t="s">
        <v>3</v>
      </c>
      <c r="D1102" t="s">
        <v>1462</v>
      </c>
      <c r="E1102">
        <v>0.41509433962264097</v>
      </c>
      <c r="F1102">
        <v>0.28301886792452802</v>
      </c>
      <c r="G1102">
        <v>0.15094339622641501</v>
      </c>
      <c r="H1102" t="s">
        <v>1442</v>
      </c>
      <c r="I1102" t="s">
        <v>1457</v>
      </c>
      <c r="J1102" t="s">
        <v>1606</v>
      </c>
    </row>
    <row r="1103" spans="1:10" x14ac:dyDescent="0.35">
      <c r="A1103" t="s">
        <v>1440</v>
      </c>
      <c r="B1103" t="s">
        <v>1507</v>
      </c>
      <c r="C1103" t="s">
        <v>3</v>
      </c>
      <c r="D1103" t="s">
        <v>179</v>
      </c>
      <c r="E1103">
        <v>0.92452830188679203</v>
      </c>
      <c r="F1103">
        <v>0.83018867924528295</v>
      </c>
      <c r="G1103">
        <v>0.52830188679245205</v>
      </c>
      <c r="H1103" t="s">
        <v>1447</v>
      </c>
      <c r="I1103" t="s">
        <v>87</v>
      </c>
      <c r="J1103" t="s">
        <v>1606</v>
      </c>
    </row>
    <row r="1104" spans="1:10" x14ac:dyDescent="0.35">
      <c r="A1104" t="s">
        <v>1440</v>
      </c>
      <c r="B1104" t="s">
        <v>1507</v>
      </c>
      <c r="C1104" t="s">
        <v>3</v>
      </c>
      <c r="D1104" t="s">
        <v>1464</v>
      </c>
      <c r="E1104">
        <v>0</v>
      </c>
      <c r="F1104">
        <v>0</v>
      </c>
      <c r="G1104">
        <v>0</v>
      </c>
      <c r="H1104" t="s">
        <v>1442</v>
      </c>
      <c r="I1104" t="s">
        <v>1465</v>
      </c>
      <c r="J1104" t="s">
        <v>1606</v>
      </c>
    </row>
    <row r="1105" spans="1:10" x14ac:dyDescent="0.35">
      <c r="A1105" t="s">
        <v>1440</v>
      </c>
      <c r="B1105" t="s">
        <v>1507</v>
      </c>
      <c r="C1105" t="s">
        <v>3</v>
      </c>
      <c r="D1105" t="s">
        <v>1466</v>
      </c>
      <c r="E1105">
        <v>1.8867924528301799E-2</v>
      </c>
      <c r="F1105">
        <v>0</v>
      </c>
      <c r="G1105">
        <v>0</v>
      </c>
      <c r="H1105" t="s">
        <v>1442</v>
      </c>
      <c r="I1105" t="s">
        <v>1467</v>
      </c>
      <c r="J1105" t="s">
        <v>1606</v>
      </c>
    </row>
    <row r="1106" spans="1:10" x14ac:dyDescent="0.35">
      <c r="A1106" t="s">
        <v>1440</v>
      </c>
      <c r="B1106" t="s">
        <v>1507</v>
      </c>
      <c r="C1106" t="s">
        <v>3</v>
      </c>
      <c r="D1106" t="s">
        <v>1468</v>
      </c>
      <c r="E1106">
        <v>0.41509433962264097</v>
      </c>
      <c r="F1106">
        <v>0.22641509433962201</v>
      </c>
      <c r="G1106">
        <v>0.13207547169811301</v>
      </c>
      <c r="H1106" t="s">
        <v>1442</v>
      </c>
      <c r="I1106" t="s">
        <v>1469</v>
      </c>
      <c r="J1106" t="s">
        <v>1606</v>
      </c>
    </row>
    <row r="1107" spans="1:10" x14ac:dyDescent="0.35">
      <c r="A1107" t="s">
        <v>1440</v>
      </c>
      <c r="B1107" t="s">
        <v>1507</v>
      </c>
      <c r="C1107" t="s">
        <v>9</v>
      </c>
      <c r="D1107" t="s">
        <v>35</v>
      </c>
      <c r="E1107">
        <v>0.73584905660377298</v>
      </c>
      <c r="F1107">
        <v>0.490566037735849</v>
      </c>
      <c r="G1107">
        <v>0.28301886792452802</v>
      </c>
      <c r="H1107" t="s">
        <v>1463</v>
      </c>
      <c r="I1107" t="s">
        <v>1470</v>
      </c>
      <c r="J1107" t="s">
        <v>1607</v>
      </c>
    </row>
    <row r="1108" spans="1:10" x14ac:dyDescent="0.35">
      <c r="A1108" t="s">
        <v>1440</v>
      </c>
      <c r="B1108" t="s">
        <v>1507</v>
      </c>
      <c r="C1108" t="s">
        <v>9</v>
      </c>
      <c r="D1108" t="s">
        <v>39</v>
      </c>
      <c r="E1108">
        <v>0.88679245283018804</v>
      </c>
      <c r="F1108">
        <v>0.77358490566037696</v>
      </c>
      <c r="G1108">
        <v>0.41509433962264097</v>
      </c>
      <c r="H1108" t="s">
        <v>1447</v>
      </c>
      <c r="I1108" t="s">
        <v>1472</v>
      </c>
      <c r="J1108" t="s">
        <v>1607</v>
      </c>
    </row>
    <row r="1109" spans="1:10" x14ac:dyDescent="0.35">
      <c r="A1109" t="s">
        <v>1440</v>
      </c>
      <c r="B1109" t="s">
        <v>1507</v>
      </c>
      <c r="C1109" t="s">
        <v>9</v>
      </c>
      <c r="D1109" t="s">
        <v>42</v>
      </c>
      <c r="E1109">
        <v>0.98113207547169801</v>
      </c>
      <c r="F1109">
        <v>0.92452830188679203</v>
      </c>
      <c r="G1109">
        <v>0.60377358490566002</v>
      </c>
      <c r="H1109" t="s">
        <v>1447</v>
      </c>
      <c r="I1109" t="s">
        <v>1473</v>
      </c>
      <c r="J1109" t="s">
        <v>1607</v>
      </c>
    </row>
    <row r="1110" spans="1:10" x14ac:dyDescent="0.35">
      <c r="A1110" t="s">
        <v>1440</v>
      </c>
      <c r="B1110" t="s">
        <v>1507</v>
      </c>
      <c r="C1110" t="s">
        <v>9</v>
      </c>
      <c r="D1110" t="s">
        <v>45</v>
      </c>
      <c r="E1110">
        <v>1</v>
      </c>
      <c r="F1110">
        <v>0.98113207547169801</v>
      </c>
      <c r="G1110">
        <v>0.81132075471698095</v>
      </c>
      <c r="H1110" t="s">
        <v>1562</v>
      </c>
      <c r="I1110" t="s">
        <v>1474</v>
      </c>
      <c r="J1110" t="s">
        <v>1607</v>
      </c>
    </row>
    <row r="1111" spans="1:10" x14ac:dyDescent="0.35">
      <c r="A1111" t="s">
        <v>1440</v>
      </c>
      <c r="B1111" t="s">
        <v>1507</v>
      </c>
      <c r="C1111" t="s">
        <v>9</v>
      </c>
      <c r="D1111" t="s">
        <v>1450</v>
      </c>
      <c r="E1111">
        <v>0</v>
      </c>
      <c r="F1111">
        <v>0</v>
      </c>
      <c r="G1111">
        <v>0</v>
      </c>
      <c r="H1111" t="s">
        <v>1442</v>
      </c>
      <c r="I1111" t="s">
        <v>1475</v>
      </c>
      <c r="J1111" t="s">
        <v>1607</v>
      </c>
    </row>
    <row r="1112" spans="1:10" x14ac:dyDescent="0.35">
      <c r="A1112" t="s">
        <v>1440</v>
      </c>
      <c r="B1112" t="s">
        <v>1507</v>
      </c>
      <c r="C1112" t="s">
        <v>9</v>
      </c>
      <c r="D1112" t="s">
        <v>1454</v>
      </c>
      <c r="E1112">
        <v>0.28301886792452802</v>
      </c>
      <c r="F1112">
        <v>0.13207547169811301</v>
      </c>
      <c r="G1112">
        <v>1.8867924528301799E-2</v>
      </c>
      <c r="H1112" t="s">
        <v>1442</v>
      </c>
      <c r="I1112" t="s">
        <v>1476</v>
      </c>
      <c r="J1112" t="s">
        <v>1607</v>
      </c>
    </row>
    <row r="1113" spans="1:10" x14ac:dyDescent="0.35">
      <c r="A1113" t="s">
        <v>1440</v>
      </c>
      <c r="B1113" t="s">
        <v>1507</v>
      </c>
      <c r="C1113" t="s">
        <v>9</v>
      </c>
      <c r="D1113" t="s">
        <v>1459</v>
      </c>
      <c r="E1113">
        <v>0.84905660377358405</v>
      </c>
      <c r="F1113">
        <v>0.58490566037735803</v>
      </c>
      <c r="G1113">
        <v>0.26415094339622602</v>
      </c>
      <c r="H1113" t="s">
        <v>1463</v>
      </c>
      <c r="I1113" t="s">
        <v>1477</v>
      </c>
      <c r="J1113" t="s">
        <v>1607</v>
      </c>
    </row>
    <row r="1114" spans="1:10" x14ac:dyDescent="0.35">
      <c r="A1114" t="s">
        <v>1440</v>
      </c>
      <c r="B1114" t="s">
        <v>1507</v>
      </c>
      <c r="C1114" t="s">
        <v>9</v>
      </c>
      <c r="D1114" t="s">
        <v>1460</v>
      </c>
      <c r="E1114">
        <v>0.18867924528301799</v>
      </c>
      <c r="F1114">
        <v>0</v>
      </c>
      <c r="G1114">
        <v>0</v>
      </c>
      <c r="H1114" t="s">
        <v>1442</v>
      </c>
      <c r="I1114" t="s">
        <v>1478</v>
      </c>
      <c r="J1114" t="s">
        <v>1607</v>
      </c>
    </row>
    <row r="1115" spans="1:10" x14ac:dyDescent="0.35">
      <c r="A1115" t="s">
        <v>1440</v>
      </c>
      <c r="B1115" t="s">
        <v>1507</v>
      </c>
      <c r="C1115" t="s">
        <v>9</v>
      </c>
      <c r="D1115" t="s">
        <v>1462</v>
      </c>
      <c r="E1115">
        <v>0.79245283018867896</v>
      </c>
      <c r="F1115">
        <v>0.43396226415094302</v>
      </c>
      <c r="G1115">
        <v>0.18867924528301799</v>
      </c>
      <c r="H1115" t="s">
        <v>1463</v>
      </c>
      <c r="I1115" t="s">
        <v>1479</v>
      </c>
      <c r="J1115" t="s">
        <v>1607</v>
      </c>
    </row>
    <row r="1116" spans="1:10" x14ac:dyDescent="0.35">
      <c r="A1116" t="s">
        <v>1440</v>
      </c>
      <c r="B1116" t="s">
        <v>1507</v>
      </c>
      <c r="C1116" t="s">
        <v>9</v>
      </c>
      <c r="D1116" t="s">
        <v>179</v>
      </c>
      <c r="E1116">
        <v>0.96226415094339601</v>
      </c>
      <c r="F1116">
        <v>0.84905660377358405</v>
      </c>
      <c r="G1116">
        <v>0.60377358490566002</v>
      </c>
      <c r="H1116" t="s">
        <v>1447</v>
      </c>
      <c r="I1116" t="s">
        <v>1480</v>
      </c>
      <c r="J1116" t="s">
        <v>1607</v>
      </c>
    </row>
    <row r="1117" spans="1:10" x14ac:dyDescent="0.35">
      <c r="A1117" t="s">
        <v>1440</v>
      </c>
      <c r="B1117" t="s">
        <v>1507</v>
      </c>
      <c r="C1117" t="s">
        <v>9</v>
      </c>
      <c r="D1117" t="s">
        <v>1464</v>
      </c>
      <c r="E1117">
        <v>0</v>
      </c>
      <c r="F1117">
        <v>0</v>
      </c>
      <c r="G1117">
        <v>0</v>
      </c>
      <c r="H1117" t="s">
        <v>1442</v>
      </c>
      <c r="I1117" t="s">
        <v>1481</v>
      </c>
      <c r="J1117" t="s">
        <v>1607</v>
      </c>
    </row>
    <row r="1118" spans="1:10" x14ac:dyDescent="0.35">
      <c r="A1118" t="s">
        <v>1440</v>
      </c>
      <c r="B1118" t="s">
        <v>1507</v>
      </c>
      <c r="C1118" t="s">
        <v>9</v>
      </c>
      <c r="D1118" t="s">
        <v>1466</v>
      </c>
      <c r="E1118">
        <v>0.18867924528301799</v>
      </c>
      <c r="F1118">
        <v>0</v>
      </c>
      <c r="G1118">
        <v>0</v>
      </c>
      <c r="H1118" t="s">
        <v>1442</v>
      </c>
      <c r="I1118" t="s">
        <v>1482</v>
      </c>
      <c r="J1118" t="s">
        <v>1607</v>
      </c>
    </row>
    <row r="1119" spans="1:10" x14ac:dyDescent="0.35">
      <c r="A1119" t="s">
        <v>1440</v>
      </c>
      <c r="B1119" t="s">
        <v>1507</v>
      </c>
      <c r="C1119" t="s">
        <v>9</v>
      </c>
      <c r="D1119" t="s">
        <v>1468</v>
      </c>
      <c r="E1119">
        <v>0.75471698113207497</v>
      </c>
      <c r="F1119">
        <v>0.35849056603773499</v>
      </c>
      <c r="G1119">
        <v>0.13207547169811301</v>
      </c>
      <c r="H1119" t="s">
        <v>1463</v>
      </c>
      <c r="I1119" t="s">
        <v>1483</v>
      </c>
      <c r="J1119" t="s">
        <v>1607</v>
      </c>
    </row>
    <row r="1120" spans="1:10" x14ac:dyDescent="0.35">
      <c r="A1120" t="s">
        <v>1440</v>
      </c>
      <c r="B1120" t="s">
        <v>1507</v>
      </c>
      <c r="C1120" t="s">
        <v>14</v>
      </c>
      <c r="D1120" t="s">
        <v>35</v>
      </c>
      <c r="E1120">
        <v>0.81132075471698095</v>
      </c>
      <c r="F1120">
        <v>0.52830188679245205</v>
      </c>
      <c r="G1120">
        <v>0.339622641509433</v>
      </c>
      <c r="H1120" t="s">
        <v>1463</v>
      </c>
      <c r="I1120" t="s">
        <v>1484</v>
      </c>
      <c r="J1120" t="s">
        <v>1608</v>
      </c>
    </row>
    <row r="1121" spans="1:10" x14ac:dyDescent="0.35">
      <c r="A1121" t="s">
        <v>1440</v>
      </c>
      <c r="B1121" t="s">
        <v>1507</v>
      </c>
      <c r="C1121" t="s">
        <v>14</v>
      </c>
      <c r="D1121" t="s">
        <v>39</v>
      </c>
      <c r="E1121">
        <v>0.90566037735849003</v>
      </c>
      <c r="F1121">
        <v>0.83018867924528295</v>
      </c>
      <c r="G1121">
        <v>0.41509433962264097</v>
      </c>
      <c r="H1121" t="s">
        <v>1447</v>
      </c>
      <c r="I1121" t="s">
        <v>1486</v>
      </c>
      <c r="J1121" t="s">
        <v>1608</v>
      </c>
    </row>
    <row r="1122" spans="1:10" x14ac:dyDescent="0.35">
      <c r="A1122" t="s">
        <v>1440</v>
      </c>
      <c r="B1122" t="s">
        <v>1507</v>
      </c>
      <c r="C1122" t="s">
        <v>14</v>
      </c>
      <c r="D1122" t="s">
        <v>42</v>
      </c>
      <c r="E1122">
        <v>1</v>
      </c>
      <c r="F1122">
        <v>0.92452830188679203</v>
      </c>
      <c r="G1122">
        <v>0.62264150943396201</v>
      </c>
      <c r="H1122" t="s">
        <v>1447</v>
      </c>
      <c r="I1122" t="s">
        <v>1487</v>
      </c>
      <c r="J1122" t="s">
        <v>1608</v>
      </c>
    </row>
    <row r="1123" spans="1:10" x14ac:dyDescent="0.35">
      <c r="A1123" t="s">
        <v>1440</v>
      </c>
      <c r="B1123" t="s">
        <v>1507</v>
      </c>
      <c r="C1123" t="s">
        <v>14</v>
      </c>
      <c r="D1123" t="s">
        <v>45</v>
      </c>
      <c r="E1123">
        <v>1</v>
      </c>
      <c r="F1123">
        <v>0.98113207547169801</v>
      </c>
      <c r="G1123">
        <v>0.81132075471698095</v>
      </c>
      <c r="H1123" t="s">
        <v>1562</v>
      </c>
      <c r="I1123" t="s">
        <v>1488</v>
      </c>
      <c r="J1123" t="s">
        <v>1608</v>
      </c>
    </row>
    <row r="1124" spans="1:10" x14ac:dyDescent="0.35">
      <c r="A1124" t="s">
        <v>1440</v>
      </c>
      <c r="B1124" t="s">
        <v>1507</v>
      </c>
      <c r="C1124" t="s">
        <v>14</v>
      </c>
      <c r="D1124" t="s">
        <v>1450</v>
      </c>
      <c r="E1124">
        <v>0</v>
      </c>
      <c r="F1124">
        <v>0</v>
      </c>
      <c r="G1124">
        <v>0</v>
      </c>
      <c r="H1124" t="s">
        <v>1442</v>
      </c>
      <c r="I1124" t="s">
        <v>1489</v>
      </c>
      <c r="J1124" t="s">
        <v>1608</v>
      </c>
    </row>
    <row r="1125" spans="1:10" x14ac:dyDescent="0.35">
      <c r="A1125" t="s">
        <v>1440</v>
      </c>
      <c r="B1125" t="s">
        <v>1507</v>
      </c>
      <c r="C1125" t="s">
        <v>14</v>
      </c>
      <c r="D1125" t="s">
        <v>1454</v>
      </c>
      <c r="E1125">
        <v>0.339622641509433</v>
      </c>
      <c r="F1125">
        <v>0.169811320754716</v>
      </c>
      <c r="G1125">
        <v>1.8867924528301799E-2</v>
      </c>
      <c r="H1125" t="s">
        <v>1442</v>
      </c>
      <c r="I1125" t="s">
        <v>1490</v>
      </c>
      <c r="J1125" t="s">
        <v>1608</v>
      </c>
    </row>
    <row r="1126" spans="1:10" x14ac:dyDescent="0.35">
      <c r="A1126" t="s">
        <v>1440</v>
      </c>
      <c r="B1126" t="s">
        <v>1507</v>
      </c>
      <c r="C1126" t="s">
        <v>14</v>
      </c>
      <c r="D1126" t="s">
        <v>1459</v>
      </c>
      <c r="E1126">
        <v>0.88679245283018804</v>
      </c>
      <c r="F1126">
        <v>0.62264150943396201</v>
      </c>
      <c r="G1126">
        <v>0.30188679245283001</v>
      </c>
      <c r="H1126" t="s">
        <v>1463</v>
      </c>
      <c r="I1126" t="s">
        <v>1491</v>
      </c>
      <c r="J1126" t="s">
        <v>1608</v>
      </c>
    </row>
    <row r="1127" spans="1:10" x14ac:dyDescent="0.35">
      <c r="A1127" t="s">
        <v>1440</v>
      </c>
      <c r="B1127" t="s">
        <v>1507</v>
      </c>
      <c r="C1127" t="s">
        <v>14</v>
      </c>
      <c r="D1127" t="s">
        <v>1460</v>
      </c>
      <c r="E1127">
        <v>0.20754716981131999</v>
      </c>
      <c r="F1127">
        <v>0</v>
      </c>
      <c r="G1127">
        <v>0</v>
      </c>
      <c r="H1127" t="s">
        <v>1442</v>
      </c>
      <c r="I1127" t="s">
        <v>1492</v>
      </c>
      <c r="J1127" t="s">
        <v>1608</v>
      </c>
    </row>
    <row r="1128" spans="1:10" x14ac:dyDescent="0.35">
      <c r="A1128" t="s">
        <v>1440</v>
      </c>
      <c r="B1128" t="s">
        <v>1507</v>
      </c>
      <c r="C1128" t="s">
        <v>14</v>
      </c>
      <c r="D1128" t="s">
        <v>1462</v>
      </c>
      <c r="E1128">
        <v>0.83018867924528295</v>
      </c>
      <c r="F1128">
        <v>0.45283018867924502</v>
      </c>
      <c r="G1128">
        <v>0.18867924528301799</v>
      </c>
      <c r="H1128" t="s">
        <v>1463</v>
      </c>
      <c r="I1128" t="s">
        <v>1493</v>
      </c>
      <c r="J1128" t="s">
        <v>1608</v>
      </c>
    </row>
    <row r="1129" spans="1:10" x14ac:dyDescent="0.35">
      <c r="A1129" t="s">
        <v>1440</v>
      </c>
      <c r="B1129" t="s">
        <v>1507</v>
      </c>
      <c r="C1129" t="s">
        <v>14</v>
      </c>
      <c r="D1129" t="s">
        <v>179</v>
      </c>
      <c r="E1129">
        <v>0.98113207547169801</v>
      </c>
      <c r="F1129">
        <v>0.88679245283018804</v>
      </c>
      <c r="G1129">
        <v>0.60377358490566002</v>
      </c>
      <c r="H1129" t="s">
        <v>1447</v>
      </c>
      <c r="I1129" t="s">
        <v>1494</v>
      </c>
      <c r="J1129" t="s">
        <v>1608</v>
      </c>
    </row>
    <row r="1130" spans="1:10" x14ac:dyDescent="0.35">
      <c r="A1130" t="s">
        <v>1440</v>
      </c>
      <c r="B1130" t="s">
        <v>1507</v>
      </c>
      <c r="C1130" t="s">
        <v>14</v>
      </c>
      <c r="D1130" t="s">
        <v>1464</v>
      </c>
      <c r="E1130">
        <v>0</v>
      </c>
      <c r="F1130">
        <v>0</v>
      </c>
      <c r="G1130">
        <v>0</v>
      </c>
      <c r="H1130" t="s">
        <v>1442</v>
      </c>
      <c r="I1130" t="s">
        <v>1495</v>
      </c>
      <c r="J1130" t="s">
        <v>1608</v>
      </c>
    </row>
    <row r="1131" spans="1:10" x14ac:dyDescent="0.35">
      <c r="A1131" t="s">
        <v>1440</v>
      </c>
      <c r="B1131" t="s">
        <v>1507</v>
      </c>
      <c r="C1131" t="s">
        <v>14</v>
      </c>
      <c r="D1131" t="s">
        <v>1466</v>
      </c>
      <c r="E1131">
        <v>0.20754716981131999</v>
      </c>
      <c r="F1131">
        <v>0</v>
      </c>
      <c r="G1131">
        <v>0</v>
      </c>
      <c r="H1131" t="s">
        <v>1442</v>
      </c>
      <c r="I1131" t="s">
        <v>1500</v>
      </c>
      <c r="J1131" t="s">
        <v>1608</v>
      </c>
    </row>
    <row r="1132" spans="1:10" x14ac:dyDescent="0.35">
      <c r="A1132" t="s">
        <v>1440</v>
      </c>
      <c r="B1132" t="s">
        <v>1507</v>
      </c>
      <c r="C1132" t="s">
        <v>14</v>
      </c>
      <c r="D1132" t="s">
        <v>1468</v>
      </c>
      <c r="E1132">
        <v>0.83018867924528295</v>
      </c>
      <c r="F1132">
        <v>0.39622641509433898</v>
      </c>
      <c r="G1132">
        <v>0.13207547169811301</v>
      </c>
      <c r="H1132" t="s">
        <v>1463</v>
      </c>
      <c r="I1132" t="s">
        <v>1503</v>
      </c>
      <c r="J1132" t="s">
        <v>1608</v>
      </c>
    </row>
    <row r="1133" spans="1:10" x14ac:dyDescent="0.35">
      <c r="A1133" t="s">
        <v>1440</v>
      </c>
      <c r="B1133" t="s">
        <v>1507</v>
      </c>
      <c r="C1133" t="s">
        <v>17</v>
      </c>
      <c r="D1133" t="s">
        <v>35</v>
      </c>
      <c r="E1133">
        <v>0.62264150943396201</v>
      </c>
      <c r="F1133">
        <v>0.43396226415094302</v>
      </c>
      <c r="G1133">
        <v>0.26415094339622602</v>
      </c>
      <c r="H1133" t="s">
        <v>1442</v>
      </c>
      <c r="I1133" t="s">
        <v>1501</v>
      </c>
      <c r="J1133" t="s">
        <v>1609</v>
      </c>
    </row>
    <row r="1134" spans="1:10" x14ac:dyDescent="0.35">
      <c r="A1134" t="s">
        <v>1440</v>
      </c>
      <c r="B1134" t="s">
        <v>1507</v>
      </c>
      <c r="C1134" t="s">
        <v>17</v>
      </c>
      <c r="D1134" t="s">
        <v>39</v>
      </c>
      <c r="E1134">
        <v>0.84905660377358405</v>
      </c>
      <c r="F1134">
        <v>0.679245283018867</v>
      </c>
      <c r="G1134">
        <v>0.39622641509433898</v>
      </c>
      <c r="H1134" t="s">
        <v>1447</v>
      </c>
      <c r="I1134" t="s">
        <v>1504</v>
      </c>
      <c r="J1134" t="s">
        <v>1609</v>
      </c>
    </row>
    <row r="1135" spans="1:10" x14ac:dyDescent="0.35">
      <c r="A1135" t="s">
        <v>1440</v>
      </c>
      <c r="B1135" t="s">
        <v>1507</v>
      </c>
      <c r="C1135" t="s">
        <v>17</v>
      </c>
      <c r="D1135" t="s">
        <v>42</v>
      </c>
      <c r="E1135">
        <v>0.98113207547169801</v>
      </c>
      <c r="F1135">
        <v>0.90566037735849003</v>
      </c>
      <c r="G1135">
        <v>0.60377358490566002</v>
      </c>
      <c r="H1135" t="s">
        <v>1447</v>
      </c>
      <c r="I1135" t="s">
        <v>1505</v>
      </c>
      <c r="J1135" t="s">
        <v>1609</v>
      </c>
    </row>
    <row r="1136" spans="1:10" x14ac:dyDescent="0.35">
      <c r="A1136" t="s">
        <v>1440</v>
      </c>
      <c r="B1136" t="s">
        <v>1507</v>
      </c>
      <c r="C1136" t="s">
        <v>17</v>
      </c>
      <c r="D1136" t="s">
        <v>45</v>
      </c>
      <c r="E1136">
        <v>1</v>
      </c>
      <c r="F1136">
        <v>0.98113207547169801</v>
      </c>
      <c r="G1136">
        <v>0.79245283018867896</v>
      </c>
      <c r="H1136" t="s">
        <v>1562</v>
      </c>
      <c r="I1136" t="s">
        <v>1506</v>
      </c>
      <c r="J1136" t="s">
        <v>1609</v>
      </c>
    </row>
    <row r="1137" spans="1:10" x14ac:dyDescent="0.35">
      <c r="A1137" t="s">
        <v>1440</v>
      </c>
      <c r="B1137" t="s">
        <v>1507</v>
      </c>
      <c r="C1137" t="s">
        <v>17</v>
      </c>
      <c r="D1137" t="s">
        <v>1450</v>
      </c>
      <c r="E1137">
        <v>0</v>
      </c>
      <c r="F1137">
        <v>0</v>
      </c>
      <c r="G1137">
        <v>0</v>
      </c>
      <c r="H1137" t="s">
        <v>1442</v>
      </c>
      <c r="I1137" t="s">
        <v>1496</v>
      </c>
      <c r="J1137" t="s">
        <v>1609</v>
      </c>
    </row>
    <row r="1138" spans="1:10" x14ac:dyDescent="0.35">
      <c r="A1138" t="s">
        <v>1440</v>
      </c>
      <c r="B1138" t="s">
        <v>1507</v>
      </c>
      <c r="C1138" t="s">
        <v>17</v>
      </c>
      <c r="D1138" t="s">
        <v>1454</v>
      </c>
      <c r="E1138">
        <v>0.26415094339622602</v>
      </c>
      <c r="F1138">
        <v>0.13207547169811301</v>
      </c>
      <c r="G1138">
        <v>1.8867924528301799E-2</v>
      </c>
      <c r="H1138" t="s">
        <v>1442</v>
      </c>
      <c r="I1138" t="s">
        <v>1458</v>
      </c>
      <c r="J1138" t="s">
        <v>1609</v>
      </c>
    </row>
    <row r="1139" spans="1:10" x14ac:dyDescent="0.35">
      <c r="A1139" t="s">
        <v>1440</v>
      </c>
      <c r="B1139" t="s">
        <v>1507</v>
      </c>
      <c r="C1139" t="s">
        <v>17</v>
      </c>
      <c r="D1139" t="s">
        <v>1459</v>
      </c>
      <c r="E1139">
        <v>0.83018867924528295</v>
      </c>
      <c r="F1139">
        <v>0.52830188679245205</v>
      </c>
      <c r="G1139">
        <v>0.26415094339622602</v>
      </c>
      <c r="H1139" t="s">
        <v>1463</v>
      </c>
      <c r="I1139" t="s">
        <v>86</v>
      </c>
      <c r="J1139" t="s">
        <v>1609</v>
      </c>
    </row>
    <row r="1140" spans="1:10" x14ac:dyDescent="0.35">
      <c r="A1140" t="s">
        <v>1440</v>
      </c>
      <c r="B1140" t="s">
        <v>1507</v>
      </c>
      <c r="C1140" t="s">
        <v>17</v>
      </c>
      <c r="D1140" t="s">
        <v>1460</v>
      </c>
      <c r="E1140">
        <v>0.13207547169811301</v>
      </c>
      <c r="F1140">
        <v>0</v>
      </c>
      <c r="G1140">
        <v>0</v>
      </c>
      <c r="H1140" t="s">
        <v>1442</v>
      </c>
      <c r="I1140" t="s">
        <v>1498</v>
      </c>
      <c r="J1140" t="s">
        <v>1609</v>
      </c>
    </row>
    <row r="1141" spans="1:10" x14ac:dyDescent="0.35">
      <c r="A1141" t="s">
        <v>1440</v>
      </c>
      <c r="B1141" t="s">
        <v>1507</v>
      </c>
      <c r="C1141" t="s">
        <v>17</v>
      </c>
      <c r="D1141" t="s">
        <v>1462</v>
      </c>
      <c r="E1141">
        <v>0.69811320754716899</v>
      </c>
      <c r="F1141">
        <v>0.35849056603773499</v>
      </c>
      <c r="G1141">
        <v>0.18867924528301799</v>
      </c>
      <c r="H1141" t="s">
        <v>1463</v>
      </c>
      <c r="I1141" t="s">
        <v>212</v>
      </c>
      <c r="J1141" t="s">
        <v>1609</v>
      </c>
    </row>
    <row r="1142" spans="1:10" x14ac:dyDescent="0.35">
      <c r="A1142" t="s">
        <v>1440</v>
      </c>
      <c r="B1142" t="s">
        <v>1507</v>
      </c>
      <c r="C1142" t="s">
        <v>17</v>
      </c>
      <c r="D1142" t="s">
        <v>179</v>
      </c>
      <c r="E1142">
        <v>0.94339622641509402</v>
      </c>
      <c r="F1142">
        <v>0.84905660377358405</v>
      </c>
      <c r="G1142">
        <v>0.58490566037735803</v>
      </c>
      <c r="H1142" t="s">
        <v>1447</v>
      </c>
      <c r="I1142" t="s">
        <v>88</v>
      </c>
      <c r="J1142" t="s">
        <v>1609</v>
      </c>
    </row>
    <row r="1143" spans="1:10" x14ac:dyDescent="0.35">
      <c r="A1143" t="s">
        <v>1440</v>
      </c>
      <c r="B1143" t="s">
        <v>1507</v>
      </c>
      <c r="C1143" t="s">
        <v>17</v>
      </c>
      <c r="D1143" t="s">
        <v>1464</v>
      </c>
      <c r="E1143">
        <v>0</v>
      </c>
      <c r="F1143">
        <v>0</v>
      </c>
      <c r="G1143">
        <v>0</v>
      </c>
      <c r="H1143" t="s">
        <v>1442</v>
      </c>
      <c r="I1143" t="s">
        <v>1497</v>
      </c>
      <c r="J1143" t="s">
        <v>1609</v>
      </c>
    </row>
    <row r="1144" spans="1:10" x14ac:dyDescent="0.35">
      <c r="A1144" t="s">
        <v>1440</v>
      </c>
      <c r="B1144" t="s">
        <v>1507</v>
      </c>
      <c r="C1144" t="s">
        <v>17</v>
      </c>
      <c r="D1144" t="s">
        <v>1466</v>
      </c>
      <c r="E1144">
        <v>0.13207547169811301</v>
      </c>
      <c r="F1144">
        <v>0</v>
      </c>
      <c r="G1144">
        <v>0</v>
      </c>
      <c r="H1144" t="s">
        <v>1442</v>
      </c>
      <c r="I1144" t="s">
        <v>1499</v>
      </c>
      <c r="J1144" t="s">
        <v>1609</v>
      </c>
    </row>
    <row r="1145" spans="1:10" x14ac:dyDescent="0.35">
      <c r="A1145" t="s">
        <v>1440</v>
      </c>
      <c r="B1145" t="s">
        <v>1507</v>
      </c>
      <c r="C1145" t="s">
        <v>17</v>
      </c>
      <c r="D1145" t="s">
        <v>1468</v>
      </c>
      <c r="E1145">
        <v>0.62264150943396201</v>
      </c>
      <c r="F1145">
        <v>0.320754716981132</v>
      </c>
      <c r="G1145">
        <v>0.13207547169811301</v>
      </c>
      <c r="H1145" t="s">
        <v>1442</v>
      </c>
      <c r="I1145" t="s">
        <v>1502</v>
      </c>
      <c r="J1145" t="s">
        <v>1609</v>
      </c>
    </row>
    <row r="1146" spans="1:10" x14ac:dyDescent="0.35">
      <c r="A1146" t="s">
        <v>1440</v>
      </c>
      <c r="B1146" t="s">
        <v>1508</v>
      </c>
      <c r="C1146" t="s">
        <v>3</v>
      </c>
      <c r="D1146" t="s">
        <v>35</v>
      </c>
      <c r="E1146">
        <v>0.41509433962264097</v>
      </c>
      <c r="F1146">
        <v>0.35849056603773499</v>
      </c>
      <c r="G1146">
        <v>0.20754716981131999</v>
      </c>
      <c r="H1146" t="s">
        <v>1442</v>
      </c>
      <c r="I1146" t="s">
        <v>1443</v>
      </c>
      <c r="J1146" t="s">
        <v>1610</v>
      </c>
    </row>
    <row r="1147" spans="1:10" x14ac:dyDescent="0.35">
      <c r="A1147" t="s">
        <v>1440</v>
      </c>
      <c r="B1147" t="s">
        <v>1508</v>
      </c>
      <c r="C1147" t="s">
        <v>3</v>
      </c>
      <c r="D1147" t="s">
        <v>39</v>
      </c>
      <c r="E1147">
        <v>0.77358490566037696</v>
      </c>
      <c r="F1147">
        <v>0.56603773584905603</v>
      </c>
      <c r="G1147">
        <v>0.37735849056603699</v>
      </c>
      <c r="H1147" t="s">
        <v>1463</v>
      </c>
      <c r="I1147" t="s">
        <v>1445</v>
      </c>
      <c r="J1147" t="s">
        <v>1610</v>
      </c>
    </row>
    <row r="1148" spans="1:10" x14ac:dyDescent="0.35">
      <c r="A1148" t="s">
        <v>1440</v>
      </c>
      <c r="B1148" t="s">
        <v>1508</v>
      </c>
      <c r="C1148" t="s">
        <v>3</v>
      </c>
      <c r="D1148" t="s">
        <v>42</v>
      </c>
      <c r="E1148">
        <v>0.94339622641509402</v>
      </c>
      <c r="F1148">
        <v>0.84905660377358405</v>
      </c>
      <c r="G1148">
        <v>0.60377358490566002</v>
      </c>
      <c r="H1148" t="s">
        <v>1447</v>
      </c>
      <c r="I1148" t="s">
        <v>1448</v>
      </c>
      <c r="J1148" t="s">
        <v>1610</v>
      </c>
    </row>
    <row r="1149" spans="1:10" x14ac:dyDescent="0.35">
      <c r="A1149" t="s">
        <v>1440</v>
      </c>
      <c r="B1149" t="s">
        <v>1508</v>
      </c>
      <c r="C1149" t="s">
        <v>3</v>
      </c>
      <c r="D1149" t="s">
        <v>45</v>
      </c>
      <c r="E1149">
        <v>1</v>
      </c>
      <c r="F1149">
        <v>0.96226415094339601</v>
      </c>
      <c r="G1149">
        <v>0.77358490566037696</v>
      </c>
      <c r="H1149" t="s">
        <v>1562</v>
      </c>
      <c r="I1149" t="s">
        <v>1449</v>
      </c>
      <c r="J1149" t="s">
        <v>1610</v>
      </c>
    </row>
    <row r="1150" spans="1:10" x14ac:dyDescent="0.35">
      <c r="A1150" t="s">
        <v>1440</v>
      </c>
      <c r="B1150" t="s">
        <v>1508</v>
      </c>
      <c r="C1150" t="s">
        <v>3</v>
      </c>
      <c r="D1150" t="s">
        <v>1450</v>
      </c>
      <c r="E1150">
        <v>0</v>
      </c>
      <c r="F1150">
        <v>0</v>
      </c>
      <c r="G1150">
        <v>0</v>
      </c>
      <c r="H1150" t="s">
        <v>1442</v>
      </c>
      <c r="I1150" t="s">
        <v>1451</v>
      </c>
      <c r="J1150" t="s">
        <v>1610</v>
      </c>
    </row>
    <row r="1151" spans="1:10" x14ac:dyDescent="0.35">
      <c r="A1151" t="s">
        <v>1440</v>
      </c>
      <c r="B1151" t="s">
        <v>1508</v>
      </c>
      <c r="C1151" t="s">
        <v>3</v>
      </c>
      <c r="D1151" t="s">
        <v>1454</v>
      </c>
      <c r="E1151">
        <v>0.18867924528301799</v>
      </c>
      <c r="F1151">
        <v>7.5471698113207503E-2</v>
      </c>
      <c r="G1151">
        <v>0</v>
      </c>
      <c r="H1151" t="s">
        <v>1442</v>
      </c>
      <c r="I1151" t="s">
        <v>1455</v>
      </c>
      <c r="J1151" t="s">
        <v>1610</v>
      </c>
    </row>
    <row r="1152" spans="1:10" x14ac:dyDescent="0.35">
      <c r="A1152" t="s">
        <v>1440</v>
      </c>
      <c r="B1152" t="s">
        <v>1508</v>
      </c>
      <c r="C1152" t="s">
        <v>3</v>
      </c>
      <c r="D1152" t="s">
        <v>1459</v>
      </c>
      <c r="E1152">
        <v>0.73584905660377298</v>
      </c>
      <c r="F1152">
        <v>0.43396226415094302</v>
      </c>
      <c r="G1152">
        <v>0.20754716981131999</v>
      </c>
      <c r="H1152" t="s">
        <v>1463</v>
      </c>
      <c r="I1152" t="s">
        <v>85</v>
      </c>
      <c r="J1152" t="s">
        <v>1610</v>
      </c>
    </row>
    <row r="1153" spans="1:10" x14ac:dyDescent="0.35">
      <c r="A1153" t="s">
        <v>1440</v>
      </c>
      <c r="B1153" t="s">
        <v>1508</v>
      </c>
      <c r="C1153" t="s">
        <v>3</v>
      </c>
      <c r="D1153" t="s">
        <v>1460</v>
      </c>
      <c r="E1153">
        <v>1.8867924528301799E-2</v>
      </c>
      <c r="F1153">
        <v>0</v>
      </c>
      <c r="G1153">
        <v>0</v>
      </c>
      <c r="H1153" t="s">
        <v>1442</v>
      </c>
      <c r="I1153" t="s">
        <v>1461</v>
      </c>
      <c r="J1153" t="s">
        <v>1610</v>
      </c>
    </row>
    <row r="1154" spans="1:10" x14ac:dyDescent="0.35">
      <c r="A1154" t="s">
        <v>1440</v>
      </c>
      <c r="B1154" t="s">
        <v>1508</v>
      </c>
      <c r="C1154" t="s">
        <v>3</v>
      </c>
      <c r="D1154" t="s">
        <v>1462</v>
      </c>
      <c r="E1154">
        <v>0.47169811320754701</v>
      </c>
      <c r="F1154">
        <v>0.30188679245283001</v>
      </c>
      <c r="G1154">
        <v>0.15094339622641501</v>
      </c>
      <c r="H1154" t="s">
        <v>1442</v>
      </c>
      <c r="I1154" t="s">
        <v>1457</v>
      </c>
      <c r="J1154" t="s">
        <v>1610</v>
      </c>
    </row>
    <row r="1155" spans="1:10" x14ac:dyDescent="0.35">
      <c r="A1155" t="s">
        <v>1440</v>
      </c>
      <c r="B1155" t="s">
        <v>1508</v>
      </c>
      <c r="C1155" t="s">
        <v>3</v>
      </c>
      <c r="D1155" t="s">
        <v>179</v>
      </c>
      <c r="E1155">
        <v>0.92452830188679203</v>
      </c>
      <c r="F1155">
        <v>0.83018867924528295</v>
      </c>
      <c r="G1155">
        <v>0.54716981132075404</v>
      </c>
      <c r="H1155" t="s">
        <v>1447</v>
      </c>
      <c r="I1155" t="s">
        <v>87</v>
      </c>
      <c r="J1155" t="s">
        <v>1610</v>
      </c>
    </row>
    <row r="1156" spans="1:10" x14ac:dyDescent="0.35">
      <c r="A1156" t="s">
        <v>1440</v>
      </c>
      <c r="B1156" t="s">
        <v>1508</v>
      </c>
      <c r="C1156" t="s">
        <v>3</v>
      </c>
      <c r="D1156" t="s">
        <v>1464</v>
      </c>
      <c r="E1156">
        <v>0</v>
      </c>
      <c r="F1156">
        <v>0</v>
      </c>
      <c r="G1156">
        <v>0</v>
      </c>
      <c r="H1156" t="s">
        <v>1442</v>
      </c>
      <c r="I1156" t="s">
        <v>1465</v>
      </c>
      <c r="J1156" t="s">
        <v>1610</v>
      </c>
    </row>
    <row r="1157" spans="1:10" x14ac:dyDescent="0.35">
      <c r="A1157" t="s">
        <v>1440</v>
      </c>
      <c r="B1157" t="s">
        <v>1508</v>
      </c>
      <c r="C1157" t="s">
        <v>3</v>
      </c>
      <c r="D1157" t="s">
        <v>1466</v>
      </c>
      <c r="E1157">
        <v>1.8867924528301799E-2</v>
      </c>
      <c r="F1157">
        <v>0</v>
      </c>
      <c r="G1157">
        <v>0</v>
      </c>
      <c r="H1157" t="s">
        <v>1442</v>
      </c>
      <c r="I1157" t="s">
        <v>1467</v>
      </c>
      <c r="J1157" t="s">
        <v>1610</v>
      </c>
    </row>
    <row r="1158" spans="1:10" x14ac:dyDescent="0.35">
      <c r="A1158" t="s">
        <v>1440</v>
      </c>
      <c r="B1158" t="s">
        <v>1508</v>
      </c>
      <c r="C1158" t="s">
        <v>3</v>
      </c>
      <c r="D1158" t="s">
        <v>1468</v>
      </c>
      <c r="E1158">
        <v>0.41509433962264097</v>
      </c>
      <c r="F1158">
        <v>0.245283018867924</v>
      </c>
      <c r="G1158">
        <v>0.13207547169811301</v>
      </c>
      <c r="H1158" t="s">
        <v>1442</v>
      </c>
      <c r="I1158" t="s">
        <v>1469</v>
      </c>
      <c r="J1158" t="s">
        <v>1610</v>
      </c>
    </row>
    <row r="1159" spans="1:10" x14ac:dyDescent="0.35">
      <c r="A1159" t="s">
        <v>1440</v>
      </c>
      <c r="B1159" t="s">
        <v>1508</v>
      </c>
      <c r="C1159" t="s">
        <v>9</v>
      </c>
      <c r="D1159" t="s">
        <v>35</v>
      </c>
      <c r="E1159">
        <v>0.77358490566037696</v>
      </c>
      <c r="F1159">
        <v>0.50943396226415005</v>
      </c>
      <c r="G1159">
        <v>0.28301886792452802</v>
      </c>
      <c r="H1159" t="s">
        <v>1463</v>
      </c>
      <c r="I1159" t="s">
        <v>1470</v>
      </c>
      <c r="J1159" t="s">
        <v>1611</v>
      </c>
    </row>
    <row r="1160" spans="1:10" x14ac:dyDescent="0.35">
      <c r="A1160" t="s">
        <v>1440</v>
      </c>
      <c r="B1160" t="s">
        <v>1508</v>
      </c>
      <c r="C1160" t="s">
        <v>9</v>
      </c>
      <c r="D1160" t="s">
        <v>39</v>
      </c>
      <c r="E1160">
        <v>0.88679245283018804</v>
      </c>
      <c r="F1160">
        <v>0.81132075471698095</v>
      </c>
      <c r="G1160">
        <v>0.41509433962264097</v>
      </c>
      <c r="H1160" t="s">
        <v>1447</v>
      </c>
      <c r="I1160" t="s">
        <v>1472</v>
      </c>
      <c r="J1160" t="s">
        <v>1611</v>
      </c>
    </row>
    <row r="1161" spans="1:10" x14ac:dyDescent="0.35">
      <c r="A1161" t="s">
        <v>1440</v>
      </c>
      <c r="B1161" t="s">
        <v>1508</v>
      </c>
      <c r="C1161" t="s">
        <v>9</v>
      </c>
      <c r="D1161" t="s">
        <v>42</v>
      </c>
      <c r="E1161">
        <v>1</v>
      </c>
      <c r="F1161">
        <v>0.92452830188679203</v>
      </c>
      <c r="G1161">
        <v>0.62264150943396201</v>
      </c>
      <c r="H1161" t="s">
        <v>1447</v>
      </c>
      <c r="I1161" t="s">
        <v>1473</v>
      </c>
      <c r="J1161" t="s">
        <v>1611</v>
      </c>
    </row>
    <row r="1162" spans="1:10" x14ac:dyDescent="0.35">
      <c r="A1162" t="s">
        <v>1440</v>
      </c>
      <c r="B1162" t="s">
        <v>1508</v>
      </c>
      <c r="C1162" t="s">
        <v>9</v>
      </c>
      <c r="D1162" t="s">
        <v>45</v>
      </c>
      <c r="E1162">
        <v>1</v>
      </c>
      <c r="F1162">
        <v>0.98113207547169801</v>
      </c>
      <c r="G1162">
        <v>0.81132075471698095</v>
      </c>
      <c r="H1162" t="s">
        <v>1562</v>
      </c>
      <c r="I1162" t="s">
        <v>1474</v>
      </c>
      <c r="J1162" t="s">
        <v>1611</v>
      </c>
    </row>
    <row r="1163" spans="1:10" x14ac:dyDescent="0.35">
      <c r="A1163" t="s">
        <v>1440</v>
      </c>
      <c r="B1163" t="s">
        <v>1508</v>
      </c>
      <c r="C1163" t="s">
        <v>9</v>
      </c>
      <c r="D1163" t="s">
        <v>1450</v>
      </c>
      <c r="E1163">
        <v>0</v>
      </c>
      <c r="F1163">
        <v>0</v>
      </c>
      <c r="G1163">
        <v>0</v>
      </c>
      <c r="H1163" t="s">
        <v>1442</v>
      </c>
      <c r="I1163" t="s">
        <v>1475</v>
      </c>
      <c r="J1163" t="s">
        <v>1611</v>
      </c>
    </row>
    <row r="1164" spans="1:10" x14ac:dyDescent="0.35">
      <c r="A1164" t="s">
        <v>1440</v>
      </c>
      <c r="B1164" t="s">
        <v>1508</v>
      </c>
      <c r="C1164" t="s">
        <v>9</v>
      </c>
      <c r="D1164" t="s">
        <v>1454</v>
      </c>
      <c r="E1164">
        <v>0.28301886792452802</v>
      </c>
      <c r="F1164">
        <v>0.15094339622641501</v>
      </c>
      <c r="G1164">
        <v>1.8867924528301799E-2</v>
      </c>
      <c r="H1164" t="s">
        <v>1442</v>
      </c>
      <c r="I1164" t="s">
        <v>1476</v>
      </c>
      <c r="J1164" t="s">
        <v>1611</v>
      </c>
    </row>
    <row r="1165" spans="1:10" x14ac:dyDescent="0.35">
      <c r="A1165" t="s">
        <v>1440</v>
      </c>
      <c r="B1165" t="s">
        <v>1508</v>
      </c>
      <c r="C1165" t="s">
        <v>9</v>
      </c>
      <c r="D1165" t="s">
        <v>1459</v>
      </c>
      <c r="E1165">
        <v>0.84905660377358405</v>
      </c>
      <c r="F1165">
        <v>0.58490566037735803</v>
      </c>
      <c r="G1165">
        <v>0.26415094339622602</v>
      </c>
      <c r="H1165" t="s">
        <v>1463</v>
      </c>
      <c r="I1165" t="s">
        <v>1477</v>
      </c>
      <c r="J1165" t="s">
        <v>1611</v>
      </c>
    </row>
    <row r="1166" spans="1:10" x14ac:dyDescent="0.35">
      <c r="A1166" t="s">
        <v>1440</v>
      </c>
      <c r="B1166" t="s">
        <v>1508</v>
      </c>
      <c r="C1166" t="s">
        <v>9</v>
      </c>
      <c r="D1166" t="s">
        <v>1460</v>
      </c>
      <c r="E1166">
        <v>0.18867924528301799</v>
      </c>
      <c r="F1166">
        <v>0</v>
      </c>
      <c r="G1166">
        <v>0</v>
      </c>
      <c r="H1166" t="s">
        <v>1442</v>
      </c>
      <c r="I1166" t="s">
        <v>1478</v>
      </c>
      <c r="J1166" t="s">
        <v>1611</v>
      </c>
    </row>
    <row r="1167" spans="1:10" x14ac:dyDescent="0.35">
      <c r="A1167" t="s">
        <v>1440</v>
      </c>
      <c r="B1167" t="s">
        <v>1508</v>
      </c>
      <c r="C1167" t="s">
        <v>9</v>
      </c>
      <c r="D1167" t="s">
        <v>1462</v>
      </c>
      <c r="E1167">
        <v>0.81132075471698095</v>
      </c>
      <c r="F1167">
        <v>0.43396226415094302</v>
      </c>
      <c r="G1167">
        <v>0.18867924528301799</v>
      </c>
      <c r="H1167" t="s">
        <v>1463</v>
      </c>
      <c r="I1167" t="s">
        <v>1479</v>
      </c>
      <c r="J1167" t="s">
        <v>1611</v>
      </c>
    </row>
    <row r="1168" spans="1:10" x14ac:dyDescent="0.35">
      <c r="A1168" t="s">
        <v>1440</v>
      </c>
      <c r="B1168" t="s">
        <v>1508</v>
      </c>
      <c r="C1168" t="s">
        <v>9</v>
      </c>
      <c r="D1168" t="s">
        <v>179</v>
      </c>
      <c r="E1168">
        <v>0.96226415094339601</v>
      </c>
      <c r="F1168">
        <v>0.86792452830188604</v>
      </c>
      <c r="G1168">
        <v>0.60377358490566002</v>
      </c>
      <c r="H1168" t="s">
        <v>1447</v>
      </c>
      <c r="I1168" t="s">
        <v>1480</v>
      </c>
      <c r="J1168" t="s">
        <v>1611</v>
      </c>
    </row>
    <row r="1169" spans="1:10" x14ac:dyDescent="0.35">
      <c r="A1169" t="s">
        <v>1440</v>
      </c>
      <c r="B1169" t="s">
        <v>1508</v>
      </c>
      <c r="C1169" t="s">
        <v>9</v>
      </c>
      <c r="D1169" t="s">
        <v>1464</v>
      </c>
      <c r="E1169">
        <v>0</v>
      </c>
      <c r="F1169">
        <v>0</v>
      </c>
      <c r="G1169">
        <v>0</v>
      </c>
      <c r="H1169" t="s">
        <v>1442</v>
      </c>
      <c r="I1169" t="s">
        <v>1481</v>
      </c>
      <c r="J1169" t="s">
        <v>1611</v>
      </c>
    </row>
    <row r="1170" spans="1:10" x14ac:dyDescent="0.35">
      <c r="A1170" t="s">
        <v>1440</v>
      </c>
      <c r="B1170" t="s">
        <v>1508</v>
      </c>
      <c r="C1170" t="s">
        <v>9</v>
      </c>
      <c r="D1170" t="s">
        <v>1466</v>
      </c>
      <c r="E1170">
        <v>0.18867924528301799</v>
      </c>
      <c r="F1170">
        <v>0</v>
      </c>
      <c r="G1170">
        <v>0</v>
      </c>
      <c r="H1170" t="s">
        <v>1442</v>
      </c>
      <c r="I1170" t="s">
        <v>1482</v>
      </c>
      <c r="J1170" t="s">
        <v>1611</v>
      </c>
    </row>
    <row r="1171" spans="1:10" x14ac:dyDescent="0.35">
      <c r="A1171" t="s">
        <v>1440</v>
      </c>
      <c r="B1171" t="s">
        <v>1508</v>
      </c>
      <c r="C1171" t="s">
        <v>9</v>
      </c>
      <c r="D1171" t="s">
        <v>1468</v>
      </c>
      <c r="E1171">
        <v>0.77358490566037696</v>
      </c>
      <c r="F1171">
        <v>0.35849056603773499</v>
      </c>
      <c r="G1171">
        <v>0.13207547169811301</v>
      </c>
      <c r="H1171" t="s">
        <v>1463</v>
      </c>
      <c r="I1171" t="s">
        <v>1483</v>
      </c>
      <c r="J1171" t="s">
        <v>1611</v>
      </c>
    </row>
    <row r="1172" spans="1:10" x14ac:dyDescent="0.35">
      <c r="A1172" t="s">
        <v>1440</v>
      </c>
      <c r="B1172" t="s">
        <v>1508</v>
      </c>
      <c r="C1172" t="s">
        <v>14</v>
      </c>
      <c r="D1172" t="s">
        <v>35</v>
      </c>
      <c r="E1172">
        <v>0.81132075471698095</v>
      </c>
      <c r="F1172">
        <v>0.56603773584905603</v>
      </c>
      <c r="G1172">
        <v>0.339622641509433</v>
      </c>
      <c r="H1172" t="s">
        <v>1463</v>
      </c>
      <c r="I1172" t="s">
        <v>1484</v>
      </c>
      <c r="J1172" t="s">
        <v>1612</v>
      </c>
    </row>
    <row r="1173" spans="1:10" x14ac:dyDescent="0.35">
      <c r="A1173" t="s">
        <v>1440</v>
      </c>
      <c r="B1173" t="s">
        <v>1508</v>
      </c>
      <c r="C1173" t="s">
        <v>14</v>
      </c>
      <c r="D1173" t="s">
        <v>39</v>
      </c>
      <c r="E1173">
        <v>0.90566037735849003</v>
      </c>
      <c r="F1173">
        <v>0.83018867924528295</v>
      </c>
      <c r="G1173">
        <v>0.43396226415094302</v>
      </c>
      <c r="H1173" t="s">
        <v>1447</v>
      </c>
      <c r="I1173" t="s">
        <v>1486</v>
      </c>
      <c r="J1173" t="s">
        <v>1612</v>
      </c>
    </row>
    <row r="1174" spans="1:10" x14ac:dyDescent="0.35">
      <c r="A1174" t="s">
        <v>1440</v>
      </c>
      <c r="B1174" t="s">
        <v>1508</v>
      </c>
      <c r="C1174" t="s">
        <v>14</v>
      </c>
      <c r="D1174" t="s">
        <v>42</v>
      </c>
      <c r="E1174">
        <v>1</v>
      </c>
      <c r="F1174">
        <v>0.92452830188679203</v>
      </c>
      <c r="G1174">
        <v>0.62264150943396201</v>
      </c>
      <c r="H1174" t="s">
        <v>1447</v>
      </c>
      <c r="I1174" t="s">
        <v>1487</v>
      </c>
      <c r="J1174" t="s">
        <v>1612</v>
      </c>
    </row>
    <row r="1175" spans="1:10" x14ac:dyDescent="0.35">
      <c r="A1175" t="s">
        <v>1440</v>
      </c>
      <c r="B1175" t="s">
        <v>1508</v>
      </c>
      <c r="C1175" t="s">
        <v>14</v>
      </c>
      <c r="D1175" t="s">
        <v>45</v>
      </c>
      <c r="E1175">
        <v>1</v>
      </c>
      <c r="F1175">
        <v>0.98113207547169801</v>
      </c>
      <c r="G1175">
        <v>0.81132075471698095</v>
      </c>
      <c r="H1175" t="s">
        <v>1562</v>
      </c>
      <c r="I1175" t="s">
        <v>1488</v>
      </c>
      <c r="J1175" t="s">
        <v>1612</v>
      </c>
    </row>
    <row r="1176" spans="1:10" x14ac:dyDescent="0.35">
      <c r="A1176" t="s">
        <v>1440</v>
      </c>
      <c r="B1176" t="s">
        <v>1508</v>
      </c>
      <c r="C1176" t="s">
        <v>14</v>
      </c>
      <c r="D1176" t="s">
        <v>1450</v>
      </c>
      <c r="E1176">
        <v>0</v>
      </c>
      <c r="F1176">
        <v>0</v>
      </c>
      <c r="G1176">
        <v>0</v>
      </c>
      <c r="H1176" t="s">
        <v>1442</v>
      </c>
      <c r="I1176" t="s">
        <v>1489</v>
      </c>
      <c r="J1176" t="s">
        <v>1612</v>
      </c>
    </row>
    <row r="1177" spans="1:10" x14ac:dyDescent="0.35">
      <c r="A1177" t="s">
        <v>1440</v>
      </c>
      <c r="B1177" t="s">
        <v>1508</v>
      </c>
      <c r="C1177" t="s">
        <v>14</v>
      </c>
      <c r="D1177" t="s">
        <v>1454</v>
      </c>
      <c r="E1177">
        <v>0.37735849056603699</v>
      </c>
      <c r="F1177">
        <v>0.18867924528301799</v>
      </c>
      <c r="G1177">
        <v>1.8867924528301799E-2</v>
      </c>
      <c r="H1177" t="s">
        <v>1442</v>
      </c>
      <c r="I1177" t="s">
        <v>1490</v>
      </c>
      <c r="J1177" t="s">
        <v>1612</v>
      </c>
    </row>
    <row r="1178" spans="1:10" x14ac:dyDescent="0.35">
      <c r="A1178" t="s">
        <v>1440</v>
      </c>
      <c r="B1178" t="s">
        <v>1508</v>
      </c>
      <c r="C1178" t="s">
        <v>14</v>
      </c>
      <c r="D1178" t="s">
        <v>1459</v>
      </c>
      <c r="E1178">
        <v>0.88679245283018804</v>
      </c>
      <c r="F1178">
        <v>0.69811320754716899</v>
      </c>
      <c r="G1178">
        <v>0.35849056603773499</v>
      </c>
      <c r="H1178" t="s">
        <v>1447</v>
      </c>
      <c r="I1178" t="s">
        <v>1491</v>
      </c>
      <c r="J1178" t="s">
        <v>1612</v>
      </c>
    </row>
    <row r="1179" spans="1:10" x14ac:dyDescent="0.35">
      <c r="A1179" t="s">
        <v>1440</v>
      </c>
      <c r="B1179" t="s">
        <v>1508</v>
      </c>
      <c r="C1179" t="s">
        <v>14</v>
      </c>
      <c r="D1179" t="s">
        <v>1460</v>
      </c>
      <c r="E1179">
        <v>0.20754716981131999</v>
      </c>
      <c r="F1179">
        <v>0</v>
      </c>
      <c r="G1179">
        <v>0</v>
      </c>
      <c r="H1179" t="s">
        <v>1442</v>
      </c>
      <c r="I1179" t="s">
        <v>1492</v>
      </c>
      <c r="J1179" t="s">
        <v>1612</v>
      </c>
    </row>
    <row r="1180" spans="1:10" x14ac:dyDescent="0.35">
      <c r="A1180" t="s">
        <v>1440</v>
      </c>
      <c r="B1180" t="s">
        <v>1508</v>
      </c>
      <c r="C1180" t="s">
        <v>14</v>
      </c>
      <c r="D1180" t="s">
        <v>1462</v>
      </c>
      <c r="E1180">
        <v>0.83018867924528295</v>
      </c>
      <c r="F1180">
        <v>0.45283018867924502</v>
      </c>
      <c r="G1180">
        <v>0.18867924528301799</v>
      </c>
      <c r="H1180" t="s">
        <v>1463</v>
      </c>
      <c r="I1180" t="s">
        <v>1493</v>
      </c>
      <c r="J1180" t="s">
        <v>1612</v>
      </c>
    </row>
    <row r="1181" spans="1:10" x14ac:dyDescent="0.35">
      <c r="A1181" t="s">
        <v>1440</v>
      </c>
      <c r="B1181" t="s">
        <v>1508</v>
      </c>
      <c r="C1181" t="s">
        <v>14</v>
      </c>
      <c r="D1181" t="s">
        <v>179</v>
      </c>
      <c r="E1181">
        <v>0.98113207547169801</v>
      </c>
      <c r="F1181">
        <v>0.90566037735849003</v>
      </c>
      <c r="G1181">
        <v>0.60377358490566002</v>
      </c>
      <c r="H1181" t="s">
        <v>1447</v>
      </c>
      <c r="I1181" t="s">
        <v>1494</v>
      </c>
      <c r="J1181" t="s">
        <v>1612</v>
      </c>
    </row>
    <row r="1182" spans="1:10" x14ac:dyDescent="0.35">
      <c r="A1182" t="s">
        <v>1440</v>
      </c>
      <c r="B1182" t="s">
        <v>1508</v>
      </c>
      <c r="C1182" t="s">
        <v>14</v>
      </c>
      <c r="D1182" t="s">
        <v>1464</v>
      </c>
      <c r="E1182">
        <v>0</v>
      </c>
      <c r="F1182">
        <v>0</v>
      </c>
      <c r="G1182">
        <v>0</v>
      </c>
      <c r="H1182" t="s">
        <v>1442</v>
      </c>
      <c r="I1182" t="s">
        <v>1495</v>
      </c>
      <c r="J1182" t="s">
        <v>1612</v>
      </c>
    </row>
    <row r="1183" spans="1:10" x14ac:dyDescent="0.35">
      <c r="A1183" t="s">
        <v>1440</v>
      </c>
      <c r="B1183" t="s">
        <v>1508</v>
      </c>
      <c r="C1183" t="s">
        <v>14</v>
      </c>
      <c r="D1183" t="s">
        <v>1466</v>
      </c>
      <c r="E1183">
        <v>0.20754716981131999</v>
      </c>
      <c r="F1183">
        <v>0</v>
      </c>
      <c r="G1183">
        <v>0</v>
      </c>
      <c r="H1183" t="s">
        <v>1442</v>
      </c>
      <c r="I1183" t="s">
        <v>1500</v>
      </c>
      <c r="J1183" t="s">
        <v>1612</v>
      </c>
    </row>
    <row r="1184" spans="1:10" x14ac:dyDescent="0.35">
      <c r="A1184" t="s">
        <v>1440</v>
      </c>
      <c r="B1184" t="s">
        <v>1508</v>
      </c>
      <c r="C1184" t="s">
        <v>14</v>
      </c>
      <c r="D1184" t="s">
        <v>1468</v>
      </c>
      <c r="E1184">
        <v>0.83018867924528295</v>
      </c>
      <c r="F1184">
        <v>0.39622641509433898</v>
      </c>
      <c r="G1184">
        <v>0.13207547169811301</v>
      </c>
      <c r="H1184" t="s">
        <v>1463</v>
      </c>
      <c r="I1184" t="s">
        <v>1503</v>
      </c>
      <c r="J1184" t="s">
        <v>1612</v>
      </c>
    </row>
    <row r="1185" spans="1:10" x14ac:dyDescent="0.35">
      <c r="A1185" t="s">
        <v>1440</v>
      </c>
      <c r="B1185" t="s">
        <v>1508</v>
      </c>
      <c r="C1185" t="s">
        <v>17</v>
      </c>
      <c r="D1185" t="s">
        <v>35</v>
      </c>
      <c r="E1185">
        <v>0.660377358490566</v>
      </c>
      <c r="F1185">
        <v>0.45283018867924502</v>
      </c>
      <c r="G1185">
        <v>0.26415094339622602</v>
      </c>
      <c r="H1185" t="s">
        <v>1442</v>
      </c>
      <c r="I1185" t="s">
        <v>1501</v>
      </c>
      <c r="J1185" t="s">
        <v>1613</v>
      </c>
    </row>
    <row r="1186" spans="1:10" x14ac:dyDescent="0.35">
      <c r="A1186" t="s">
        <v>1440</v>
      </c>
      <c r="B1186" t="s">
        <v>1508</v>
      </c>
      <c r="C1186" t="s">
        <v>17</v>
      </c>
      <c r="D1186" t="s">
        <v>39</v>
      </c>
      <c r="E1186">
        <v>0.84905660377358405</v>
      </c>
      <c r="F1186">
        <v>0.73584905660377298</v>
      </c>
      <c r="G1186">
        <v>0.39622641509433898</v>
      </c>
      <c r="H1186" t="s">
        <v>1447</v>
      </c>
      <c r="I1186" t="s">
        <v>1504</v>
      </c>
      <c r="J1186" t="s">
        <v>1613</v>
      </c>
    </row>
    <row r="1187" spans="1:10" x14ac:dyDescent="0.35">
      <c r="A1187" t="s">
        <v>1440</v>
      </c>
      <c r="B1187" t="s">
        <v>1508</v>
      </c>
      <c r="C1187" t="s">
        <v>17</v>
      </c>
      <c r="D1187" t="s">
        <v>42</v>
      </c>
      <c r="E1187">
        <v>0.98113207547169801</v>
      </c>
      <c r="F1187">
        <v>0.92452830188679203</v>
      </c>
      <c r="G1187">
        <v>0.60377358490566002</v>
      </c>
      <c r="H1187" t="s">
        <v>1447</v>
      </c>
      <c r="I1187" t="s">
        <v>1505</v>
      </c>
      <c r="J1187" t="s">
        <v>1613</v>
      </c>
    </row>
    <row r="1188" spans="1:10" x14ac:dyDescent="0.35">
      <c r="A1188" t="s">
        <v>1440</v>
      </c>
      <c r="B1188" t="s">
        <v>1508</v>
      </c>
      <c r="C1188" t="s">
        <v>17</v>
      </c>
      <c r="D1188" t="s">
        <v>45</v>
      </c>
      <c r="E1188">
        <v>1</v>
      </c>
      <c r="F1188">
        <v>0.98113207547169801</v>
      </c>
      <c r="G1188">
        <v>0.81132075471698095</v>
      </c>
      <c r="H1188" t="s">
        <v>1562</v>
      </c>
      <c r="I1188" t="s">
        <v>1506</v>
      </c>
      <c r="J1188" t="s">
        <v>1613</v>
      </c>
    </row>
    <row r="1189" spans="1:10" x14ac:dyDescent="0.35">
      <c r="A1189" t="s">
        <v>1440</v>
      </c>
      <c r="B1189" t="s">
        <v>1508</v>
      </c>
      <c r="C1189" t="s">
        <v>17</v>
      </c>
      <c r="D1189" t="s">
        <v>1450</v>
      </c>
      <c r="E1189">
        <v>0</v>
      </c>
      <c r="F1189">
        <v>0</v>
      </c>
      <c r="G1189">
        <v>0</v>
      </c>
      <c r="H1189" t="s">
        <v>1442</v>
      </c>
      <c r="I1189" t="s">
        <v>1496</v>
      </c>
      <c r="J1189" t="s">
        <v>1613</v>
      </c>
    </row>
    <row r="1190" spans="1:10" x14ac:dyDescent="0.35">
      <c r="A1190" t="s">
        <v>1440</v>
      </c>
      <c r="B1190" t="s">
        <v>1508</v>
      </c>
      <c r="C1190" t="s">
        <v>17</v>
      </c>
      <c r="D1190" t="s">
        <v>1454</v>
      </c>
      <c r="E1190">
        <v>0.26415094339622602</v>
      </c>
      <c r="F1190">
        <v>0.13207547169811301</v>
      </c>
      <c r="G1190">
        <v>1.8867924528301799E-2</v>
      </c>
      <c r="H1190" t="s">
        <v>1442</v>
      </c>
      <c r="I1190" t="s">
        <v>1458</v>
      </c>
      <c r="J1190" t="s">
        <v>1613</v>
      </c>
    </row>
    <row r="1191" spans="1:10" x14ac:dyDescent="0.35">
      <c r="A1191" t="s">
        <v>1440</v>
      </c>
      <c r="B1191" t="s">
        <v>1508</v>
      </c>
      <c r="C1191" t="s">
        <v>17</v>
      </c>
      <c r="D1191" t="s">
        <v>1459</v>
      </c>
      <c r="E1191">
        <v>0.84905660377358405</v>
      </c>
      <c r="F1191">
        <v>0.54716981132075404</v>
      </c>
      <c r="G1191">
        <v>0.26415094339622602</v>
      </c>
      <c r="H1191" t="s">
        <v>1463</v>
      </c>
      <c r="I1191" t="s">
        <v>86</v>
      </c>
      <c r="J1191" t="s">
        <v>1613</v>
      </c>
    </row>
    <row r="1192" spans="1:10" x14ac:dyDescent="0.35">
      <c r="A1192" t="s">
        <v>1440</v>
      </c>
      <c r="B1192" t="s">
        <v>1508</v>
      </c>
      <c r="C1192" t="s">
        <v>17</v>
      </c>
      <c r="D1192" t="s">
        <v>1460</v>
      </c>
      <c r="E1192">
        <v>0.13207547169811301</v>
      </c>
      <c r="F1192">
        <v>0</v>
      </c>
      <c r="G1192">
        <v>0</v>
      </c>
      <c r="H1192" t="s">
        <v>1442</v>
      </c>
      <c r="I1192" t="s">
        <v>1498</v>
      </c>
      <c r="J1192" t="s">
        <v>1613</v>
      </c>
    </row>
    <row r="1193" spans="1:10" x14ac:dyDescent="0.35">
      <c r="A1193" t="s">
        <v>1440</v>
      </c>
      <c r="B1193" t="s">
        <v>1508</v>
      </c>
      <c r="C1193" t="s">
        <v>17</v>
      </c>
      <c r="D1193" t="s">
        <v>1462</v>
      </c>
      <c r="E1193">
        <v>0.73584905660377298</v>
      </c>
      <c r="F1193">
        <v>0.35849056603773499</v>
      </c>
      <c r="G1193">
        <v>0.18867924528301799</v>
      </c>
      <c r="H1193" t="s">
        <v>1463</v>
      </c>
      <c r="I1193" t="s">
        <v>212</v>
      </c>
      <c r="J1193" t="s">
        <v>1613</v>
      </c>
    </row>
    <row r="1194" spans="1:10" x14ac:dyDescent="0.35">
      <c r="A1194" t="s">
        <v>1440</v>
      </c>
      <c r="B1194" t="s">
        <v>1508</v>
      </c>
      <c r="C1194" t="s">
        <v>17</v>
      </c>
      <c r="D1194" t="s">
        <v>179</v>
      </c>
      <c r="E1194">
        <v>0.94339622641509402</v>
      </c>
      <c r="F1194">
        <v>0.84905660377358405</v>
      </c>
      <c r="G1194">
        <v>0.58490566037735803</v>
      </c>
      <c r="H1194" t="s">
        <v>1447</v>
      </c>
      <c r="I1194" t="s">
        <v>88</v>
      </c>
      <c r="J1194" t="s">
        <v>1613</v>
      </c>
    </row>
    <row r="1195" spans="1:10" x14ac:dyDescent="0.35">
      <c r="A1195" t="s">
        <v>1440</v>
      </c>
      <c r="B1195" t="s">
        <v>1508</v>
      </c>
      <c r="C1195" t="s">
        <v>17</v>
      </c>
      <c r="D1195" t="s">
        <v>1464</v>
      </c>
      <c r="E1195">
        <v>0</v>
      </c>
      <c r="F1195">
        <v>0</v>
      </c>
      <c r="G1195">
        <v>0</v>
      </c>
      <c r="H1195" t="s">
        <v>1442</v>
      </c>
      <c r="I1195" t="s">
        <v>1497</v>
      </c>
      <c r="J1195" t="s">
        <v>1613</v>
      </c>
    </row>
    <row r="1196" spans="1:10" x14ac:dyDescent="0.35">
      <c r="A1196" t="s">
        <v>1440</v>
      </c>
      <c r="B1196" t="s">
        <v>1508</v>
      </c>
      <c r="C1196" t="s">
        <v>17</v>
      </c>
      <c r="D1196" t="s">
        <v>1466</v>
      </c>
      <c r="E1196">
        <v>0.13207547169811301</v>
      </c>
      <c r="F1196">
        <v>0</v>
      </c>
      <c r="G1196">
        <v>0</v>
      </c>
      <c r="H1196" t="s">
        <v>1442</v>
      </c>
      <c r="I1196" t="s">
        <v>1499</v>
      </c>
      <c r="J1196" t="s">
        <v>1613</v>
      </c>
    </row>
    <row r="1197" spans="1:10" x14ac:dyDescent="0.35">
      <c r="A1197" t="s">
        <v>1440</v>
      </c>
      <c r="B1197" t="s">
        <v>1508</v>
      </c>
      <c r="C1197" t="s">
        <v>17</v>
      </c>
      <c r="D1197" t="s">
        <v>1468</v>
      </c>
      <c r="E1197">
        <v>0.660377358490566</v>
      </c>
      <c r="F1197">
        <v>0.320754716981132</v>
      </c>
      <c r="G1197">
        <v>0.13207547169811301</v>
      </c>
      <c r="H1197" t="s">
        <v>1442</v>
      </c>
      <c r="I1197" t="s">
        <v>1502</v>
      </c>
      <c r="J1197" t="s">
        <v>1613</v>
      </c>
    </row>
  </sheetData>
  <sheetProtection algorithmName="SHA-512" hashValue="voLfVN33HrSYjo8Y0nlBc/pl32mxnRuTExOxpeSJ7H1J9ydw5dFBKexfW0NbKiVAePgm5u1g/oJ4bo9oc07IRw==" saltValue="MZHVfc6wdclHyRAVrLzwNg==" spinCount="100000" sheet="1" objects="1" scenarios="1"/>
  <sortState xmlns:xlrd2="http://schemas.microsoft.com/office/spreadsheetml/2017/richdata2" columnSort="1" ref="O23:V29">
    <sortCondition ref="O24:V24"/>
  </sortState>
  <conditionalFormatting sqref="O65:AK116">
    <cfRule type="colorScale" priority="37">
      <colorScale>
        <cfvo type="min"/>
        <cfvo type="percentile" val="50"/>
        <cfvo type="max"/>
        <color rgb="FFF8696B"/>
        <color rgb="FFFFEB84"/>
        <color rgb="FF63BE7B"/>
      </colorScale>
    </cfRule>
  </conditionalFormatting>
  <conditionalFormatting sqref="X24:X29 O24:T29">
    <cfRule type="cellIs" dxfId="31" priority="19" operator="greaterThan">
      <formula>0.95</formula>
    </cfRule>
    <cfRule type="cellIs" dxfId="30" priority="20" operator="between">
      <formula>0.85</formula>
      <formula>0.95</formula>
    </cfRule>
    <cfRule type="cellIs" dxfId="29" priority="21" operator="between">
      <formula>0.75</formula>
      <formula>0.85</formula>
    </cfRule>
    <cfRule type="cellIs" dxfId="28" priority="22" operator="between">
      <formula>0.667</formula>
      <formula>0.75</formula>
    </cfRule>
    <cfRule type="cellIs" dxfId="27" priority="23" operator="between">
      <formula>0.333</formula>
      <formula>0.667</formula>
    </cfRule>
    <cfRule type="cellIs" dxfId="26" priority="24" operator="lessThan">
      <formula>0.33</formula>
    </cfRule>
  </conditionalFormatting>
  <conditionalFormatting pivot="1" sqref="O8:V13">
    <cfRule type="cellIs" dxfId="25" priority="1" operator="greaterThan">
      <formula>0.95</formula>
    </cfRule>
    <cfRule type="cellIs" dxfId="24" priority="2" operator="between">
      <formula>0.85</formula>
      <formula>0.95</formula>
    </cfRule>
    <cfRule type="cellIs" dxfId="23" priority="3" operator="between">
      <formula>0.75</formula>
      <formula>0.85</formula>
    </cfRule>
    <cfRule type="cellIs" dxfId="22" priority="4" operator="between">
      <formula>0.667</formula>
      <formula>0.75</formula>
    </cfRule>
    <cfRule type="cellIs" dxfId="21" priority="5" operator="between">
      <formula>0.333</formula>
      <formula>0.667</formula>
    </cfRule>
    <cfRule type="cellIs" dxfId="20" priority="6" operator="lessThan">
      <formula>0.33</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2E5C-4A30-478D-9635-E4562B701E7E}">
  <sheetPr codeName="Sheet8">
    <tabColor theme="5" tint="0.59999389629810485"/>
  </sheetPr>
  <dimension ref="A1:CC1197"/>
  <sheetViews>
    <sheetView topLeftCell="A42" zoomScale="70" zoomScaleNormal="70" workbookViewId="0">
      <selection activeCell="AB101" sqref="AB101"/>
    </sheetView>
  </sheetViews>
  <sheetFormatPr defaultRowHeight="14.5" x14ac:dyDescent="0.35"/>
  <cols>
    <col min="23" max="23" width="17.81640625" bestFit="1" customWidth="1"/>
    <col min="24" max="24" width="21.7265625" bestFit="1" customWidth="1"/>
    <col min="25" max="26" width="14.81640625" bestFit="1" customWidth="1"/>
    <col min="27" max="27" width="8.54296875" bestFit="1" customWidth="1"/>
    <col min="28" max="34" width="14.81640625" bestFit="1" customWidth="1"/>
    <col min="35" max="39" width="17.7265625" bestFit="1" customWidth="1"/>
    <col min="40" max="40" width="16" bestFit="1" customWidth="1"/>
    <col min="41" max="41" width="8.54296875" bestFit="1" customWidth="1"/>
    <col min="42" max="46" width="17.7265625" bestFit="1" customWidth="1"/>
    <col min="47" max="47" width="8.81640625" bestFit="1" customWidth="1"/>
    <col min="48" max="51" width="17.7265625" bestFit="1" customWidth="1"/>
    <col min="52" max="52" width="16" bestFit="1" customWidth="1"/>
    <col min="53" max="53" width="7.26953125" bestFit="1" customWidth="1"/>
    <col min="54" max="54" width="8.54296875" bestFit="1" customWidth="1"/>
    <col min="55" max="59" width="17.7265625" bestFit="1" customWidth="1"/>
    <col min="60" max="60" width="8.81640625" bestFit="1" customWidth="1"/>
    <col min="61" max="66" width="17.7265625" bestFit="1" customWidth="1"/>
    <col min="67" max="67" width="8.54296875" bestFit="1" customWidth="1"/>
    <col min="68" max="72" width="17.7265625" bestFit="1" customWidth="1"/>
    <col min="73" max="73" width="8.81640625" bestFit="1" customWidth="1"/>
    <col min="74" max="76" width="17.7265625" bestFit="1" customWidth="1"/>
    <col min="77" max="77" width="5.26953125" bestFit="1" customWidth="1"/>
    <col min="78" max="78" width="8.26953125" bestFit="1" customWidth="1"/>
    <col min="79" max="79" width="10.1796875" customWidth="1"/>
    <col min="80" max="80" width="5.26953125" bestFit="1" customWidth="1"/>
    <col min="81" max="82" width="8.26953125" bestFit="1" customWidth="1"/>
    <col min="83" max="83" width="5.26953125" bestFit="1" customWidth="1"/>
    <col min="84" max="85" width="8.26953125" bestFit="1" customWidth="1"/>
    <col min="86" max="86" width="10.7265625" bestFit="1" customWidth="1"/>
    <col min="87" max="89" width="4.453125" bestFit="1" customWidth="1"/>
    <col min="90" max="90" width="5.26953125" bestFit="1" customWidth="1"/>
    <col min="91" max="92" width="8.26953125" bestFit="1" customWidth="1"/>
    <col min="93" max="93" width="5.26953125" bestFit="1" customWidth="1"/>
    <col min="94" max="95" width="8.26953125" bestFit="1" customWidth="1"/>
    <col min="96" max="96" width="5.26953125" bestFit="1" customWidth="1"/>
    <col min="97" max="98" width="8.26953125" bestFit="1" customWidth="1"/>
    <col min="99" max="102" width="4.453125" bestFit="1" customWidth="1"/>
    <col min="103" max="103" width="5.26953125" bestFit="1" customWidth="1"/>
    <col min="104" max="105" width="8.26953125" bestFit="1" customWidth="1"/>
    <col min="106" max="106" width="5.26953125" bestFit="1" customWidth="1"/>
    <col min="107" max="108" width="8.26953125" bestFit="1" customWidth="1"/>
    <col min="109" max="109" width="5.26953125" bestFit="1" customWidth="1"/>
    <col min="110" max="111" width="8.26953125" bestFit="1" customWidth="1"/>
    <col min="112" max="112" width="10.7265625" bestFit="1" customWidth="1"/>
  </cols>
  <sheetData>
    <row r="1" spans="1:81" x14ac:dyDescent="0.35">
      <c r="A1" t="s">
        <v>1430</v>
      </c>
      <c r="B1" t="s">
        <v>1431</v>
      </c>
      <c r="C1" t="s">
        <v>1432</v>
      </c>
      <c r="D1" t="s">
        <v>1433</v>
      </c>
      <c r="E1" t="s">
        <v>1434</v>
      </c>
      <c r="F1" t="s">
        <v>1435</v>
      </c>
      <c r="G1" t="s">
        <v>1436</v>
      </c>
      <c r="H1" t="s">
        <v>1437</v>
      </c>
      <c r="I1" t="s">
        <v>1438</v>
      </c>
      <c r="J1" t="s">
        <v>1439</v>
      </c>
      <c r="K1" t="s">
        <v>210</v>
      </c>
      <c r="M1" t="s">
        <v>1614</v>
      </c>
      <c r="N1" t="str">
        <f>E1</f>
        <v>p_50</v>
      </c>
      <c r="O1" t="str">
        <f>F1</f>
        <v>p_45</v>
      </c>
      <c r="P1" t="str">
        <f>G1</f>
        <v>p_40</v>
      </c>
      <c r="Q1" t="s">
        <v>1615</v>
      </c>
      <c r="R1" t="s">
        <v>76</v>
      </c>
      <c r="S1" t="str">
        <f t="shared" ref="S1:S32" si="0">C1</f>
        <v>lulucf</v>
      </c>
      <c r="T1" t="str">
        <f t="shared" ref="T1:T32" si="1">D1</f>
        <v>ag</v>
      </c>
      <c r="U1" t="str">
        <f>I1</f>
        <v>afolu</v>
      </c>
    </row>
    <row r="2" spans="1:81" x14ac:dyDescent="0.35">
      <c r="A2" t="s">
        <v>1637</v>
      </c>
      <c r="B2" t="s">
        <v>1524</v>
      </c>
      <c r="C2" t="s">
        <v>3</v>
      </c>
      <c r="D2" t="s">
        <v>35</v>
      </c>
      <c r="E2">
        <v>1.8867925000000001E-2</v>
      </c>
      <c r="F2">
        <v>0</v>
      </c>
      <c r="G2">
        <v>0</v>
      </c>
      <c r="H2" t="s">
        <v>1442</v>
      </c>
      <c r="I2" t="s">
        <v>1443</v>
      </c>
      <c r="J2" t="s">
        <v>1528</v>
      </c>
      <c r="K2" t="s">
        <v>1443</v>
      </c>
      <c r="M2">
        <f t="shared" ref="M2:M33" si="2">IF(E2=0,-1,0)</f>
        <v>0</v>
      </c>
      <c r="N2">
        <f t="shared" ref="N2:N33" si="3">IF(E2&gt;0.667,1,0)</f>
        <v>0</v>
      </c>
      <c r="O2">
        <f t="shared" ref="O2:O33" si="4">IF(F2&gt;0.667,1,0)</f>
        <v>0</v>
      </c>
      <c r="P2">
        <f t="shared" ref="P2:P33" si="5">IF(G2&gt;0.667,1,0)</f>
        <v>0</v>
      </c>
      <c r="Q2">
        <f>SUM(M2:P2)</f>
        <v>0</v>
      </c>
      <c r="R2" t="str">
        <f t="shared" ref="R2:R33" si="6">B2</f>
        <v>450mt</v>
      </c>
      <c r="S2" t="str">
        <f t="shared" si="0"/>
        <v>L1</v>
      </c>
      <c r="T2" t="str">
        <f t="shared" si="1"/>
        <v>a</v>
      </c>
      <c r="U2" t="str">
        <f t="shared" ref="U2:U65" si="7">I2</f>
        <v>L1-a</v>
      </c>
      <c r="X2" s="1" t="s">
        <v>1432</v>
      </c>
      <c r="Y2" t="s">
        <v>1616</v>
      </c>
    </row>
    <row r="3" spans="1:81" ht="48" x14ac:dyDescent="0.35">
      <c r="A3" t="s">
        <v>1637</v>
      </c>
      <c r="B3" t="s">
        <v>1524</v>
      </c>
      <c r="C3" t="s">
        <v>3</v>
      </c>
      <c r="D3" t="s">
        <v>39</v>
      </c>
      <c r="E3">
        <v>0.188679245</v>
      </c>
      <c r="F3">
        <v>0</v>
      </c>
      <c r="G3">
        <v>0</v>
      </c>
      <c r="H3" t="s">
        <v>1442</v>
      </c>
      <c r="I3" t="s">
        <v>1445</v>
      </c>
      <c r="J3" t="s">
        <v>1528</v>
      </c>
      <c r="K3" t="s">
        <v>1445</v>
      </c>
      <c r="M3">
        <f t="shared" si="2"/>
        <v>0</v>
      </c>
      <c r="N3">
        <f t="shared" si="3"/>
        <v>0</v>
      </c>
      <c r="O3">
        <f t="shared" si="4"/>
        <v>0</v>
      </c>
      <c r="P3">
        <f t="shared" si="5"/>
        <v>0</v>
      </c>
      <c r="Q3">
        <f t="shared" ref="Q3:Q66" si="8">SUM(M3:P3)</f>
        <v>0</v>
      </c>
      <c r="R3" t="str">
        <f t="shared" si="6"/>
        <v>450mt</v>
      </c>
      <c r="S3" t="str">
        <f t="shared" si="0"/>
        <v>L1</v>
      </c>
      <c r="T3" t="str">
        <f t="shared" si="1"/>
        <v>b</v>
      </c>
      <c r="U3" t="str">
        <f t="shared" si="7"/>
        <v>L1-b</v>
      </c>
      <c r="X3" s="1" t="s">
        <v>1433</v>
      </c>
      <c r="Y3" t="s">
        <v>1616</v>
      </c>
      <c r="BQ3" s="20" t="s">
        <v>1617</v>
      </c>
      <c r="BR3" s="20" t="s">
        <v>1618</v>
      </c>
      <c r="BS3" s="20" t="s">
        <v>1619</v>
      </c>
      <c r="BT3" s="20" t="s">
        <v>1620</v>
      </c>
      <c r="BU3" s="20" t="s">
        <v>1621</v>
      </c>
    </row>
    <row r="4" spans="1:81" x14ac:dyDescent="0.35">
      <c r="A4" t="s">
        <v>1637</v>
      </c>
      <c r="B4" t="s">
        <v>1524</v>
      </c>
      <c r="C4" t="s">
        <v>3</v>
      </c>
      <c r="D4" t="s">
        <v>42</v>
      </c>
      <c r="E4">
        <v>0.47169811299999997</v>
      </c>
      <c r="F4">
        <v>0.20754717</v>
      </c>
      <c r="G4">
        <v>0</v>
      </c>
      <c r="H4" t="s">
        <v>1442</v>
      </c>
      <c r="I4" t="s">
        <v>1448</v>
      </c>
      <c r="J4" t="s">
        <v>1528</v>
      </c>
      <c r="K4" t="s">
        <v>1448</v>
      </c>
      <c r="M4">
        <f t="shared" si="2"/>
        <v>0</v>
      </c>
      <c r="N4">
        <f t="shared" si="3"/>
        <v>0</v>
      </c>
      <c r="O4">
        <f t="shared" si="4"/>
        <v>0</v>
      </c>
      <c r="P4">
        <f t="shared" si="5"/>
        <v>0</v>
      </c>
      <c r="Q4">
        <f t="shared" si="8"/>
        <v>0</v>
      </c>
      <c r="R4" t="str">
        <f t="shared" si="6"/>
        <v>450mt</v>
      </c>
      <c r="S4" t="str">
        <f t="shared" si="0"/>
        <v>L1</v>
      </c>
      <c r="T4" t="str">
        <f t="shared" si="1"/>
        <v>d</v>
      </c>
      <c r="U4" t="str">
        <f t="shared" si="7"/>
        <v>L1-d</v>
      </c>
    </row>
    <row r="5" spans="1:81" x14ac:dyDescent="0.35">
      <c r="A5" t="s">
        <v>1637</v>
      </c>
      <c r="B5" t="s">
        <v>1524</v>
      </c>
      <c r="C5" t="s">
        <v>3</v>
      </c>
      <c r="D5" t="s">
        <v>45</v>
      </c>
      <c r="E5">
        <v>0.83018867900000004</v>
      </c>
      <c r="F5">
        <v>0.37735849100000002</v>
      </c>
      <c r="G5">
        <v>1.8867925000000001E-2</v>
      </c>
      <c r="H5" t="s">
        <v>1463</v>
      </c>
      <c r="I5" t="s">
        <v>1449</v>
      </c>
      <c r="J5" t="s">
        <v>1528</v>
      </c>
      <c r="K5" t="s">
        <v>1449</v>
      </c>
      <c r="M5">
        <f t="shared" si="2"/>
        <v>0</v>
      </c>
      <c r="N5">
        <f t="shared" si="3"/>
        <v>1</v>
      </c>
      <c r="O5">
        <f t="shared" si="4"/>
        <v>0</v>
      </c>
      <c r="P5">
        <f t="shared" si="5"/>
        <v>0</v>
      </c>
      <c r="Q5">
        <f t="shared" si="8"/>
        <v>1</v>
      </c>
      <c r="R5" t="str">
        <f t="shared" si="6"/>
        <v>450mt</v>
      </c>
      <c r="S5" t="str">
        <f t="shared" si="0"/>
        <v>L1</v>
      </c>
      <c r="T5" t="str">
        <f t="shared" si="1"/>
        <v>e</v>
      </c>
      <c r="U5" t="str">
        <f t="shared" si="7"/>
        <v>L1-e</v>
      </c>
      <c r="X5" s="1" t="s">
        <v>1622</v>
      </c>
      <c r="Y5" s="1" t="s">
        <v>1453</v>
      </c>
    </row>
    <row r="6" spans="1:81" ht="62.15" customHeight="1" x14ac:dyDescent="0.45">
      <c r="A6" t="s">
        <v>1637</v>
      </c>
      <c r="B6" t="s">
        <v>1524</v>
      </c>
      <c r="C6" t="s">
        <v>3</v>
      </c>
      <c r="D6" t="s">
        <v>1450</v>
      </c>
      <c r="E6">
        <v>0</v>
      </c>
      <c r="F6">
        <v>0</v>
      </c>
      <c r="G6">
        <v>0</v>
      </c>
      <c r="H6" t="s">
        <v>1442</v>
      </c>
      <c r="I6" t="s">
        <v>1451</v>
      </c>
      <c r="J6" t="s">
        <v>1528</v>
      </c>
      <c r="K6" t="s">
        <v>1451</v>
      </c>
      <c r="M6">
        <f t="shared" si="2"/>
        <v>-1</v>
      </c>
      <c r="N6">
        <f t="shared" si="3"/>
        <v>0</v>
      </c>
      <c r="O6">
        <f t="shared" si="4"/>
        <v>0</v>
      </c>
      <c r="P6">
        <f t="shared" si="5"/>
        <v>0</v>
      </c>
      <c r="Q6">
        <f t="shared" si="8"/>
        <v>-1</v>
      </c>
      <c r="R6" t="str">
        <f t="shared" si="6"/>
        <v>450mt</v>
      </c>
      <c r="S6" t="str">
        <f t="shared" si="0"/>
        <v>L1</v>
      </c>
      <c r="T6" t="str">
        <f t="shared" si="1"/>
        <v>S1</v>
      </c>
      <c r="U6" t="str">
        <f t="shared" si="7"/>
        <v>L1-S1</v>
      </c>
      <c r="X6" s="1" t="s">
        <v>1456</v>
      </c>
      <c r="Y6" t="s">
        <v>1443</v>
      </c>
      <c r="Z6" t="s">
        <v>1445</v>
      </c>
      <c r="AA6" t="s">
        <v>1448</v>
      </c>
      <c r="AB6" t="s">
        <v>1449</v>
      </c>
      <c r="AC6" t="s">
        <v>1451</v>
      </c>
      <c r="AD6" t="s">
        <v>1455</v>
      </c>
      <c r="AE6" t="s">
        <v>85</v>
      </c>
      <c r="AF6" t="s">
        <v>1461</v>
      </c>
      <c r="AG6" t="s">
        <v>1457</v>
      </c>
      <c r="AH6" t="s">
        <v>87</v>
      </c>
      <c r="AI6" t="s">
        <v>1465</v>
      </c>
      <c r="AJ6" t="s">
        <v>1467</v>
      </c>
      <c r="AK6" t="s">
        <v>1469</v>
      </c>
      <c r="AL6" t="s">
        <v>1470</v>
      </c>
      <c r="AM6" t="s">
        <v>1472</v>
      </c>
      <c r="AN6" t="s">
        <v>1473</v>
      </c>
      <c r="AO6" t="s">
        <v>1474</v>
      </c>
      <c r="AP6" t="s">
        <v>1475</v>
      </c>
      <c r="AQ6" t="s">
        <v>1476</v>
      </c>
      <c r="AR6" t="s">
        <v>1477</v>
      </c>
      <c r="AS6" t="s">
        <v>1478</v>
      </c>
      <c r="AT6" t="s">
        <v>1479</v>
      </c>
      <c r="AU6" t="s">
        <v>1480</v>
      </c>
      <c r="AV6" t="s">
        <v>1481</v>
      </c>
      <c r="AW6" t="s">
        <v>1482</v>
      </c>
      <c r="AX6" t="s">
        <v>1483</v>
      </c>
      <c r="AY6" t="s">
        <v>1484</v>
      </c>
      <c r="AZ6" t="s">
        <v>1486</v>
      </c>
      <c r="BA6" t="s">
        <v>1487</v>
      </c>
      <c r="BB6" t="s">
        <v>1488</v>
      </c>
      <c r="BC6" t="s">
        <v>1489</v>
      </c>
      <c r="BD6" t="s">
        <v>1490</v>
      </c>
      <c r="BE6" t="s">
        <v>1491</v>
      </c>
      <c r="BF6" t="s">
        <v>1492</v>
      </c>
      <c r="BG6" t="s">
        <v>1493</v>
      </c>
      <c r="BH6" t="s">
        <v>1494</v>
      </c>
      <c r="BI6" t="s">
        <v>1495</v>
      </c>
      <c r="BJ6" t="s">
        <v>1500</v>
      </c>
      <c r="BK6" t="s">
        <v>1503</v>
      </c>
      <c r="BL6" t="s">
        <v>1501</v>
      </c>
      <c r="BM6" t="s">
        <v>1504</v>
      </c>
      <c r="BN6" t="s">
        <v>1505</v>
      </c>
      <c r="BO6" t="s">
        <v>1506</v>
      </c>
      <c r="BP6" t="s">
        <v>1496</v>
      </c>
      <c r="BQ6" t="s">
        <v>1458</v>
      </c>
      <c r="BR6" t="s">
        <v>86</v>
      </c>
      <c r="BS6" t="s">
        <v>1498</v>
      </c>
      <c r="BT6" t="s">
        <v>212</v>
      </c>
      <c r="BU6" t="s">
        <v>88</v>
      </c>
      <c r="BV6" t="s">
        <v>1497</v>
      </c>
      <c r="BW6" t="s">
        <v>1499</v>
      </c>
      <c r="BX6" t="s">
        <v>1502</v>
      </c>
      <c r="BZ6" s="22"/>
      <c r="CA6" s="19"/>
      <c r="CB6" s="19"/>
      <c r="CC6" s="19"/>
    </row>
    <row r="7" spans="1:81" ht="24" customHeight="1" thickBot="1" x14ac:dyDescent="0.5">
      <c r="A7" t="s">
        <v>1637</v>
      </c>
      <c r="B7" t="s">
        <v>1524</v>
      </c>
      <c r="C7" t="s">
        <v>3</v>
      </c>
      <c r="D7" t="s">
        <v>1454</v>
      </c>
      <c r="E7">
        <v>0</v>
      </c>
      <c r="F7">
        <v>0</v>
      </c>
      <c r="G7">
        <v>0</v>
      </c>
      <c r="H7" t="s">
        <v>1442</v>
      </c>
      <c r="I7" t="s">
        <v>1455</v>
      </c>
      <c r="J7" t="s">
        <v>1528</v>
      </c>
      <c r="K7" t="s">
        <v>1455</v>
      </c>
      <c r="M7">
        <f t="shared" si="2"/>
        <v>-1</v>
      </c>
      <c r="N7">
        <f t="shared" si="3"/>
        <v>0</v>
      </c>
      <c r="O7">
        <f t="shared" si="4"/>
        <v>0</v>
      </c>
      <c r="P7">
        <f t="shared" si="5"/>
        <v>0</v>
      </c>
      <c r="Q7">
        <f t="shared" si="8"/>
        <v>-1</v>
      </c>
      <c r="R7" t="str">
        <f t="shared" si="6"/>
        <v>450mt</v>
      </c>
      <c r="S7" t="str">
        <f t="shared" si="0"/>
        <v>L1</v>
      </c>
      <c r="T7" t="str">
        <f t="shared" si="1"/>
        <v>S1_P1</v>
      </c>
      <c r="U7" t="str">
        <f t="shared" si="7"/>
        <v>L1-S1_P1</v>
      </c>
      <c r="X7" s="2" t="s">
        <v>1507</v>
      </c>
      <c r="Y7" s="34">
        <v>0</v>
      </c>
      <c r="Z7" s="34">
        <v>0</v>
      </c>
      <c r="AA7" s="34">
        <v>1</v>
      </c>
      <c r="AB7" s="34">
        <v>2</v>
      </c>
      <c r="AC7" s="34">
        <v>-1</v>
      </c>
      <c r="AD7" s="34">
        <v>0</v>
      </c>
      <c r="AE7" s="34">
        <v>0</v>
      </c>
      <c r="AF7" s="34">
        <v>-1</v>
      </c>
      <c r="AG7" s="34">
        <v>0</v>
      </c>
      <c r="AH7" s="34">
        <v>1</v>
      </c>
      <c r="AI7" s="34">
        <v>-1</v>
      </c>
      <c r="AJ7" s="34">
        <v>-1</v>
      </c>
      <c r="AK7" s="34">
        <v>0</v>
      </c>
      <c r="AL7" s="34">
        <v>0</v>
      </c>
      <c r="AM7" s="34">
        <v>1</v>
      </c>
      <c r="AN7" s="34">
        <v>2</v>
      </c>
      <c r="AO7" s="34">
        <v>2</v>
      </c>
      <c r="AP7" s="34">
        <v>-1</v>
      </c>
      <c r="AQ7" s="34">
        <v>0</v>
      </c>
      <c r="AR7" s="34">
        <v>1</v>
      </c>
      <c r="AS7" s="34">
        <v>0</v>
      </c>
      <c r="AT7" s="34">
        <v>0</v>
      </c>
      <c r="AU7" s="34">
        <v>2</v>
      </c>
      <c r="AV7" s="34">
        <v>-1</v>
      </c>
      <c r="AW7" s="34">
        <v>0</v>
      </c>
      <c r="AX7" s="34">
        <v>0</v>
      </c>
      <c r="AY7" s="34">
        <v>0</v>
      </c>
      <c r="AZ7" s="34">
        <v>1</v>
      </c>
      <c r="BA7" s="34">
        <v>2</v>
      </c>
      <c r="BB7" s="34">
        <v>2</v>
      </c>
      <c r="BC7" s="34">
        <v>-1</v>
      </c>
      <c r="BD7" s="34">
        <v>0</v>
      </c>
      <c r="BE7" s="34">
        <v>1</v>
      </c>
      <c r="BF7" s="34">
        <v>0</v>
      </c>
      <c r="BG7" s="34">
        <v>1</v>
      </c>
      <c r="BH7" s="34">
        <v>2</v>
      </c>
      <c r="BI7" s="34">
        <v>-1</v>
      </c>
      <c r="BJ7" s="34">
        <v>0</v>
      </c>
      <c r="BK7" s="34">
        <v>0</v>
      </c>
      <c r="BL7" s="34">
        <v>0</v>
      </c>
      <c r="BM7" s="34">
        <v>1</v>
      </c>
      <c r="BN7" s="34">
        <v>2</v>
      </c>
      <c r="BO7" s="34">
        <v>2</v>
      </c>
      <c r="BP7" s="34">
        <v>-1</v>
      </c>
      <c r="BQ7" s="34">
        <v>0</v>
      </c>
      <c r="BR7" s="34">
        <v>1</v>
      </c>
      <c r="BS7" s="34">
        <v>0</v>
      </c>
      <c r="BT7" s="34">
        <v>0</v>
      </c>
      <c r="BU7" s="34">
        <v>1</v>
      </c>
      <c r="BV7" s="34">
        <v>-1</v>
      </c>
      <c r="BW7" s="34">
        <v>0</v>
      </c>
      <c r="BX7" s="34">
        <v>0</v>
      </c>
      <c r="BZ7" s="22"/>
    </row>
    <row r="8" spans="1:81" ht="24" customHeight="1" thickTop="1" thickBot="1" x14ac:dyDescent="0.5">
      <c r="A8" t="s">
        <v>1637</v>
      </c>
      <c r="B8" t="s">
        <v>1524</v>
      </c>
      <c r="C8" t="s">
        <v>3</v>
      </c>
      <c r="D8" t="s">
        <v>1459</v>
      </c>
      <c r="E8">
        <v>0.16981132099999999</v>
      </c>
      <c r="F8">
        <v>0</v>
      </c>
      <c r="G8">
        <v>0</v>
      </c>
      <c r="H8" t="s">
        <v>1442</v>
      </c>
      <c r="I8" t="s">
        <v>85</v>
      </c>
      <c r="J8" t="s">
        <v>1528</v>
      </c>
      <c r="K8" t="s">
        <v>85</v>
      </c>
      <c r="M8">
        <f t="shared" si="2"/>
        <v>0</v>
      </c>
      <c r="N8">
        <f t="shared" si="3"/>
        <v>0</v>
      </c>
      <c r="O8">
        <f t="shared" si="4"/>
        <v>0</v>
      </c>
      <c r="P8">
        <f t="shared" si="5"/>
        <v>0</v>
      </c>
      <c r="Q8">
        <f t="shared" si="8"/>
        <v>0</v>
      </c>
      <c r="R8" t="str">
        <f t="shared" si="6"/>
        <v>450mt</v>
      </c>
      <c r="S8" t="str">
        <f t="shared" si="0"/>
        <v>L1</v>
      </c>
      <c r="T8" t="str">
        <f t="shared" si="1"/>
        <v>S1_P2</v>
      </c>
      <c r="U8" t="str">
        <f t="shared" si="7"/>
        <v>L1-S1_P2</v>
      </c>
      <c r="X8" s="2" t="s">
        <v>1508</v>
      </c>
      <c r="Y8" s="34">
        <v>0</v>
      </c>
      <c r="Z8" s="34">
        <v>0</v>
      </c>
      <c r="AA8" s="34">
        <v>2</v>
      </c>
      <c r="AB8" s="34">
        <v>2</v>
      </c>
      <c r="AC8" s="34">
        <v>-1</v>
      </c>
      <c r="AD8" s="34">
        <v>0</v>
      </c>
      <c r="AE8" s="34">
        <v>0</v>
      </c>
      <c r="AF8" s="34">
        <v>-1</v>
      </c>
      <c r="AG8" s="34">
        <v>0</v>
      </c>
      <c r="AH8" s="34">
        <v>1</v>
      </c>
      <c r="AI8" s="34">
        <v>-1</v>
      </c>
      <c r="AJ8" s="34">
        <v>-1</v>
      </c>
      <c r="AK8" s="34">
        <v>0</v>
      </c>
      <c r="AL8" s="34">
        <v>0</v>
      </c>
      <c r="AM8" s="34">
        <v>1</v>
      </c>
      <c r="AN8" s="34">
        <v>2</v>
      </c>
      <c r="AO8" s="34">
        <v>2</v>
      </c>
      <c r="AP8" s="34">
        <v>-1</v>
      </c>
      <c r="AQ8" s="34">
        <v>0</v>
      </c>
      <c r="AR8" s="34">
        <v>1</v>
      </c>
      <c r="AS8" s="34">
        <v>0</v>
      </c>
      <c r="AT8" s="34">
        <v>0</v>
      </c>
      <c r="AU8" s="34">
        <v>2</v>
      </c>
      <c r="AV8" s="34">
        <v>-1</v>
      </c>
      <c r="AW8" s="34">
        <v>0</v>
      </c>
      <c r="AX8" s="34">
        <v>0</v>
      </c>
      <c r="AY8" s="34">
        <v>1</v>
      </c>
      <c r="AZ8" s="34">
        <v>1</v>
      </c>
      <c r="BA8" s="34">
        <v>2</v>
      </c>
      <c r="BB8" s="34">
        <v>2</v>
      </c>
      <c r="BC8" s="34">
        <v>-1</v>
      </c>
      <c r="BD8" s="34">
        <v>0</v>
      </c>
      <c r="BE8" s="34">
        <v>1</v>
      </c>
      <c r="BF8" s="34">
        <v>0</v>
      </c>
      <c r="BG8" s="34">
        <v>1</v>
      </c>
      <c r="BH8" s="34">
        <v>2</v>
      </c>
      <c r="BI8" s="34">
        <v>-1</v>
      </c>
      <c r="BJ8" s="34">
        <v>0</v>
      </c>
      <c r="BK8" s="34">
        <v>0</v>
      </c>
      <c r="BL8" s="34">
        <v>0</v>
      </c>
      <c r="BM8" s="34">
        <v>1</v>
      </c>
      <c r="BN8" s="34">
        <v>2</v>
      </c>
      <c r="BO8" s="34">
        <v>2</v>
      </c>
      <c r="BP8" s="34">
        <v>-1</v>
      </c>
      <c r="BQ8" s="34">
        <v>0</v>
      </c>
      <c r="BR8" s="34">
        <v>1</v>
      </c>
      <c r="BS8" s="34">
        <v>0</v>
      </c>
      <c r="BT8" s="34">
        <v>0</v>
      </c>
      <c r="BU8" s="34">
        <v>1</v>
      </c>
      <c r="BV8" s="34">
        <v>-1</v>
      </c>
      <c r="BW8" s="34">
        <v>0</v>
      </c>
      <c r="BX8" s="34">
        <v>0</v>
      </c>
      <c r="BZ8" s="22"/>
    </row>
    <row r="9" spans="1:81" ht="24" customHeight="1" thickTop="1" thickBot="1" x14ac:dyDescent="0.5">
      <c r="A9" t="s">
        <v>1637</v>
      </c>
      <c r="B9" t="s">
        <v>1524</v>
      </c>
      <c r="C9" t="s">
        <v>3</v>
      </c>
      <c r="D9" t="s">
        <v>1460</v>
      </c>
      <c r="E9">
        <v>0</v>
      </c>
      <c r="F9">
        <v>0</v>
      </c>
      <c r="G9">
        <v>0</v>
      </c>
      <c r="H9" t="s">
        <v>1442</v>
      </c>
      <c r="I9" t="s">
        <v>1461</v>
      </c>
      <c r="J9" t="s">
        <v>1528</v>
      </c>
      <c r="K9" t="s">
        <v>1461</v>
      </c>
      <c r="M9">
        <f t="shared" si="2"/>
        <v>-1</v>
      </c>
      <c r="N9">
        <f t="shared" si="3"/>
        <v>0</v>
      </c>
      <c r="O9">
        <f t="shared" si="4"/>
        <v>0</v>
      </c>
      <c r="P9">
        <f t="shared" si="5"/>
        <v>0</v>
      </c>
      <c r="Q9">
        <f t="shared" si="8"/>
        <v>-1</v>
      </c>
      <c r="R9" t="str">
        <f t="shared" si="6"/>
        <v>450mt</v>
      </c>
      <c r="S9" t="str">
        <f t="shared" si="0"/>
        <v>L1</v>
      </c>
      <c r="T9" t="str">
        <f t="shared" si="1"/>
        <v>S2</v>
      </c>
      <c r="U9" t="str">
        <f t="shared" si="7"/>
        <v>L1-S2</v>
      </c>
      <c r="X9" s="2" t="s">
        <v>1514</v>
      </c>
      <c r="Y9" s="34">
        <v>0</v>
      </c>
      <c r="Z9" s="34">
        <v>0</v>
      </c>
      <c r="AA9" s="34">
        <v>1</v>
      </c>
      <c r="AB9" s="34">
        <v>2</v>
      </c>
      <c r="AC9" s="34">
        <v>-1</v>
      </c>
      <c r="AD9" s="34">
        <v>0</v>
      </c>
      <c r="AE9" s="34">
        <v>0</v>
      </c>
      <c r="AF9" s="34">
        <v>-1</v>
      </c>
      <c r="AG9" s="34">
        <v>0</v>
      </c>
      <c r="AH9" s="34">
        <v>1</v>
      </c>
      <c r="AI9" s="34">
        <v>-1</v>
      </c>
      <c r="AJ9" s="34">
        <v>-1</v>
      </c>
      <c r="AK9" s="34">
        <v>0</v>
      </c>
      <c r="AL9" s="34">
        <v>0</v>
      </c>
      <c r="AM9" s="34">
        <v>1</v>
      </c>
      <c r="AN9" s="34">
        <v>2</v>
      </c>
      <c r="AO9" s="34">
        <v>2</v>
      </c>
      <c r="AP9" s="34">
        <v>-1</v>
      </c>
      <c r="AQ9" s="34">
        <v>0</v>
      </c>
      <c r="AR9" s="34">
        <v>1</v>
      </c>
      <c r="AS9" s="34">
        <v>0</v>
      </c>
      <c r="AT9" s="34">
        <v>0</v>
      </c>
      <c r="AU9" s="34">
        <v>1</v>
      </c>
      <c r="AV9" s="34">
        <v>-1</v>
      </c>
      <c r="AW9" s="34">
        <v>0</v>
      </c>
      <c r="AX9" s="34">
        <v>0</v>
      </c>
      <c r="AY9" s="34">
        <v>0</v>
      </c>
      <c r="AZ9" s="34">
        <v>1</v>
      </c>
      <c r="BA9" s="34">
        <v>2</v>
      </c>
      <c r="BB9" s="34">
        <v>2</v>
      </c>
      <c r="BC9" s="34">
        <v>-1</v>
      </c>
      <c r="BD9" s="34">
        <v>0</v>
      </c>
      <c r="BE9" s="34">
        <v>1</v>
      </c>
      <c r="BF9" s="34">
        <v>0</v>
      </c>
      <c r="BG9" s="34">
        <v>1</v>
      </c>
      <c r="BH9" s="34">
        <v>2</v>
      </c>
      <c r="BI9" s="34">
        <v>-1</v>
      </c>
      <c r="BJ9" s="34">
        <v>0</v>
      </c>
      <c r="BK9" s="34">
        <v>0</v>
      </c>
      <c r="BL9" s="34">
        <v>0</v>
      </c>
      <c r="BM9" s="34">
        <v>1</v>
      </c>
      <c r="BN9" s="34">
        <v>2</v>
      </c>
      <c r="BO9" s="34">
        <v>2</v>
      </c>
      <c r="BP9" s="34">
        <v>-1</v>
      </c>
      <c r="BQ9" s="34">
        <v>0</v>
      </c>
      <c r="BR9" s="34">
        <v>1</v>
      </c>
      <c r="BS9" s="34">
        <v>0</v>
      </c>
      <c r="BT9" s="34">
        <v>0</v>
      </c>
      <c r="BU9" s="34">
        <v>1</v>
      </c>
      <c r="BV9" s="34">
        <v>-1</v>
      </c>
      <c r="BW9" s="34">
        <v>0</v>
      </c>
      <c r="BX9" s="34">
        <v>0</v>
      </c>
      <c r="BZ9" s="22"/>
    </row>
    <row r="10" spans="1:81" ht="24" customHeight="1" thickTop="1" thickBot="1" x14ac:dyDescent="0.5">
      <c r="A10" t="s">
        <v>1637</v>
      </c>
      <c r="B10" t="s">
        <v>1524</v>
      </c>
      <c r="C10" t="s">
        <v>3</v>
      </c>
      <c r="D10" t="s">
        <v>1462</v>
      </c>
      <c r="E10">
        <v>7.5471698000000004E-2</v>
      </c>
      <c r="F10">
        <v>0</v>
      </c>
      <c r="G10">
        <v>0</v>
      </c>
      <c r="H10" t="s">
        <v>1442</v>
      </c>
      <c r="I10" t="s">
        <v>1457</v>
      </c>
      <c r="J10" t="s">
        <v>1528</v>
      </c>
      <c r="K10" t="s">
        <v>1457</v>
      </c>
      <c r="M10">
        <f t="shared" si="2"/>
        <v>0</v>
      </c>
      <c r="N10">
        <f t="shared" si="3"/>
        <v>0</v>
      </c>
      <c r="O10">
        <f t="shared" si="4"/>
        <v>0</v>
      </c>
      <c r="P10">
        <f t="shared" si="5"/>
        <v>0</v>
      </c>
      <c r="Q10">
        <f t="shared" si="8"/>
        <v>0</v>
      </c>
      <c r="R10" t="str">
        <f t="shared" si="6"/>
        <v>450mt</v>
      </c>
      <c r="S10" t="str">
        <f t="shared" si="0"/>
        <v>L1</v>
      </c>
      <c r="T10" t="str">
        <f t="shared" si="1"/>
        <v>S2_P1</v>
      </c>
      <c r="U10" t="str">
        <f t="shared" si="7"/>
        <v>L1-S2_P1</v>
      </c>
      <c r="X10" s="2" t="s">
        <v>1509</v>
      </c>
      <c r="Y10" s="34">
        <v>0</v>
      </c>
      <c r="Z10" s="34">
        <v>0</v>
      </c>
      <c r="AA10" s="34">
        <v>1</v>
      </c>
      <c r="AB10" s="34">
        <v>2</v>
      </c>
      <c r="AC10" s="34">
        <v>-1</v>
      </c>
      <c r="AD10" s="34">
        <v>0</v>
      </c>
      <c r="AE10" s="34">
        <v>0</v>
      </c>
      <c r="AF10" s="34">
        <v>-1</v>
      </c>
      <c r="AG10" s="34">
        <v>0</v>
      </c>
      <c r="AH10" s="34">
        <v>1</v>
      </c>
      <c r="AI10" s="34">
        <v>-1</v>
      </c>
      <c r="AJ10" s="34">
        <v>-1</v>
      </c>
      <c r="AK10" s="34">
        <v>0</v>
      </c>
      <c r="AL10" s="34">
        <v>0</v>
      </c>
      <c r="AM10" s="34">
        <v>1</v>
      </c>
      <c r="AN10" s="34">
        <v>2</v>
      </c>
      <c r="AO10" s="34">
        <v>2</v>
      </c>
      <c r="AP10" s="34">
        <v>-1</v>
      </c>
      <c r="AQ10" s="34">
        <v>0</v>
      </c>
      <c r="AR10" s="34">
        <v>1</v>
      </c>
      <c r="AS10" s="34">
        <v>0</v>
      </c>
      <c r="AT10" s="34">
        <v>0</v>
      </c>
      <c r="AU10" s="34">
        <v>2</v>
      </c>
      <c r="AV10" s="34">
        <v>-1</v>
      </c>
      <c r="AW10" s="34">
        <v>0</v>
      </c>
      <c r="AX10" s="34">
        <v>0</v>
      </c>
      <c r="AY10" s="34">
        <v>0</v>
      </c>
      <c r="AZ10" s="34">
        <v>1</v>
      </c>
      <c r="BA10" s="34">
        <v>2</v>
      </c>
      <c r="BB10" s="34">
        <v>2</v>
      </c>
      <c r="BC10" s="34">
        <v>-1</v>
      </c>
      <c r="BD10" s="34">
        <v>0</v>
      </c>
      <c r="BE10" s="34">
        <v>1</v>
      </c>
      <c r="BF10" s="34">
        <v>0</v>
      </c>
      <c r="BG10" s="34">
        <v>1</v>
      </c>
      <c r="BH10" s="34">
        <v>2</v>
      </c>
      <c r="BI10" s="34">
        <v>-1</v>
      </c>
      <c r="BJ10" s="34">
        <v>0</v>
      </c>
      <c r="BK10" s="34">
        <v>0</v>
      </c>
      <c r="BL10" s="34">
        <v>0</v>
      </c>
      <c r="BM10" s="34">
        <v>1</v>
      </c>
      <c r="BN10" s="34">
        <v>2</v>
      </c>
      <c r="BO10" s="34">
        <v>2</v>
      </c>
      <c r="BP10" s="34">
        <v>-1</v>
      </c>
      <c r="BQ10" s="34">
        <v>0</v>
      </c>
      <c r="BR10" s="34">
        <v>1</v>
      </c>
      <c r="BS10" s="34">
        <v>0</v>
      </c>
      <c r="BT10" s="34">
        <v>0</v>
      </c>
      <c r="BU10" s="34">
        <v>1</v>
      </c>
      <c r="BV10" s="34">
        <v>-1</v>
      </c>
      <c r="BW10" s="34">
        <v>0</v>
      </c>
      <c r="BX10" s="34">
        <v>0</v>
      </c>
      <c r="BZ10" s="22"/>
    </row>
    <row r="11" spans="1:81" ht="24" customHeight="1" thickTop="1" x14ac:dyDescent="0.45">
      <c r="A11" t="s">
        <v>1637</v>
      </c>
      <c r="B11" t="s">
        <v>1524</v>
      </c>
      <c r="C11" t="s">
        <v>3</v>
      </c>
      <c r="D11" t="s">
        <v>179</v>
      </c>
      <c r="E11">
        <v>0.37735849100000002</v>
      </c>
      <c r="F11">
        <v>0.132075472</v>
      </c>
      <c r="G11">
        <v>0</v>
      </c>
      <c r="H11" t="s">
        <v>1442</v>
      </c>
      <c r="I11" t="s">
        <v>87</v>
      </c>
      <c r="J11" t="s">
        <v>1528</v>
      </c>
      <c r="K11" t="s">
        <v>87</v>
      </c>
      <c r="M11">
        <f t="shared" si="2"/>
        <v>0</v>
      </c>
      <c r="N11">
        <f t="shared" si="3"/>
        <v>0</v>
      </c>
      <c r="O11">
        <f t="shared" si="4"/>
        <v>0</v>
      </c>
      <c r="P11">
        <f t="shared" si="5"/>
        <v>0</v>
      </c>
      <c r="Q11">
        <f t="shared" si="8"/>
        <v>0</v>
      </c>
      <c r="R11" t="str">
        <f t="shared" si="6"/>
        <v>450mt</v>
      </c>
      <c r="S11" t="str">
        <f t="shared" si="0"/>
        <v>L1</v>
      </c>
      <c r="T11" t="str">
        <f t="shared" si="1"/>
        <v>S2_P2</v>
      </c>
      <c r="U11" t="str">
        <f t="shared" si="7"/>
        <v>L1-S2_P2</v>
      </c>
      <c r="X11" s="2" t="s">
        <v>1511</v>
      </c>
      <c r="Y11" s="34">
        <v>0</v>
      </c>
      <c r="Z11" s="34">
        <v>0</v>
      </c>
      <c r="AA11" s="34">
        <v>1</v>
      </c>
      <c r="AB11" s="34">
        <v>2</v>
      </c>
      <c r="AC11" s="34">
        <v>-1</v>
      </c>
      <c r="AD11" s="34">
        <v>0</v>
      </c>
      <c r="AE11" s="34">
        <v>0</v>
      </c>
      <c r="AF11" s="34">
        <v>-1</v>
      </c>
      <c r="AG11" s="34">
        <v>0</v>
      </c>
      <c r="AH11" s="34">
        <v>1</v>
      </c>
      <c r="AI11" s="34">
        <v>-1</v>
      </c>
      <c r="AJ11" s="34">
        <v>-1</v>
      </c>
      <c r="AK11" s="34">
        <v>0</v>
      </c>
      <c r="AL11" s="34">
        <v>0</v>
      </c>
      <c r="AM11" s="34">
        <v>1</v>
      </c>
      <c r="AN11" s="34">
        <v>2</v>
      </c>
      <c r="AO11" s="34">
        <v>2</v>
      </c>
      <c r="AP11" s="34">
        <v>-1</v>
      </c>
      <c r="AQ11" s="34">
        <v>0</v>
      </c>
      <c r="AR11" s="34">
        <v>1</v>
      </c>
      <c r="AS11" s="34">
        <v>0</v>
      </c>
      <c r="AT11" s="34">
        <v>0</v>
      </c>
      <c r="AU11" s="34">
        <v>1</v>
      </c>
      <c r="AV11" s="34">
        <v>-1</v>
      </c>
      <c r="AW11" s="34">
        <v>0</v>
      </c>
      <c r="AX11" s="34">
        <v>0</v>
      </c>
      <c r="AY11" s="34">
        <v>0</v>
      </c>
      <c r="AZ11" s="34">
        <v>1</v>
      </c>
      <c r="BA11" s="34">
        <v>2</v>
      </c>
      <c r="BB11" s="34">
        <v>2</v>
      </c>
      <c r="BC11" s="34">
        <v>-1</v>
      </c>
      <c r="BD11" s="34">
        <v>0</v>
      </c>
      <c r="BE11" s="34">
        <v>1</v>
      </c>
      <c r="BF11" s="34">
        <v>0</v>
      </c>
      <c r="BG11" s="34">
        <v>0</v>
      </c>
      <c r="BH11" s="34">
        <v>2</v>
      </c>
      <c r="BI11" s="34">
        <v>-1</v>
      </c>
      <c r="BJ11" s="34">
        <v>0</v>
      </c>
      <c r="BK11" s="34">
        <v>0</v>
      </c>
      <c r="BL11" s="34">
        <v>0</v>
      </c>
      <c r="BM11" s="34">
        <v>1</v>
      </c>
      <c r="BN11" s="34">
        <v>2</v>
      </c>
      <c r="BO11" s="34">
        <v>2</v>
      </c>
      <c r="BP11" s="34">
        <v>-1</v>
      </c>
      <c r="BQ11" s="34">
        <v>0</v>
      </c>
      <c r="BR11" s="34">
        <v>1</v>
      </c>
      <c r="BS11" s="34">
        <v>0</v>
      </c>
      <c r="BT11" s="34">
        <v>0</v>
      </c>
      <c r="BU11" s="34">
        <v>1</v>
      </c>
      <c r="BV11" s="34">
        <v>-1</v>
      </c>
      <c r="BW11" s="34">
        <v>0</v>
      </c>
      <c r="BX11" s="34">
        <v>0</v>
      </c>
      <c r="BZ11" s="22"/>
    </row>
    <row r="12" spans="1:81" ht="24" customHeight="1" x14ac:dyDescent="0.45">
      <c r="A12" t="s">
        <v>1637</v>
      </c>
      <c r="B12" t="s">
        <v>1524</v>
      </c>
      <c r="C12" t="s">
        <v>3</v>
      </c>
      <c r="D12" t="s">
        <v>1464</v>
      </c>
      <c r="E12">
        <v>0</v>
      </c>
      <c r="F12">
        <v>0</v>
      </c>
      <c r="G12">
        <v>0</v>
      </c>
      <c r="H12" t="s">
        <v>1442</v>
      </c>
      <c r="I12" t="s">
        <v>1465</v>
      </c>
      <c r="J12" t="s">
        <v>1528</v>
      </c>
      <c r="K12" t="s">
        <v>1465</v>
      </c>
      <c r="M12">
        <f t="shared" si="2"/>
        <v>-1</v>
      </c>
      <c r="N12">
        <f t="shared" si="3"/>
        <v>0</v>
      </c>
      <c r="O12">
        <f t="shared" si="4"/>
        <v>0</v>
      </c>
      <c r="P12">
        <f t="shared" si="5"/>
        <v>0</v>
      </c>
      <c r="Q12">
        <f t="shared" si="8"/>
        <v>-1</v>
      </c>
      <c r="R12" t="str">
        <f t="shared" si="6"/>
        <v>450mt</v>
      </c>
      <c r="S12" t="str">
        <f t="shared" si="0"/>
        <v>L1</v>
      </c>
      <c r="T12" t="str">
        <f t="shared" si="1"/>
        <v>S3</v>
      </c>
      <c r="U12" t="str">
        <f t="shared" si="7"/>
        <v>L1-S3</v>
      </c>
      <c r="X12" s="2" t="s">
        <v>89</v>
      </c>
      <c r="Y12" s="34">
        <v>0</v>
      </c>
      <c r="Z12" s="34">
        <v>0</v>
      </c>
      <c r="AA12" s="34">
        <v>1</v>
      </c>
      <c r="AB12" s="34">
        <v>2</v>
      </c>
      <c r="AC12" s="34">
        <v>-1</v>
      </c>
      <c r="AD12" s="34">
        <v>0</v>
      </c>
      <c r="AE12" s="34">
        <v>0</v>
      </c>
      <c r="AF12" s="34">
        <v>-1</v>
      </c>
      <c r="AG12" s="34">
        <v>0</v>
      </c>
      <c r="AH12" s="34">
        <v>1</v>
      </c>
      <c r="AI12" s="34">
        <v>-1</v>
      </c>
      <c r="AJ12" s="34">
        <v>-1</v>
      </c>
      <c r="AK12" s="34">
        <v>0</v>
      </c>
      <c r="AL12" s="34">
        <v>0</v>
      </c>
      <c r="AM12" s="34">
        <v>1</v>
      </c>
      <c r="AN12" s="34">
        <v>2</v>
      </c>
      <c r="AO12" s="34">
        <v>2</v>
      </c>
      <c r="AP12" s="34">
        <v>-1</v>
      </c>
      <c r="AQ12" s="34">
        <v>0</v>
      </c>
      <c r="AR12" s="34">
        <v>1</v>
      </c>
      <c r="AS12" s="34">
        <v>0</v>
      </c>
      <c r="AT12" s="34">
        <v>0</v>
      </c>
      <c r="AU12" s="34">
        <v>1</v>
      </c>
      <c r="AV12" s="34">
        <v>-1</v>
      </c>
      <c r="AW12" s="34">
        <v>0</v>
      </c>
      <c r="AX12" s="34">
        <v>0</v>
      </c>
      <c r="AY12" s="34">
        <v>0</v>
      </c>
      <c r="AZ12" s="34">
        <v>1</v>
      </c>
      <c r="BA12" s="34">
        <v>2</v>
      </c>
      <c r="BB12" s="34">
        <v>2</v>
      </c>
      <c r="BC12" s="34">
        <v>-1</v>
      </c>
      <c r="BD12" s="34">
        <v>0</v>
      </c>
      <c r="BE12" s="34">
        <v>1</v>
      </c>
      <c r="BF12" s="34">
        <v>0</v>
      </c>
      <c r="BG12" s="34">
        <v>1</v>
      </c>
      <c r="BH12" s="34">
        <v>2</v>
      </c>
      <c r="BI12" s="34">
        <v>-1</v>
      </c>
      <c r="BJ12" s="34">
        <v>0</v>
      </c>
      <c r="BK12" s="34">
        <v>0</v>
      </c>
      <c r="BL12" s="34">
        <v>0</v>
      </c>
      <c r="BM12" s="34">
        <v>1</v>
      </c>
      <c r="BN12" s="34">
        <v>2</v>
      </c>
      <c r="BO12" s="34">
        <v>2</v>
      </c>
      <c r="BP12" s="34">
        <v>-1</v>
      </c>
      <c r="BQ12" s="34">
        <v>0</v>
      </c>
      <c r="BR12" s="34">
        <v>1</v>
      </c>
      <c r="BS12" s="34">
        <v>0</v>
      </c>
      <c r="BT12" s="34">
        <v>0</v>
      </c>
      <c r="BU12" s="34">
        <v>1</v>
      </c>
      <c r="BV12" s="34">
        <v>-1</v>
      </c>
      <c r="BW12" s="34">
        <v>0</v>
      </c>
      <c r="BX12" s="34">
        <v>0</v>
      </c>
      <c r="BZ12" s="22"/>
    </row>
    <row r="13" spans="1:81" ht="24" customHeight="1" x14ac:dyDescent="0.35">
      <c r="A13" t="s">
        <v>1637</v>
      </c>
      <c r="B13" t="s">
        <v>1524</v>
      </c>
      <c r="C13" t="s">
        <v>3</v>
      </c>
      <c r="D13" t="s">
        <v>1466</v>
      </c>
      <c r="E13">
        <v>0</v>
      </c>
      <c r="F13">
        <v>0</v>
      </c>
      <c r="G13">
        <v>0</v>
      </c>
      <c r="H13" t="s">
        <v>1442</v>
      </c>
      <c r="I13" t="s">
        <v>1467</v>
      </c>
      <c r="J13" t="s">
        <v>1528</v>
      </c>
      <c r="K13" t="s">
        <v>1467</v>
      </c>
      <c r="M13">
        <f t="shared" si="2"/>
        <v>-1</v>
      </c>
      <c r="N13">
        <f t="shared" si="3"/>
        <v>0</v>
      </c>
      <c r="O13">
        <f t="shared" si="4"/>
        <v>0</v>
      </c>
      <c r="P13">
        <f t="shared" si="5"/>
        <v>0</v>
      </c>
      <c r="Q13">
        <f t="shared" si="8"/>
        <v>-1</v>
      </c>
      <c r="R13" t="str">
        <f t="shared" si="6"/>
        <v>450mt</v>
      </c>
      <c r="S13" t="str">
        <f t="shared" si="0"/>
        <v>L1</v>
      </c>
      <c r="T13" t="str">
        <f t="shared" si="1"/>
        <v>S3_P1</v>
      </c>
      <c r="U13" t="str">
        <f t="shared" si="7"/>
        <v>L1-S3_P1</v>
      </c>
      <c r="X13" s="2" t="s">
        <v>90</v>
      </c>
      <c r="Y13" s="34">
        <v>0</v>
      </c>
      <c r="Z13" s="34">
        <v>0</v>
      </c>
      <c r="AA13" s="34">
        <v>1</v>
      </c>
      <c r="AB13" s="34">
        <v>2</v>
      </c>
      <c r="AC13" s="34">
        <v>-1</v>
      </c>
      <c r="AD13" s="34">
        <v>0</v>
      </c>
      <c r="AE13" s="34">
        <v>0</v>
      </c>
      <c r="AF13" s="34">
        <v>-1</v>
      </c>
      <c r="AG13" s="34">
        <v>0</v>
      </c>
      <c r="AH13" s="34">
        <v>1</v>
      </c>
      <c r="AI13" s="34">
        <v>-1</v>
      </c>
      <c r="AJ13" s="34">
        <v>-1</v>
      </c>
      <c r="AK13" s="34">
        <v>0</v>
      </c>
      <c r="AL13" s="34">
        <v>0</v>
      </c>
      <c r="AM13" s="34">
        <v>1</v>
      </c>
      <c r="AN13" s="34">
        <v>2</v>
      </c>
      <c r="AO13" s="34">
        <v>2</v>
      </c>
      <c r="AP13" s="34">
        <v>-1</v>
      </c>
      <c r="AQ13" s="34">
        <v>0</v>
      </c>
      <c r="AR13" s="34">
        <v>1</v>
      </c>
      <c r="AS13" s="34">
        <v>0</v>
      </c>
      <c r="AT13" s="34">
        <v>0</v>
      </c>
      <c r="AU13" s="34">
        <v>1</v>
      </c>
      <c r="AV13" s="34">
        <v>-1</v>
      </c>
      <c r="AW13" s="34">
        <v>0</v>
      </c>
      <c r="AX13" s="34">
        <v>0</v>
      </c>
      <c r="AY13" s="34">
        <v>0</v>
      </c>
      <c r="AZ13" s="34">
        <v>1</v>
      </c>
      <c r="BA13" s="34">
        <v>2</v>
      </c>
      <c r="BB13" s="34">
        <v>2</v>
      </c>
      <c r="BC13" s="34">
        <v>-1</v>
      </c>
      <c r="BD13" s="34">
        <v>0</v>
      </c>
      <c r="BE13" s="34">
        <v>1</v>
      </c>
      <c r="BF13" s="34">
        <v>0</v>
      </c>
      <c r="BG13" s="34">
        <v>1</v>
      </c>
      <c r="BH13" s="34">
        <v>2</v>
      </c>
      <c r="BI13" s="34">
        <v>-1</v>
      </c>
      <c r="BJ13" s="34">
        <v>0</v>
      </c>
      <c r="BK13" s="34">
        <v>0</v>
      </c>
      <c r="BL13" s="34">
        <v>0</v>
      </c>
      <c r="BM13" s="34">
        <v>1</v>
      </c>
      <c r="BN13" s="34">
        <v>2</v>
      </c>
      <c r="BO13" s="34">
        <v>2</v>
      </c>
      <c r="BP13" s="34">
        <v>-1</v>
      </c>
      <c r="BQ13" s="34">
        <v>0</v>
      </c>
      <c r="BR13" s="34">
        <v>1</v>
      </c>
      <c r="BS13" s="34">
        <v>0</v>
      </c>
      <c r="BT13" s="34">
        <v>0</v>
      </c>
      <c r="BU13" s="34">
        <v>1</v>
      </c>
      <c r="BV13" s="34">
        <v>-1</v>
      </c>
      <c r="BW13" s="34">
        <v>0</v>
      </c>
      <c r="BX13" s="34">
        <v>0</v>
      </c>
    </row>
    <row r="14" spans="1:81" x14ac:dyDescent="0.35">
      <c r="A14" t="s">
        <v>1637</v>
      </c>
      <c r="B14" t="s">
        <v>1524</v>
      </c>
      <c r="C14" t="s">
        <v>3</v>
      </c>
      <c r="D14" t="s">
        <v>1468</v>
      </c>
      <c r="E14">
        <v>3.7735849000000002E-2</v>
      </c>
      <c r="F14">
        <v>0</v>
      </c>
      <c r="G14">
        <v>0</v>
      </c>
      <c r="H14" t="s">
        <v>1442</v>
      </c>
      <c r="I14" t="s">
        <v>1469</v>
      </c>
      <c r="J14" t="s">
        <v>1528</v>
      </c>
      <c r="K14" t="s">
        <v>1469</v>
      </c>
      <c r="M14">
        <f t="shared" si="2"/>
        <v>0</v>
      </c>
      <c r="N14">
        <f t="shared" si="3"/>
        <v>0</v>
      </c>
      <c r="O14">
        <f t="shared" si="4"/>
        <v>0</v>
      </c>
      <c r="P14">
        <f t="shared" si="5"/>
        <v>0</v>
      </c>
      <c r="Q14">
        <f t="shared" si="8"/>
        <v>0</v>
      </c>
      <c r="R14" t="str">
        <f t="shared" si="6"/>
        <v>450mt</v>
      </c>
      <c r="S14" t="str">
        <f t="shared" si="0"/>
        <v>L1</v>
      </c>
      <c r="T14" t="str">
        <f t="shared" si="1"/>
        <v>S3_P2</v>
      </c>
      <c r="U14" t="str">
        <f t="shared" si="7"/>
        <v>L1-S3_P2</v>
      </c>
      <c r="X14" s="2" t="s">
        <v>91</v>
      </c>
      <c r="Y14" s="34">
        <v>0</v>
      </c>
      <c r="Z14" s="34">
        <v>0</v>
      </c>
      <c r="AA14" s="34">
        <v>1</v>
      </c>
      <c r="AB14" s="34">
        <v>2</v>
      </c>
      <c r="AC14" s="34">
        <v>-1</v>
      </c>
      <c r="AD14" s="34">
        <v>0</v>
      </c>
      <c r="AE14" s="34">
        <v>0</v>
      </c>
      <c r="AF14" s="34">
        <v>-1</v>
      </c>
      <c r="AG14" s="34">
        <v>0</v>
      </c>
      <c r="AH14" s="34">
        <v>1</v>
      </c>
      <c r="AI14" s="34">
        <v>-1</v>
      </c>
      <c r="AJ14" s="34">
        <v>-1</v>
      </c>
      <c r="AK14" s="34">
        <v>0</v>
      </c>
      <c r="AL14" s="34">
        <v>0</v>
      </c>
      <c r="AM14" s="34">
        <v>1</v>
      </c>
      <c r="AN14" s="34">
        <v>2</v>
      </c>
      <c r="AO14" s="34">
        <v>2</v>
      </c>
      <c r="AP14" s="34">
        <v>-1</v>
      </c>
      <c r="AQ14" s="34">
        <v>0</v>
      </c>
      <c r="AR14" s="34">
        <v>1</v>
      </c>
      <c r="AS14" s="34">
        <v>0</v>
      </c>
      <c r="AT14" s="34">
        <v>0</v>
      </c>
      <c r="AU14" s="34">
        <v>1</v>
      </c>
      <c r="AV14" s="34">
        <v>-1</v>
      </c>
      <c r="AW14" s="34">
        <v>0</v>
      </c>
      <c r="AX14" s="34">
        <v>0</v>
      </c>
      <c r="AY14" s="34">
        <v>0</v>
      </c>
      <c r="AZ14" s="34">
        <v>1</v>
      </c>
      <c r="BA14" s="34">
        <v>2</v>
      </c>
      <c r="BB14" s="34">
        <v>2</v>
      </c>
      <c r="BC14" s="34">
        <v>-1</v>
      </c>
      <c r="BD14" s="34">
        <v>0</v>
      </c>
      <c r="BE14" s="34">
        <v>1</v>
      </c>
      <c r="BF14" s="34">
        <v>0</v>
      </c>
      <c r="BG14" s="34">
        <v>1</v>
      </c>
      <c r="BH14" s="34">
        <v>2</v>
      </c>
      <c r="BI14" s="34">
        <v>-1</v>
      </c>
      <c r="BJ14" s="34">
        <v>0</v>
      </c>
      <c r="BK14" s="34">
        <v>0</v>
      </c>
      <c r="BL14" s="34">
        <v>0</v>
      </c>
      <c r="BM14" s="34">
        <v>1</v>
      </c>
      <c r="BN14" s="34">
        <v>2</v>
      </c>
      <c r="BO14" s="34">
        <v>2</v>
      </c>
      <c r="BP14" s="34">
        <v>-1</v>
      </c>
      <c r="BQ14" s="34">
        <v>0</v>
      </c>
      <c r="BR14" s="34">
        <v>1</v>
      </c>
      <c r="BS14" s="34">
        <v>0</v>
      </c>
      <c r="BT14" s="34">
        <v>0</v>
      </c>
      <c r="BU14" s="34">
        <v>1</v>
      </c>
      <c r="BV14" s="34">
        <v>-1</v>
      </c>
      <c r="BW14" s="34">
        <v>0</v>
      </c>
      <c r="BX14" s="34">
        <v>0</v>
      </c>
    </row>
    <row r="15" spans="1:81" x14ac:dyDescent="0.35">
      <c r="A15" t="s">
        <v>1637</v>
      </c>
      <c r="B15" t="s">
        <v>1524</v>
      </c>
      <c r="C15" t="s">
        <v>9</v>
      </c>
      <c r="D15" t="s">
        <v>35</v>
      </c>
      <c r="E15">
        <v>0.188679245</v>
      </c>
      <c r="F15">
        <v>0</v>
      </c>
      <c r="G15">
        <v>0</v>
      </c>
      <c r="H15" t="s">
        <v>1442</v>
      </c>
      <c r="I15" t="s">
        <v>1470</v>
      </c>
      <c r="J15" t="s">
        <v>1530</v>
      </c>
      <c r="K15" t="s">
        <v>1470</v>
      </c>
      <c r="M15">
        <f t="shared" si="2"/>
        <v>0</v>
      </c>
      <c r="N15">
        <f t="shared" si="3"/>
        <v>0</v>
      </c>
      <c r="O15">
        <f t="shared" si="4"/>
        <v>0</v>
      </c>
      <c r="P15">
        <f t="shared" si="5"/>
        <v>0</v>
      </c>
      <c r="Q15">
        <f t="shared" si="8"/>
        <v>0</v>
      </c>
      <c r="R15" t="str">
        <f t="shared" si="6"/>
        <v>450mt</v>
      </c>
      <c r="S15" t="str">
        <f t="shared" si="0"/>
        <v>L2</v>
      </c>
      <c r="T15" t="str">
        <f t="shared" si="1"/>
        <v>a</v>
      </c>
      <c r="U15" t="str">
        <f t="shared" si="7"/>
        <v>L2-a</v>
      </c>
      <c r="X15" s="2" t="s">
        <v>1512</v>
      </c>
      <c r="Y15" s="34">
        <v>0</v>
      </c>
      <c r="Z15" s="34">
        <v>0</v>
      </c>
      <c r="AA15" s="34">
        <v>1</v>
      </c>
      <c r="AB15" s="34">
        <v>2</v>
      </c>
      <c r="AC15" s="34">
        <v>-1</v>
      </c>
      <c r="AD15" s="34">
        <v>0</v>
      </c>
      <c r="AE15" s="34">
        <v>0</v>
      </c>
      <c r="AF15" s="34">
        <v>-1</v>
      </c>
      <c r="AG15" s="34">
        <v>0</v>
      </c>
      <c r="AH15" s="34">
        <v>1</v>
      </c>
      <c r="AI15" s="34">
        <v>-1</v>
      </c>
      <c r="AJ15" s="34">
        <v>-1</v>
      </c>
      <c r="AK15" s="34">
        <v>0</v>
      </c>
      <c r="AL15" s="34">
        <v>0</v>
      </c>
      <c r="AM15" s="34">
        <v>1</v>
      </c>
      <c r="AN15" s="34">
        <v>2</v>
      </c>
      <c r="AO15" s="34">
        <v>2</v>
      </c>
      <c r="AP15" s="34">
        <v>-1</v>
      </c>
      <c r="AQ15" s="34">
        <v>0</v>
      </c>
      <c r="AR15" s="34">
        <v>1</v>
      </c>
      <c r="AS15" s="34">
        <v>0</v>
      </c>
      <c r="AT15" s="34">
        <v>0</v>
      </c>
      <c r="AU15" s="34">
        <v>2</v>
      </c>
      <c r="AV15" s="34">
        <v>-1</v>
      </c>
      <c r="AW15" s="34">
        <v>0</v>
      </c>
      <c r="AX15" s="34">
        <v>0</v>
      </c>
      <c r="AY15" s="34">
        <v>0</v>
      </c>
      <c r="AZ15" s="34">
        <v>1</v>
      </c>
      <c r="BA15" s="34">
        <v>2</v>
      </c>
      <c r="BB15" s="34">
        <v>2</v>
      </c>
      <c r="BC15" s="34">
        <v>-1</v>
      </c>
      <c r="BD15" s="34">
        <v>0</v>
      </c>
      <c r="BE15" s="34">
        <v>1</v>
      </c>
      <c r="BF15" s="34">
        <v>0</v>
      </c>
      <c r="BG15" s="34">
        <v>1</v>
      </c>
      <c r="BH15" s="34">
        <v>2</v>
      </c>
      <c r="BI15" s="34">
        <v>-1</v>
      </c>
      <c r="BJ15" s="34">
        <v>0</v>
      </c>
      <c r="BK15" s="34">
        <v>0</v>
      </c>
      <c r="BL15" s="34">
        <v>0</v>
      </c>
      <c r="BM15" s="34">
        <v>1</v>
      </c>
      <c r="BN15" s="34">
        <v>2</v>
      </c>
      <c r="BO15" s="34">
        <v>2</v>
      </c>
      <c r="BP15" s="34">
        <v>-1</v>
      </c>
      <c r="BQ15" s="34">
        <v>0</v>
      </c>
      <c r="BR15" s="34">
        <v>1</v>
      </c>
      <c r="BS15" s="34">
        <v>0</v>
      </c>
      <c r="BT15" s="34">
        <v>0</v>
      </c>
      <c r="BU15" s="34">
        <v>1</v>
      </c>
      <c r="BV15" s="34">
        <v>-1</v>
      </c>
      <c r="BW15" s="34">
        <v>0</v>
      </c>
      <c r="BX15" s="34">
        <v>0</v>
      </c>
    </row>
    <row r="16" spans="1:81" x14ac:dyDescent="0.35">
      <c r="A16" t="s">
        <v>1637</v>
      </c>
      <c r="B16" t="s">
        <v>1524</v>
      </c>
      <c r="C16" t="s">
        <v>9</v>
      </c>
      <c r="D16" t="s">
        <v>39</v>
      </c>
      <c r="E16">
        <v>0.28301886799999998</v>
      </c>
      <c r="F16">
        <v>7.5471698000000004E-2</v>
      </c>
      <c r="G16">
        <v>0</v>
      </c>
      <c r="H16" t="s">
        <v>1442</v>
      </c>
      <c r="I16" t="s">
        <v>1472</v>
      </c>
      <c r="J16" t="s">
        <v>1530</v>
      </c>
      <c r="K16" t="s">
        <v>1472</v>
      </c>
      <c r="M16">
        <f t="shared" si="2"/>
        <v>0</v>
      </c>
      <c r="N16">
        <f t="shared" si="3"/>
        <v>0</v>
      </c>
      <c r="O16">
        <f t="shared" si="4"/>
        <v>0</v>
      </c>
      <c r="P16">
        <f t="shared" si="5"/>
        <v>0</v>
      </c>
      <c r="Q16">
        <f t="shared" si="8"/>
        <v>0</v>
      </c>
      <c r="R16" t="str">
        <f t="shared" si="6"/>
        <v>450mt</v>
      </c>
      <c r="S16" t="str">
        <f t="shared" si="0"/>
        <v>L2</v>
      </c>
      <c r="T16" t="str">
        <f t="shared" si="1"/>
        <v>b</v>
      </c>
      <c r="U16" t="str">
        <f t="shared" si="7"/>
        <v>L2-b</v>
      </c>
      <c r="X16" s="2" t="s">
        <v>1513</v>
      </c>
      <c r="Y16" s="34">
        <v>0</v>
      </c>
      <c r="Z16" s="34">
        <v>0</v>
      </c>
      <c r="AA16" s="34">
        <v>1</v>
      </c>
      <c r="AB16" s="34">
        <v>2</v>
      </c>
      <c r="AC16" s="34">
        <v>-1</v>
      </c>
      <c r="AD16" s="34">
        <v>0</v>
      </c>
      <c r="AE16" s="34">
        <v>0</v>
      </c>
      <c r="AF16" s="34">
        <v>-1</v>
      </c>
      <c r="AG16" s="34">
        <v>0</v>
      </c>
      <c r="AH16" s="34">
        <v>1</v>
      </c>
      <c r="AI16" s="34">
        <v>-1</v>
      </c>
      <c r="AJ16" s="34">
        <v>-1</v>
      </c>
      <c r="AK16" s="34">
        <v>0</v>
      </c>
      <c r="AL16" s="34">
        <v>0</v>
      </c>
      <c r="AM16" s="34">
        <v>1</v>
      </c>
      <c r="AN16" s="34">
        <v>2</v>
      </c>
      <c r="AO16" s="34">
        <v>2</v>
      </c>
      <c r="AP16" s="34">
        <v>-1</v>
      </c>
      <c r="AQ16" s="34">
        <v>0</v>
      </c>
      <c r="AR16" s="34">
        <v>1</v>
      </c>
      <c r="AS16" s="34">
        <v>0</v>
      </c>
      <c r="AT16" s="34">
        <v>0</v>
      </c>
      <c r="AU16" s="34">
        <v>1</v>
      </c>
      <c r="AV16" s="34">
        <v>-1</v>
      </c>
      <c r="AW16" s="34">
        <v>0</v>
      </c>
      <c r="AX16" s="34">
        <v>0</v>
      </c>
      <c r="AY16" s="34">
        <v>0</v>
      </c>
      <c r="AZ16" s="34">
        <v>1</v>
      </c>
      <c r="BA16" s="34">
        <v>2</v>
      </c>
      <c r="BB16" s="34">
        <v>2</v>
      </c>
      <c r="BC16" s="34">
        <v>-1</v>
      </c>
      <c r="BD16" s="34">
        <v>0</v>
      </c>
      <c r="BE16" s="34">
        <v>1</v>
      </c>
      <c r="BF16" s="34">
        <v>0</v>
      </c>
      <c r="BG16" s="34">
        <v>0</v>
      </c>
      <c r="BH16" s="34">
        <v>2</v>
      </c>
      <c r="BI16" s="34">
        <v>-1</v>
      </c>
      <c r="BJ16" s="34">
        <v>0</v>
      </c>
      <c r="BK16" s="34">
        <v>0</v>
      </c>
      <c r="BL16" s="34">
        <v>0</v>
      </c>
      <c r="BM16" s="34">
        <v>1</v>
      </c>
      <c r="BN16" s="34">
        <v>2</v>
      </c>
      <c r="BO16" s="34">
        <v>2</v>
      </c>
      <c r="BP16" s="34">
        <v>-1</v>
      </c>
      <c r="BQ16" s="34">
        <v>0</v>
      </c>
      <c r="BR16" s="34">
        <v>1</v>
      </c>
      <c r="BS16" s="34">
        <v>0</v>
      </c>
      <c r="BT16" s="34">
        <v>0</v>
      </c>
      <c r="BU16" s="34">
        <v>1</v>
      </c>
      <c r="BV16" s="34">
        <v>-1</v>
      </c>
      <c r="BW16" s="34">
        <v>0</v>
      </c>
      <c r="BX16" s="34">
        <v>0</v>
      </c>
    </row>
    <row r="17" spans="1:76" x14ac:dyDescent="0.35">
      <c r="A17" t="s">
        <v>1637</v>
      </c>
      <c r="B17" t="s">
        <v>1524</v>
      </c>
      <c r="C17" t="s">
        <v>9</v>
      </c>
      <c r="D17" t="s">
        <v>42</v>
      </c>
      <c r="E17">
        <v>0.811320755</v>
      </c>
      <c r="F17">
        <v>0.26415094300000003</v>
      </c>
      <c r="G17">
        <v>0</v>
      </c>
      <c r="H17" t="s">
        <v>1463</v>
      </c>
      <c r="I17" t="s">
        <v>1473</v>
      </c>
      <c r="J17" t="s">
        <v>1530</v>
      </c>
      <c r="K17" t="s">
        <v>1473</v>
      </c>
      <c r="M17">
        <f t="shared" si="2"/>
        <v>0</v>
      </c>
      <c r="N17">
        <f t="shared" si="3"/>
        <v>1</v>
      </c>
      <c r="O17">
        <f t="shared" si="4"/>
        <v>0</v>
      </c>
      <c r="P17">
        <f t="shared" si="5"/>
        <v>0</v>
      </c>
      <c r="Q17">
        <f t="shared" si="8"/>
        <v>1</v>
      </c>
      <c r="R17" t="str">
        <f t="shared" si="6"/>
        <v>450mt</v>
      </c>
      <c r="S17" t="str">
        <f t="shared" si="0"/>
        <v>L2</v>
      </c>
      <c r="T17" t="str">
        <f t="shared" si="1"/>
        <v>d</v>
      </c>
      <c r="U17" t="str">
        <f t="shared" si="7"/>
        <v>L2-d</v>
      </c>
      <c r="X17" s="2" t="s">
        <v>93</v>
      </c>
      <c r="Y17" s="34">
        <v>0</v>
      </c>
      <c r="Z17" s="34">
        <v>0</v>
      </c>
      <c r="AA17" s="34">
        <v>1</v>
      </c>
      <c r="AB17" s="34">
        <v>2</v>
      </c>
      <c r="AC17" s="34">
        <v>-1</v>
      </c>
      <c r="AD17" s="34">
        <v>0</v>
      </c>
      <c r="AE17" s="34">
        <v>0</v>
      </c>
      <c r="AF17" s="34">
        <v>-1</v>
      </c>
      <c r="AG17" s="34">
        <v>0</v>
      </c>
      <c r="AH17" s="34">
        <v>1</v>
      </c>
      <c r="AI17" s="34">
        <v>-1</v>
      </c>
      <c r="AJ17" s="34">
        <v>-1</v>
      </c>
      <c r="AK17" s="34">
        <v>0</v>
      </c>
      <c r="AL17" s="34">
        <v>0</v>
      </c>
      <c r="AM17" s="34">
        <v>1</v>
      </c>
      <c r="AN17" s="34">
        <v>1</v>
      </c>
      <c r="AO17" s="34">
        <v>2</v>
      </c>
      <c r="AP17" s="34">
        <v>-1</v>
      </c>
      <c r="AQ17" s="34">
        <v>0</v>
      </c>
      <c r="AR17" s="34">
        <v>0</v>
      </c>
      <c r="AS17" s="34">
        <v>0</v>
      </c>
      <c r="AT17" s="34">
        <v>0</v>
      </c>
      <c r="AU17" s="34">
        <v>1</v>
      </c>
      <c r="AV17" s="34">
        <v>-1</v>
      </c>
      <c r="AW17" s="34">
        <v>0</v>
      </c>
      <c r="AX17" s="34">
        <v>0</v>
      </c>
      <c r="AY17" s="34">
        <v>0</v>
      </c>
      <c r="AZ17" s="34">
        <v>1</v>
      </c>
      <c r="BA17" s="34">
        <v>1</v>
      </c>
      <c r="BB17" s="34">
        <v>2</v>
      </c>
      <c r="BC17" s="34">
        <v>-1</v>
      </c>
      <c r="BD17" s="34">
        <v>0</v>
      </c>
      <c r="BE17" s="34">
        <v>1</v>
      </c>
      <c r="BF17" s="34">
        <v>0</v>
      </c>
      <c r="BG17" s="34">
        <v>0</v>
      </c>
      <c r="BH17" s="34">
        <v>1</v>
      </c>
      <c r="BI17" s="34">
        <v>-1</v>
      </c>
      <c r="BJ17" s="34">
        <v>0</v>
      </c>
      <c r="BK17" s="34">
        <v>0</v>
      </c>
      <c r="BL17" s="34">
        <v>0</v>
      </c>
      <c r="BM17" s="34">
        <v>0</v>
      </c>
      <c r="BN17" s="34">
        <v>1</v>
      </c>
      <c r="BO17" s="34">
        <v>2</v>
      </c>
      <c r="BP17" s="34">
        <v>-1</v>
      </c>
      <c r="BQ17" s="34">
        <v>0</v>
      </c>
      <c r="BR17" s="34">
        <v>0</v>
      </c>
      <c r="BS17" s="34">
        <v>0</v>
      </c>
      <c r="BT17" s="34">
        <v>0</v>
      </c>
      <c r="BU17" s="34">
        <v>1</v>
      </c>
      <c r="BV17" s="34">
        <v>-1</v>
      </c>
      <c r="BW17" s="34">
        <v>-1</v>
      </c>
      <c r="BX17" s="34">
        <v>0</v>
      </c>
    </row>
    <row r="18" spans="1:76" x14ac:dyDescent="0.35">
      <c r="A18" t="s">
        <v>1637</v>
      </c>
      <c r="B18" t="s">
        <v>1524</v>
      </c>
      <c r="C18" t="s">
        <v>9</v>
      </c>
      <c r="D18" t="s">
        <v>45</v>
      </c>
      <c r="E18">
        <v>0.92452830200000002</v>
      </c>
      <c r="F18">
        <v>0.49056603799999998</v>
      </c>
      <c r="G18">
        <v>3.7735849000000002E-2</v>
      </c>
      <c r="H18" t="s">
        <v>1463</v>
      </c>
      <c r="I18" t="s">
        <v>1474</v>
      </c>
      <c r="J18" t="s">
        <v>1530</v>
      </c>
      <c r="K18" t="s">
        <v>1474</v>
      </c>
      <c r="M18">
        <f t="shared" si="2"/>
        <v>0</v>
      </c>
      <c r="N18">
        <f t="shared" si="3"/>
        <v>1</v>
      </c>
      <c r="O18">
        <f t="shared" si="4"/>
        <v>0</v>
      </c>
      <c r="P18">
        <f t="shared" si="5"/>
        <v>0</v>
      </c>
      <c r="Q18">
        <f t="shared" si="8"/>
        <v>1</v>
      </c>
      <c r="R18" t="str">
        <f t="shared" si="6"/>
        <v>450mt</v>
      </c>
      <c r="S18" t="str">
        <f t="shared" si="0"/>
        <v>L2</v>
      </c>
      <c r="T18" t="str">
        <f t="shared" si="1"/>
        <v>e</v>
      </c>
      <c r="U18" t="str">
        <f t="shared" si="7"/>
        <v>L2-e</v>
      </c>
      <c r="X18" s="2" t="s">
        <v>92</v>
      </c>
      <c r="Y18" s="34">
        <v>0</v>
      </c>
      <c r="Z18" s="34">
        <v>0</v>
      </c>
      <c r="AA18" s="34">
        <v>1</v>
      </c>
      <c r="AB18" s="34">
        <v>2</v>
      </c>
      <c r="AC18" s="34">
        <v>-1</v>
      </c>
      <c r="AD18" s="34">
        <v>0</v>
      </c>
      <c r="AE18" s="34">
        <v>0</v>
      </c>
      <c r="AF18" s="34">
        <v>-1</v>
      </c>
      <c r="AG18" s="34">
        <v>0</v>
      </c>
      <c r="AH18" s="34">
        <v>1</v>
      </c>
      <c r="AI18" s="34">
        <v>-1</v>
      </c>
      <c r="AJ18" s="34">
        <v>-1</v>
      </c>
      <c r="AK18" s="34">
        <v>0</v>
      </c>
      <c r="AL18" s="34">
        <v>0</v>
      </c>
      <c r="AM18" s="34">
        <v>1</v>
      </c>
      <c r="AN18" s="34">
        <v>1</v>
      </c>
      <c r="AO18" s="34">
        <v>2</v>
      </c>
      <c r="AP18" s="34">
        <v>-1</v>
      </c>
      <c r="AQ18" s="34">
        <v>0</v>
      </c>
      <c r="AR18" s="34">
        <v>1</v>
      </c>
      <c r="AS18" s="34">
        <v>0</v>
      </c>
      <c r="AT18" s="34">
        <v>0</v>
      </c>
      <c r="AU18" s="34">
        <v>1</v>
      </c>
      <c r="AV18" s="34">
        <v>-1</v>
      </c>
      <c r="AW18" s="34">
        <v>0</v>
      </c>
      <c r="AX18" s="34">
        <v>0</v>
      </c>
      <c r="AY18" s="34">
        <v>0</v>
      </c>
      <c r="AZ18" s="34">
        <v>1</v>
      </c>
      <c r="BA18" s="34">
        <v>1</v>
      </c>
      <c r="BB18" s="34">
        <v>2</v>
      </c>
      <c r="BC18" s="34">
        <v>-1</v>
      </c>
      <c r="BD18" s="34">
        <v>0</v>
      </c>
      <c r="BE18" s="34">
        <v>1</v>
      </c>
      <c r="BF18" s="34">
        <v>0</v>
      </c>
      <c r="BG18" s="34">
        <v>0</v>
      </c>
      <c r="BH18" s="34">
        <v>1</v>
      </c>
      <c r="BI18" s="34">
        <v>-1</v>
      </c>
      <c r="BJ18" s="34">
        <v>0</v>
      </c>
      <c r="BK18" s="34">
        <v>0</v>
      </c>
      <c r="BL18" s="34">
        <v>0</v>
      </c>
      <c r="BM18" s="34">
        <v>1</v>
      </c>
      <c r="BN18" s="34">
        <v>1</v>
      </c>
      <c r="BO18" s="34">
        <v>2</v>
      </c>
      <c r="BP18" s="34">
        <v>-1</v>
      </c>
      <c r="BQ18" s="34">
        <v>0</v>
      </c>
      <c r="BR18" s="34">
        <v>0</v>
      </c>
      <c r="BS18" s="34">
        <v>0</v>
      </c>
      <c r="BT18" s="34">
        <v>0</v>
      </c>
      <c r="BU18" s="34">
        <v>1</v>
      </c>
      <c r="BV18" s="34">
        <v>-1</v>
      </c>
      <c r="BW18" s="34">
        <v>0</v>
      </c>
      <c r="BX18" s="34">
        <v>0</v>
      </c>
    </row>
    <row r="19" spans="1:76" x14ac:dyDescent="0.35">
      <c r="A19" t="s">
        <v>1637</v>
      </c>
      <c r="B19" t="s">
        <v>1524</v>
      </c>
      <c r="C19" t="s">
        <v>9</v>
      </c>
      <c r="D19" t="s">
        <v>1450</v>
      </c>
      <c r="E19">
        <v>0</v>
      </c>
      <c r="F19">
        <v>0</v>
      </c>
      <c r="G19">
        <v>0</v>
      </c>
      <c r="H19" t="s">
        <v>1442</v>
      </c>
      <c r="I19" t="s">
        <v>1475</v>
      </c>
      <c r="J19" t="s">
        <v>1530</v>
      </c>
      <c r="K19" t="s">
        <v>1475</v>
      </c>
      <c r="M19">
        <f t="shared" si="2"/>
        <v>-1</v>
      </c>
      <c r="N19">
        <f t="shared" si="3"/>
        <v>0</v>
      </c>
      <c r="O19">
        <f t="shared" si="4"/>
        <v>0</v>
      </c>
      <c r="P19">
        <f t="shared" si="5"/>
        <v>0</v>
      </c>
      <c r="Q19">
        <f t="shared" si="8"/>
        <v>-1</v>
      </c>
      <c r="R19" t="str">
        <f t="shared" si="6"/>
        <v>450mt</v>
      </c>
      <c r="S19" t="str">
        <f t="shared" si="0"/>
        <v>L2</v>
      </c>
      <c r="T19" t="str">
        <f t="shared" si="1"/>
        <v>S1</v>
      </c>
      <c r="U19" t="str">
        <f t="shared" si="7"/>
        <v>L2-S1</v>
      </c>
      <c r="X19" s="2" t="s">
        <v>94</v>
      </c>
      <c r="Y19" s="34">
        <v>0</v>
      </c>
      <c r="Z19" s="34">
        <v>0</v>
      </c>
      <c r="AA19" s="34">
        <v>1</v>
      </c>
      <c r="AB19" s="34">
        <v>2</v>
      </c>
      <c r="AC19" s="34">
        <v>-1</v>
      </c>
      <c r="AD19" s="34">
        <v>0</v>
      </c>
      <c r="AE19" s="34">
        <v>0</v>
      </c>
      <c r="AF19" s="34">
        <v>-1</v>
      </c>
      <c r="AG19" s="34">
        <v>0</v>
      </c>
      <c r="AH19" s="34">
        <v>1</v>
      </c>
      <c r="AI19" s="34">
        <v>-1</v>
      </c>
      <c r="AJ19" s="34">
        <v>-1</v>
      </c>
      <c r="AK19" s="34">
        <v>0</v>
      </c>
      <c r="AL19" s="34">
        <v>0</v>
      </c>
      <c r="AM19" s="34">
        <v>1</v>
      </c>
      <c r="AN19" s="34">
        <v>1</v>
      </c>
      <c r="AO19" s="34">
        <v>2</v>
      </c>
      <c r="AP19" s="34">
        <v>-1</v>
      </c>
      <c r="AQ19" s="34">
        <v>0</v>
      </c>
      <c r="AR19" s="34">
        <v>0</v>
      </c>
      <c r="AS19" s="34">
        <v>0</v>
      </c>
      <c r="AT19" s="34">
        <v>0</v>
      </c>
      <c r="AU19" s="34">
        <v>1</v>
      </c>
      <c r="AV19" s="34">
        <v>-1</v>
      </c>
      <c r="AW19" s="34">
        <v>0</v>
      </c>
      <c r="AX19" s="34">
        <v>0</v>
      </c>
      <c r="AY19" s="34">
        <v>0</v>
      </c>
      <c r="AZ19" s="34">
        <v>1</v>
      </c>
      <c r="BA19" s="34">
        <v>1</v>
      </c>
      <c r="BB19" s="34">
        <v>2</v>
      </c>
      <c r="BC19" s="34">
        <v>-1</v>
      </c>
      <c r="BD19" s="34">
        <v>0</v>
      </c>
      <c r="BE19" s="34">
        <v>1</v>
      </c>
      <c r="BF19" s="34">
        <v>0</v>
      </c>
      <c r="BG19" s="34">
        <v>0</v>
      </c>
      <c r="BH19" s="34">
        <v>1</v>
      </c>
      <c r="BI19" s="34">
        <v>-1</v>
      </c>
      <c r="BJ19" s="34">
        <v>0</v>
      </c>
      <c r="BK19" s="34">
        <v>0</v>
      </c>
      <c r="BL19" s="34">
        <v>0</v>
      </c>
      <c r="BM19" s="34">
        <v>0</v>
      </c>
      <c r="BN19" s="34">
        <v>1</v>
      </c>
      <c r="BO19" s="34">
        <v>2</v>
      </c>
      <c r="BP19" s="34">
        <v>-1</v>
      </c>
      <c r="BQ19" s="34">
        <v>0</v>
      </c>
      <c r="BR19" s="34">
        <v>0</v>
      </c>
      <c r="BS19" s="34">
        <v>-1</v>
      </c>
      <c r="BT19" s="34">
        <v>0</v>
      </c>
      <c r="BU19" s="34">
        <v>1</v>
      </c>
      <c r="BV19" s="34">
        <v>-1</v>
      </c>
      <c r="BW19" s="34">
        <v>-1</v>
      </c>
      <c r="BX19" s="34">
        <v>0</v>
      </c>
    </row>
    <row r="20" spans="1:76" x14ac:dyDescent="0.35">
      <c r="A20" t="s">
        <v>1637</v>
      </c>
      <c r="B20" t="s">
        <v>1524</v>
      </c>
      <c r="C20" t="s">
        <v>9</v>
      </c>
      <c r="D20" t="s">
        <v>1454</v>
      </c>
      <c r="E20">
        <v>0</v>
      </c>
      <c r="F20">
        <v>0</v>
      </c>
      <c r="G20">
        <v>0</v>
      </c>
      <c r="H20" t="s">
        <v>1442</v>
      </c>
      <c r="I20" t="s">
        <v>1476</v>
      </c>
      <c r="J20" t="s">
        <v>1530</v>
      </c>
      <c r="K20" t="s">
        <v>1476</v>
      </c>
      <c r="M20">
        <f t="shared" si="2"/>
        <v>-1</v>
      </c>
      <c r="N20">
        <f t="shared" si="3"/>
        <v>0</v>
      </c>
      <c r="O20">
        <f t="shared" si="4"/>
        <v>0</v>
      </c>
      <c r="P20">
        <f t="shared" si="5"/>
        <v>0</v>
      </c>
      <c r="Q20">
        <f t="shared" si="8"/>
        <v>-1</v>
      </c>
      <c r="R20" t="str">
        <f t="shared" si="6"/>
        <v>450mt</v>
      </c>
      <c r="S20" t="str">
        <f t="shared" si="0"/>
        <v>L2</v>
      </c>
      <c r="T20" t="str">
        <f t="shared" si="1"/>
        <v>S1_P1</v>
      </c>
      <c r="U20" t="str">
        <f t="shared" si="7"/>
        <v>L2-S1_P1</v>
      </c>
      <c r="X20" s="2" t="s">
        <v>1516</v>
      </c>
      <c r="Y20" s="34">
        <v>0</v>
      </c>
      <c r="Z20" s="34">
        <v>0</v>
      </c>
      <c r="AA20" s="34">
        <v>1</v>
      </c>
      <c r="AB20" s="34">
        <v>2</v>
      </c>
      <c r="AC20" s="34">
        <v>-1</v>
      </c>
      <c r="AD20" s="34">
        <v>0</v>
      </c>
      <c r="AE20" s="34">
        <v>0</v>
      </c>
      <c r="AF20" s="34">
        <v>-1</v>
      </c>
      <c r="AG20" s="34">
        <v>0</v>
      </c>
      <c r="AH20" s="34">
        <v>1</v>
      </c>
      <c r="AI20" s="34">
        <v>-1</v>
      </c>
      <c r="AJ20" s="34">
        <v>-1</v>
      </c>
      <c r="AK20" s="34">
        <v>0</v>
      </c>
      <c r="AL20" s="34">
        <v>0</v>
      </c>
      <c r="AM20" s="34">
        <v>1</v>
      </c>
      <c r="AN20" s="34">
        <v>2</v>
      </c>
      <c r="AO20" s="34">
        <v>2</v>
      </c>
      <c r="AP20" s="34">
        <v>-1</v>
      </c>
      <c r="AQ20" s="34">
        <v>0</v>
      </c>
      <c r="AR20" s="34">
        <v>1</v>
      </c>
      <c r="AS20" s="34">
        <v>0</v>
      </c>
      <c r="AT20" s="34">
        <v>0</v>
      </c>
      <c r="AU20" s="34">
        <v>1</v>
      </c>
      <c r="AV20" s="34">
        <v>-1</v>
      </c>
      <c r="AW20" s="34">
        <v>0</v>
      </c>
      <c r="AX20" s="34">
        <v>0</v>
      </c>
      <c r="AY20" s="34">
        <v>0</v>
      </c>
      <c r="AZ20" s="34">
        <v>1</v>
      </c>
      <c r="BA20" s="34">
        <v>2</v>
      </c>
      <c r="BB20" s="34">
        <v>2</v>
      </c>
      <c r="BC20" s="34">
        <v>-1</v>
      </c>
      <c r="BD20" s="34">
        <v>0</v>
      </c>
      <c r="BE20" s="34">
        <v>1</v>
      </c>
      <c r="BF20" s="34">
        <v>0</v>
      </c>
      <c r="BG20" s="34">
        <v>0</v>
      </c>
      <c r="BH20" s="34">
        <v>1</v>
      </c>
      <c r="BI20" s="34">
        <v>-1</v>
      </c>
      <c r="BJ20" s="34">
        <v>0</v>
      </c>
      <c r="BK20" s="34">
        <v>0</v>
      </c>
      <c r="BL20" s="34">
        <v>0</v>
      </c>
      <c r="BM20" s="34">
        <v>1</v>
      </c>
      <c r="BN20" s="34">
        <v>2</v>
      </c>
      <c r="BO20" s="34">
        <v>2</v>
      </c>
      <c r="BP20" s="34">
        <v>-1</v>
      </c>
      <c r="BQ20" s="34">
        <v>0</v>
      </c>
      <c r="BR20" s="34">
        <v>0</v>
      </c>
      <c r="BS20" s="34">
        <v>0</v>
      </c>
      <c r="BT20" s="34">
        <v>0</v>
      </c>
      <c r="BU20" s="34">
        <v>1</v>
      </c>
      <c r="BV20" s="34">
        <v>-1</v>
      </c>
      <c r="BW20" s="34">
        <v>0</v>
      </c>
      <c r="BX20" s="34">
        <v>0</v>
      </c>
    </row>
    <row r="21" spans="1:76" x14ac:dyDescent="0.35">
      <c r="A21" t="s">
        <v>1637</v>
      </c>
      <c r="B21" t="s">
        <v>1524</v>
      </c>
      <c r="C21" t="s">
        <v>9</v>
      </c>
      <c r="D21" t="s">
        <v>1459</v>
      </c>
      <c r="E21">
        <v>0.26415094300000003</v>
      </c>
      <c r="F21">
        <v>1.8867925000000001E-2</v>
      </c>
      <c r="G21">
        <v>0</v>
      </c>
      <c r="H21" t="s">
        <v>1442</v>
      </c>
      <c r="I21" t="s">
        <v>1477</v>
      </c>
      <c r="J21" t="s">
        <v>1530</v>
      </c>
      <c r="K21" t="s">
        <v>1477</v>
      </c>
      <c r="M21">
        <f t="shared" si="2"/>
        <v>0</v>
      </c>
      <c r="N21">
        <f t="shared" si="3"/>
        <v>0</v>
      </c>
      <c r="O21">
        <f t="shared" si="4"/>
        <v>0</v>
      </c>
      <c r="P21">
        <f t="shared" si="5"/>
        <v>0</v>
      </c>
      <c r="Q21">
        <f t="shared" si="8"/>
        <v>0</v>
      </c>
      <c r="R21" t="str">
        <f t="shared" si="6"/>
        <v>450mt</v>
      </c>
      <c r="S21" t="str">
        <f t="shared" si="0"/>
        <v>L2</v>
      </c>
      <c r="T21" t="str">
        <f t="shared" si="1"/>
        <v>S1_P2</v>
      </c>
      <c r="U21" t="str">
        <f t="shared" si="7"/>
        <v>L2-S1_P2</v>
      </c>
      <c r="X21" s="2" t="s">
        <v>1515</v>
      </c>
      <c r="Y21" s="34">
        <v>0</v>
      </c>
      <c r="Z21" s="34">
        <v>0</v>
      </c>
      <c r="AA21" s="34">
        <v>1</v>
      </c>
      <c r="AB21" s="34">
        <v>2</v>
      </c>
      <c r="AC21" s="34">
        <v>-1</v>
      </c>
      <c r="AD21" s="34">
        <v>0</v>
      </c>
      <c r="AE21" s="34">
        <v>0</v>
      </c>
      <c r="AF21" s="34">
        <v>-1</v>
      </c>
      <c r="AG21" s="34">
        <v>0</v>
      </c>
      <c r="AH21" s="34">
        <v>1</v>
      </c>
      <c r="AI21" s="34">
        <v>-1</v>
      </c>
      <c r="AJ21" s="34">
        <v>-1</v>
      </c>
      <c r="AK21" s="34">
        <v>0</v>
      </c>
      <c r="AL21" s="34">
        <v>0</v>
      </c>
      <c r="AM21" s="34">
        <v>1</v>
      </c>
      <c r="AN21" s="34">
        <v>2</v>
      </c>
      <c r="AO21" s="34">
        <v>2</v>
      </c>
      <c r="AP21" s="34">
        <v>-1</v>
      </c>
      <c r="AQ21" s="34">
        <v>0</v>
      </c>
      <c r="AR21" s="34">
        <v>1</v>
      </c>
      <c r="AS21" s="34">
        <v>0</v>
      </c>
      <c r="AT21" s="34">
        <v>0</v>
      </c>
      <c r="AU21" s="34">
        <v>1</v>
      </c>
      <c r="AV21" s="34">
        <v>-1</v>
      </c>
      <c r="AW21" s="34">
        <v>0</v>
      </c>
      <c r="AX21" s="34">
        <v>0</v>
      </c>
      <c r="AY21" s="34">
        <v>0</v>
      </c>
      <c r="AZ21" s="34">
        <v>1</v>
      </c>
      <c r="BA21" s="34">
        <v>2</v>
      </c>
      <c r="BB21" s="34">
        <v>2</v>
      </c>
      <c r="BC21" s="34">
        <v>-1</v>
      </c>
      <c r="BD21" s="34">
        <v>0</v>
      </c>
      <c r="BE21" s="34">
        <v>1</v>
      </c>
      <c r="BF21" s="34">
        <v>0</v>
      </c>
      <c r="BG21" s="34">
        <v>0</v>
      </c>
      <c r="BH21" s="34">
        <v>2</v>
      </c>
      <c r="BI21" s="34">
        <v>-1</v>
      </c>
      <c r="BJ21" s="34">
        <v>0</v>
      </c>
      <c r="BK21" s="34">
        <v>0</v>
      </c>
      <c r="BL21" s="34">
        <v>0</v>
      </c>
      <c r="BM21" s="34">
        <v>1</v>
      </c>
      <c r="BN21" s="34">
        <v>2</v>
      </c>
      <c r="BO21" s="34">
        <v>2</v>
      </c>
      <c r="BP21" s="34">
        <v>-1</v>
      </c>
      <c r="BQ21" s="34">
        <v>0</v>
      </c>
      <c r="BR21" s="34">
        <v>1</v>
      </c>
      <c r="BS21" s="34">
        <v>0</v>
      </c>
      <c r="BT21" s="34">
        <v>0</v>
      </c>
      <c r="BU21" s="34">
        <v>1</v>
      </c>
      <c r="BV21" s="34">
        <v>-1</v>
      </c>
      <c r="BW21" s="34">
        <v>0</v>
      </c>
      <c r="BX21" s="34">
        <v>0</v>
      </c>
    </row>
    <row r="22" spans="1:76" x14ac:dyDescent="0.35">
      <c r="A22" t="s">
        <v>1637</v>
      </c>
      <c r="B22" t="s">
        <v>1524</v>
      </c>
      <c r="C22" t="s">
        <v>9</v>
      </c>
      <c r="D22" t="s">
        <v>1460</v>
      </c>
      <c r="E22">
        <v>0</v>
      </c>
      <c r="F22">
        <v>0</v>
      </c>
      <c r="G22">
        <v>0</v>
      </c>
      <c r="H22" t="s">
        <v>1442</v>
      </c>
      <c r="I22" t="s">
        <v>1478</v>
      </c>
      <c r="J22" t="s">
        <v>1530</v>
      </c>
      <c r="K22" t="s">
        <v>1478</v>
      </c>
      <c r="M22">
        <f t="shared" si="2"/>
        <v>-1</v>
      </c>
      <c r="N22">
        <f t="shared" si="3"/>
        <v>0</v>
      </c>
      <c r="O22">
        <f t="shared" si="4"/>
        <v>0</v>
      </c>
      <c r="P22">
        <f t="shared" si="5"/>
        <v>0</v>
      </c>
      <c r="Q22">
        <f t="shared" si="8"/>
        <v>-1</v>
      </c>
      <c r="R22" t="str">
        <f t="shared" si="6"/>
        <v>450mt</v>
      </c>
      <c r="S22" t="str">
        <f t="shared" si="0"/>
        <v>L2</v>
      </c>
      <c r="T22" t="str">
        <f t="shared" si="1"/>
        <v>S2</v>
      </c>
      <c r="U22" t="str">
        <f t="shared" si="7"/>
        <v>L2-S2</v>
      </c>
      <c r="X22" s="2" t="s">
        <v>1523</v>
      </c>
      <c r="Y22" s="34">
        <v>0</v>
      </c>
      <c r="Z22" s="34">
        <v>0</v>
      </c>
      <c r="AA22" s="34">
        <v>1</v>
      </c>
      <c r="AB22" s="34">
        <v>1</v>
      </c>
      <c r="AC22" s="34">
        <v>-1</v>
      </c>
      <c r="AD22" s="34">
        <v>-1</v>
      </c>
      <c r="AE22" s="34">
        <v>0</v>
      </c>
      <c r="AF22" s="34">
        <v>-1</v>
      </c>
      <c r="AG22" s="34">
        <v>0</v>
      </c>
      <c r="AH22" s="34">
        <v>0</v>
      </c>
      <c r="AI22" s="34">
        <v>-1</v>
      </c>
      <c r="AJ22" s="34">
        <v>-1</v>
      </c>
      <c r="AK22" s="34">
        <v>0</v>
      </c>
      <c r="AL22" s="34">
        <v>0</v>
      </c>
      <c r="AM22" s="34">
        <v>0</v>
      </c>
      <c r="AN22" s="34">
        <v>1</v>
      </c>
      <c r="AO22" s="34">
        <v>2</v>
      </c>
      <c r="AP22" s="34">
        <v>-1</v>
      </c>
      <c r="AQ22" s="34">
        <v>0</v>
      </c>
      <c r="AR22" s="34">
        <v>0</v>
      </c>
      <c r="AS22" s="34">
        <v>-1</v>
      </c>
      <c r="AT22" s="34">
        <v>0</v>
      </c>
      <c r="AU22" s="34">
        <v>1</v>
      </c>
      <c r="AV22" s="34">
        <v>-1</v>
      </c>
      <c r="AW22" s="34">
        <v>-1</v>
      </c>
      <c r="AX22" s="34">
        <v>0</v>
      </c>
      <c r="AY22" s="34">
        <v>0</v>
      </c>
      <c r="AZ22" s="34">
        <v>0</v>
      </c>
      <c r="BA22" s="34">
        <v>1</v>
      </c>
      <c r="BB22" s="34">
        <v>2</v>
      </c>
      <c r="BC22" s="34">
        <v>-1</v>
      </c>
      <c r="BD22" s="34">
        <v>0</v>
      </c>
      <c r="BE22" s="34">
        <v>0</v>
      </c>
      <c r="BF22" s="34">
        <v>0</v>
      </c>
      <c r="BG22" s="34">
        <v>0</v>
      </c>
      <c r="BH22" s="34">
        <v>1</v>
      </c>
      <c r="BI22" s="34">
        <v>-1</v>
      </c>
      <c r="BJ22" s="34">
        <v>-1</v>
      </c>
      <c r="BK22" s="34">
        <v>0</v>
      </c>
      <c r="BL22" s="34">
        <v>0</v>
      </c>
      <c r="BM22" s="34">
        <v>0</v>
      </c>
      <c r="BN22" s="34">
        <v>1</v>
      </c>
      <c r="BO22" s="34">
        <v>1</v>
      </c>
      <c r="BP22" s="34">
        <v>-1</v>
      </c>
      <c r="BQ22" s="34">
        <v>0</v>
      </c>
      <c r="BR22" s="34">
        <v>0</v>
      </c>
      <c r="BS22" s="34">
        <v>-1</v>
      </c>
      <c r="BT22" s="34">
        <v>0</v>
      </c>
      <c r="BU22" s="34">
        <v>1</v>
      </c>
      <c r="BV22" s="34">
        <v>-1</v>
      </c>
      <c r="BW22" s="34">
        <v>-1</v>
      </c>
      <c r="BX22" s="34">
        <v>0</v>
      </c>
    </row>
    <row r="23" spans="1:76" x14ac:dyDescent="0.35">
      <c r="A23" t="s">
        <v>1637</v>
      </c>
      <c r="B23" t="s">
        <v>1524</v>
      </c>
      <c r="C23" t="s">
        <v>9</v>
      </c>
      <c r="D23" t="s">
        <v>1462</v>
      </c>
      <c r="E23">
        <v>0.20754717</v>
      </c>
      <c r="F23">
        <v>0</v>
      </c>
      <c r="G23">
        <v>0</v>
      </c>
      <c r="H23" t="s">
        <v>1442</v>
      </c>
      <c r="I23" t="s">
        <v>1479</v>
      </c>
      <c r="J23" t="s">
        <v>1530</v>
      </c>
      <c r="K23" t="s">
        <v>1479</v>
      </c>
      <c r="M23">
        <f t="shared" si="2"/>
        <v>0</v>
      </c>
      <c r="N23">
        <f t="shared" si="3"/>
        <v>0</v>
      </c>
      <c r="O23">
        <f t="shared" si="4"/>
        <v>0</v>
      </c>
      <c r="P23">
        <f t="shared" si="5"/>
        <v>0</v>
      </c>
      <c r="Q23">
        <f t="shared" si="8"/>
        <v>0</v>
      </c>
      <c r="R23" t="str">
        <f t="shared" si="6"/>
        <v>450mt</v>
      </c>
      <c r="S23" t="str">
        <f t="shared" si="0"/>
        <v>L2</v>
      </c>
      <c r="T23" t="str">
        <f t="shared" si="1"/>
        <v>S2_P1</v>
      </c>
      <c r="U23" t="str">
        <f t="shared" si="7"/>
        <v>L2-S2_P1</v>
      </c>
      <c r="X23" s="2" t="s">
        <v>1521</v>
      </c>
      <c r="Y23" s="34">
        <v>0</v>
      </c>
      <c r="Z23" s="34">
        <v>0</v>
      </c>
      <c r="AA23" s="34">
        <v>1</v>
      </c>
      <c r="AB23" s="34">
        <v>1</v>
      </c>
      <c r="AC23" s="34">
        <v>-1</v>
      </c>
      <c r="AD23" s="34">
        <v>-1</v>
      </c>
      <c r="AE23" s="34">
        <v>0</v>
      </c>
      <c r="AF23" s="34">
        <v>-1</v>
      </c>
      <c r="AG23" s="34">
        <v>0</v>
      </c>
      <c r="AH23" s="34">
        <v>0</v>
      </c>
      <c r="AI23" s="34">
        <v>-1</v>
      </c>
      <c r="AJ23" s="34">
        <v>-1</v>
      </c>
      <c r="AK23" s="34">
        <v>0</v>
      </c>
      <c r="AL23" s="34">
        <v>0</v>
      </c>
      <c r="AM23" s="34">
        <v>0</v>
      </c>
      <c r="AN23" s="34">
        <v>1</v>
      </c>
      <c r="AO23" s="34">
        <v>2</v>
      </c>
      <c r="AP23" s="34">
        <v>-1</v>
      </c>
      <c r="AQ23" s="34">
        <v>0</v>
      </c>
      <c r="AR23" s="34">
        <v>0</v>
      </c>
      <c r="AS23" s="34">
        <v>-1</v>
      </c>
      <c r="AT23" s="34">
        <v>0</v>
      </c>
      <c r="AU23" s="34">
        <v>1</v>
      </c>
      <c r="AV23" s="34">
        <v>-1</v>
      </c>
      <c r="AW23" s="34">
        <v>-1</v>
      </c>
      <c r="AX23" s="34">
        <v>0</v>
      </c>
      <c r="AY23" s="34">
        <v>0</v>
      </c>
      <c r="AZ23" s="34">
        <v>0</v>
      </c>
      <c r="BA23" s="34">
        <v>1</v>
      </c>
      <c r="BB23" s="34">
        <v>2</v>
      </c>
      <c r="BC23" s="34">
        <v>-1</v>
      </c>
      <c r="BD23" s="34">
        <v>0</v>
      </c>
      <c r="BE23" s="34">
        <v>0</v>
      </c>
      <c r="BF23" s="34">
        <v>0</v>
      </c>
      <c r="BG23" s="34">
        <v>0</v>
      </c>
      <c r="BH23" s="34">
        <v>1</v>
      </c>
      <c r="BI23" s="34">
        <v>-1</v>
      </c>
      <c r="BJ23" s="34">
        <v>0</v>
      </c>
      <c r="BK23" s="34">
        <v>0</v>
      </c>
      <c r="BL23" s="34">
        <v>0</v>
      </c>
      <c r="BM23" s="34">
        <v>0</v>
      </c>
      <c r="BN23" s="34">
        <v>1</v>
      </c>
      <c r="BO23" s="34">
        <v>1</v>
      </c>
      <c r="BP23" s="34">
        <v>-1</v>
      </c>
      <c r="BQ23" s="34">
        <v>0</v>
      </c>
      <c r="BR23" s="34">
        <v>0</v>
      </c>
      <c r="BS23" s="34">
        <v>-1</v>
      </c>
      <c r="BT23" s="34">
        <v>0</v>
      </c>
      <c r="BU23" s="34">
        <v>1</v>
      </c>
      <c r="BV23" s="34">
        <v>-1</v>
      </c>
      <c r="BW23" s="34">
        <v>-1</v>
      </c>
      <c r="BX23" s="34">
        <v>0</v>
      </c>
    </row>
    <row r="24" spans="1:76" x14ac:dyDescent="0.35">
      <c r="A24" t="s">
        <v>1637</v>
      </c>
      <c r="B24" t="s">
        <v>1524</v>
      </c>
      <c r="C24" t="s">
        <v>9</v>
      </c>
      <c r="D24" t="s">
        <v>179</v>
      </c>
      <c r="E24">
        <v>0.58490565999999999</v>
      </c>
      <c r="F24">
        <v>0.20754717</v>
      </c>
      <c r="G24">
        <v>0</v>
      </c>
      <c r="H24" t="s">
        <v>1442</v>
      </c>
      <c r="I24" t="s">
        <v>1480</v>
      </c>
      <c r="J24" t="s">
        <v>1530</v>
      </c>
      <c r="K24" t="s">
        <v>1480</v>
      </c>
      <c r="M24">
        <f t="shared" si="2"/>
        <v>0</v>
      </c>
      <c r="N24">
        <f t="shared" si="3"/>
        <v>0</v>
      </c>
      <c r="O24">
        <f t="shared" si="4"/>
        <v>0</v>
      </c>
      <c r="P24">
        <f t="shared" si="5"/>
        <v>0</v>
      </c>
      <c r="Q24">
        <f t="shared" si="8"/>
        <v>0</v>
      </c>
      <c r="R24" t="str">
        <f t="shared" si="6"/>
        <v>450mt</v>
      </c>
      <c r="S24" t="str">
        <f t="shared" si="0"/>
        <v>L2</v>
      </c>
      <c r="T24" t="str">
        <f t="shared" si="1"/>
        <v>S2_P2</v>
      </c>
      <c r="U24" t="str">
        <f t="shared" si="7"/>
        <v>L2-S2_P2</v>
      </c>
      <c r="X24" s="2" t="s">
        <v>1522</v>
      </c>
      <c r="Y24" s="34">
        <v>0</v>
      </c>
      <c r="Z24" s="34">
        <v>0</v>
      </c>
      <c r="AA24" s="34">
        <v>1</v>
      </c>
      <c r="AB24" s="34">
        <v>1</v>
      </c>
      <c r="AC24" s="34">
        <v>-1</v>
      </c>
      <c r="AD24" s="34">
        <v>-1</v>
      </c>
      <c r="AE24" s="34">
        <v>0</v>
      </c>
      <c r="AF24" s="34">
        <v>-1</v>
      </c>
      <c r="AG24" s="34">
        <v>0</v>
      </c>
      <c r="AH24" s="34">
        <v>0</v>
      </c>
      <c r="AI24" s="34">
        <v>-1</v>
      </c>
      <c r="AJ24" s="34">
        <v>-1</v>
      </c>
      <c r="AK24" s="34">
        <v>0</v>
      </c>
      <c r="AL24" s="34">
        <v>0</v>
      </c>
      <c r="AM24" s="34">
        <v>0</v>
      </c>
      <c r="AN24" s="34">
        <v>1</v>
      </c>
      <c r="AO24" s="34">
        <v>2</v>
      </c>
      <c r="AP24" s="34">
        <v>-1</v>
      </c>
      <c r="AQ24" s="34">
        <v>0</v>
      </c>
      <c r="AR24" s="34">
        <v>0</v>
      </c>
      <c r="AS24" s="34">
        <v>-1</v>
      </c>
      <c r="AT24" s="34">
        <v>0</v>
      </c>
      <c r="AU24" s="34">
        <v>1</v>
      </c>
      <c r="AV24" s="34">
        <v>-1</v>
      </c>
      <c r="AW24" s="34">
        <v>-1</v>
      </c>
      <c r="AX24" s="34">
        <v>0</v>
      </c>
      <c r="AY24" s="34">
        <v>0</v>
      </c>
      <c r="AZ24" s="34">
        <v>0</v>
      </c>
      <c r="BA24" s="34">
        <v>1</v>
      </c>
      <c r="BB24" s="34">
        <v>2</v>
      </c>
      <c r="BC24" s="34">
        <v>-1</v>
      </c>
      <c r="BD24" s="34">
        <v>0</v>
      </c>
      <c r="BE24" s="34">
        <v>0</v>
      </c>
      <c r="BF24" s="34">
        <v>0</v>
      </c>
      <c r="BG24" s="34">
        <v>0</v>
      </c>
      <c r="BH24" s="34">
        <v>1</v>
      </c>
      <c r="BI24" s="34">
        <v>-1</v>
      </c>
      <c r="BJ24" s="34">
        <v>0</v>
      </c>
      <c r="BK24" s="34">
        <v>0</v>
      </c>
      <c r="BL24" s="34">
        <v>0</v>
      </c>
      <c r="BM24" s="34">
        <v>0</v>
      </c>
      <c r="BN24" s="34">
        <v>1</v>
      </c>
      <c r="BO24" s="34">
        <v>1</v>
      </c>
      <c r="BP24" s="34">
        <v>-1</v>
      </c>
      <c r="BQ24" s="34">
        <v>0</v>
      </c>
      <c r="BR24" s="34">
        <v>0</v>
      </c>
      <c r="BS24" s="34">
        <v>-1</v>
      </c>
      <c r="BT24" s="34">
        <v>0</v>
      </c>
      <c r="BU24" s="34">
        <v>1</v>
      </c>
      <c r="BV24" s="34">
        <v>-1</v>
      </c>
      <c r="BW24" s="34">
        <v>-1</v>
      </c>
      <c r="BX24" s="34">
        <v>0</v>
      </c>
    </row>
    <row r="25" spans="1:76" x14ac:dyDescent="0.35">
      <c r="A25" t="s">
        <v>1637</v>
      </c>
      <c r="B25" t="s">
        <v>1524</v>
      </c>
      <c r="C25" t="s">
        <v>9</v>
      </c>
      <c r="D25" t="s">
        <v>1464</v>
      </c>
      <c r="E25">
        <v>0</v>
      </c>
      <c r="F25">
        <v>0</v>
      </c>
      <c r="G25">
        <v>0</v>
      </c>
      <c r="H25" t="s">
        <v>1442</v>
      </c>
      <c r="I25" t="s">
        <v>1481</v>
      </c>
      <c r="J25" t="s">
        <v>1530</v>
      </c>
      <c r="K25" t="s">
        <v>1481</v>
      </c>
      <c r="M25">
        <f t="shared" si="2"/>
        <v>-1</v>
      </c>
      <c r="N25">
        <f t="shared" si="3"/>
        <v>0</v>
      </c>
      <c r="O25">
        <f t="shared" si="4"/>
        <v>0</v>
      </c>
      <c r="P25">
        <f t="shared" si="5"/>
        <v>0</v>
      </c>
      <c r="Q25">
        <f t="shared" si="8"/>
        <v>-1</v>
      </c>
      <c r="R25" t="str">
        <f t="shared" si="6"/>
        <v>450mt</v>
      </c>
      <c r="S25" t="str">
        <f t="shared" si="0"/>
        <v>L2</v>
      </c>
      <c r="T25" t="str">
        <f t="shared" si="1"/>
        <v>S3</v>
      </c>
      <c r="U25" t="str">
        <f t="shared" si="7"/>
        <v>L2-S3</v>
      </c>
      <c r="X25" s="2" t="s">
        <v>1518</v>
      </c>
      <c r="Y25" s="34">
        <v>0</v>
      </c>
      <c r="Z25" s="34">
        <v>0</v>
      </c>
      <c r="AA25" s="34">
        <v>1</v>
      </c>
      <c r="AB25" s="34">
        <v>2</v>
      </c>
      <c r="AC25" s="34">
        <v>-1</v>
      </c>
      <c r="AD25" s="34">
        <v>0</v>
      </c>
      <c r="AE25" s="34">
        <v>0</v>
      </c>
      <c r="AF25" s="34">
        <v>-1</v>
      </c>
      <c r="AG25" s="34">
        <v>0</v>
      </c>
      <c r="AH25" s="34">
        <v>1</v>
      </c>
      <c r="AI25" s="34">
        <v>-1</v>
      </c>
      <c r="AJ25" s="34">
        <v>-1</v>
      </c>
      <c r="AK25" s="34">
        <v>0</v>
      </c>
      <c r="AL25" s="34">
        <v>0</v>
      </c>
      <c r="AM25" s="34">
        <v>1</v>
      </c>
      <c r="AN25" s="34">
        <v>2</v>
      </c>
      <c r="AO25" s="34">
        <v>2</v>
      </c>
      <c r="AP25" s="34">
        <v>-1</v>
      </c>
      <c r="AQ25" s="34">
        <v>0</v>
      </c>
      <c r="AR25" s="34">
        <v>1</v>
      </c>
      <c r="AS25" s="34">
        <v>0</v>
      </c>
      <c r="AT25" s="34">
        <v>0</v>
      </c>
      <c r="AU25" s="34">
        <v>1</v>
      </c>
      <c r="AV25" s="34">
        <v>-1</v>
      </c>
      <c r="AW25" s="34">
        <v>0</v>
      </c>
      <c r="AX25" s="34">
        <v>0</v>
      </c>
      <c r="AY25" s="34">
        <v>0</v>
      </c>
      <c r="AZ25" s="34">
        <v>1</v>
      </c>
      <c r="BA25" s="34">
        <v>2</v>
      </c>
      <c r="BB25" s="34">
        <v>2</v>
      </c>
      <c r="BC25" s="34">
        <v>-1</v>
      </c>
      <c r="BD25" s="34">
        <v>0</v>
      </c>
      <c r="BE25" s="34">
        <v>1</v>
      </c>
      <c r="BF25" s="34">
        <v>0</v>
      </c>
      <c r="BG25" s="34">
        <v>0</v>
      </c>
      <c r="BH25" s="34">
        <v>1</v>
      </c>
      <c r="BI25" s="34">
        <v>-1</v>
      </c>
      <c r="BJ25" s="34">
        <v>0</v>
      </c>
      <c r="BK25" s="34">
        <v>0</v>
      </c>
      <c r="BL25" s="34">
        <v>0</v>
      </c>
      <c r="BM25" s="34">
        <v>0</v>
      </c>
      <c r="BN25" s="34">
        <v>1</v>
      </c>
      <c r="BO25" s="34">
        <v>2</v>
      </c>
      <c r="BP25" s="34">
        <v>-1</v>
      </c>
      <c r="BQ25" s="34">
        <v>0</v>
      </c>
      <c r="BR25" s="34">
        <v>0</v>
      </c>
      <c r="BS25" s="34">
        <v>0</v>
      </c>
      <c r="BT25" s="34">
        <v>0</v>
      </c>
      <c r="BU25" s="34">
        <v>1</v>
      </c>
      <c r="BV25" s="34">
        <v>-1</v>
      </c>
      <c r="BW25" s="34">
        <v>0</v>
      </c>
      <c r="BX25" s="34">
        <v>0</v>
      </c>
    </row>
    <row r="26" spans="1:76" x14ac:dyDescent="0.35">
      <c r="A26" t="s">
        <v>1637</v>
      </c>
      <c r="B26" t="s">
        <v>1524</v>
      </c>
      <c r="C26" t="s">
        <v>9</v>
      </c>
      <c r="D26" t="s">
        <v>1466</v>
      </c>
      <c r="E26">
        <v>0</v>
      </c>
      <c r="F26">
        <v>0</v>
      </c>
      <c r="G26">
        <v>0</v>
      </c>
      <c r="H26" t="s">
        <v>1442</v>
      </c>
      <c r="I26" t="s">
        <v>1482</v>
      </c>
      <c r="J26" t="s">
        <v>1530</v>
      </c>
      <c r="K26" t="s">
        <v>1482</v>
      </c>
      <c r="M26">
        <f t="shared" si="2"/>
        <v>-1</v>
      </c>
      <c r="N26">
        <f t="shared" si="3"/>
        <v>0</v>
      </c>
      <c r="O26">
        <f t="shared" si="4"/>
        <v>0</v>
      </c>
      <c r="P26">
        <f t="shared" si="5"/>
        <v>0</v>
      </c>
      <c r="Q26">
        <f t="shared" si="8"/>
        <v>-1</v>
      </c>
      <c r="R26" t="str">
        <f t="shared" si="6"/>
        <v>450mt</v>
      </c>
      <c r="S26" t="str">
        <f t="shared" si="0"/>
        <v>L2</v>
      </c>
      <c r="T26" t="str">
        <f t="shared" si="1"/>
        <v>S3_P1</v>
      </c>
      <c r="U26" t="str">
        <f t="shared" si="7"/>
        <v>L2-S3_P1</v>
      </c>
      <c r="X26" s="2" t="s">
        <v>1517</v>
      </c>
      <c r="Y26" s="34">
        <v>0</v>
      </c>
      <c r="Z26" s="34">
        <v>0</v>
      </c>
      <c r="AA26" s="34">
        <v>1</v>
      </c>
      <c r="AB26" s="34">
        <v>2</v>
      </c>
      <c r="AC26" s="34">
        <v>-1</v>
      </c>
      <c r="AD26" s="34">
        <v>0</v>
      </c>
      <c r="AE26" s="34">
        <v>0</v>
      </c>
      <c r="AF26" s="34">
        <v>-1</v>
      </c>
      <c r="AG26" s="34">
        <v>0</v>
      </c>
      <c r="AH26" s="34">
        <v>1</v>
      </c>
      <c r="AI26" s="34">
        <v>-1</v>
      </c>
      <c r="AJ26" s="34">
        <v>-1</v>
      </c>
      <c r="AK26" s="34">
        <v>0</v>
      </c>
      <c r="AL26" s="34">
        <v>0</v>
      </c>
      <c r="AM26" s="34">
        <v>1</v>
      </c>
      <c r="AN26" s="34">
        <v>2</v>
      </c>
      <c r="AO26" s="34">
        <v>2</v>
      </c>
      <c r="AP26" s="34">
        <v>-1</v>
      </c>
      <c r="AQ26" s="34">
        <v>0</v>
      </c>
      <c r="AR26" s="34">
        <v>1</v>
      </c>
      <c r="AS26" s="34">
        <v>0</v>
      </c>
      <c r="AT26" s="34">
        <v>0</v>
      </c>
      <c r="AU26" s="34">
        <v>1</v>
      </c>
      <c r="AV26" s="34">
        <v>-1</v>
      </c>
      <c r="AW26" s="34">
        <v>0</v>
      </c>
      <c r="AX26" s="34">
        <v>0</v>
      </c>
      <c r="AY26" s="34">
        <v>0</v>
      </c>
      <c r="AZ26" s="34">
        <v>1</v>
      </c>
      <c r="BA26" s="34">
        <v>2</v>
      </c>
      <c r="BB26" s="34">
        <v>2</v>
      </c>
      <c r="BC26" s="34">
        <v>-1</v>
      </c>
      <c r="BD26" s="34">
        <v>0</v>
      </c>
      <c r="BE26" s="34">
        <v>1</v>
      </c>
      <c r="BF26" s="34">
        <v>0</v>
      </c>
      <c r="BG26" s="34">
        <v>0</v>
      </c>
      <c r="BH26" s="34">
        <v>1</v>
      </c>
      <c r="BI26" s="34">
        <v>-1</v>
      </c>
      <c r="BJ26" s="34">
        <v>0</v>
      </c>
      <c r="BK26" s="34">
        <v>0</v>
      </c>
      <c r="BL26" s="34">
        <v>0</v>
      </c>
      <c r="BM26" s="34">
        <v>1</v>
      </c>
      <c r="BN26" s="34">
        <v>1</v>
      </c>
      <c r="BO26" s="34">
        <v>2</v>
      </c>
      <c r="BP26" s="34">
        <v>-1</v>
      </c>
      <c r="BQ26" s="34">
        <v>0</v>
      </c>
      <c r="BR26" s="34">
        <v>0</v>
      </c>
      <c r="BS26" s="34">
        <v>0</v>
      </c>
      <c r="BT26" s="34">
        <v>0</v>
      </c>
      <c r="BU26" s="34">
        <v>1</v>
      </c>
      <c r="BV26" s="34">
        <v>-1</v>
      </c>
      <c r="BW26" s="34">
        <v>0</v>
      </c>
      <c r="BX26" s="34">
        <v>0</v>
      </c>
    </row>
    <row r="27" spans="1:76" x14ac:dyDescent="0.35">
      <c r="A27" t="s">
        <v>1637</v>
      </c>
      <c r="B27" t="s">
        <v>1524</v>
      </c>
      <c r="C27" t="s">
        <v>9</v>
      </c>
      <c r="D27" t="s">
        <v>1468</v>
      </c>
      <c r="E27">
        <v>0.188679245</v>
      </c>
      <c r="F27">
        <v>0</v>
      </c>
      <c r="G27">
        <v>0</v>
      </c>
      <c r="H27" t="s">
        <v>1442</v>
      </c>
      <c r="I27" t="s">
        <v>1483</v>
      </c>
      <c r="J27" t="s">
        <v>1530</v>
      </c>
      <c r="K27" t="s">
        <v>1483</v>
      </c>
      <c r="M27">
        <f t="shared" si="2"/>
        <v>0</v>
      </c>
      <c r="N27">
        <f t="shared" si="3"/>
        <v>0</v>
      </c>
      <c r="O27">
        <f t="shared" si="4"/>
        <v>0</v>
      </c>
      <c r="P27">
        <f t="shared" si="5"/>
        <v>0</v>
      </c>
      <c r="Q27">
        <f t="shared" si="8"/>
        <v>0</v>
      </c>
      <c r="R27" t="str">
        <f t="shared" si="6"/>
        <v>450mt</v>
      </c>
      <c r="S27" t="str">
        <f t="shared" si="0"/>
        <v>L2</v>
      </c>
      <c r="T27" t="str">
        <f t="shared" si="1"/>
        <v>S3_P2</v>
      </c>
      <c r="U27" t="str">
        <f t="shared" si="7"/>
        <v>L2-S3_P2</v>
      </c>
      <c r="X27" s="2" t="s">
        <v>1524</v>
      </c>
      <c r="Y27" s="34">
        <v>0</v>
      </c>
      <c r="Z27" s="34">
        <v>0</v>
      </c>
      <c r="AA27" s="34">
        <v>0</v>
      </c>
      <c r="AB27" s="34">
        <v>1</v>
      </c>
      <c r="AC27" s="34">
        <v>-1</v>
      </c>
      <c r="AD27" s="34">
        <v>-1</v>
      </c>
      <c r="AE27" s="34">
        <v>0</v>
      </c>
      <c r="AF27" s="34">
        <v>-1</v>
      </c>
      <c r="AG27" s="34">
        <v>0</v>
      </c>
      <c r="AH27" s="34">
        <v>0</v>
      </c>
      <c r="AI27" s="34">
        <v>-1</v>
      </c>
      <c r="AJ27" s="34">
        <v>-1</v>
      </c>
      <c r="AK27" s="34">
        <v>0</v>
      </c>
      <c r="AL27" s="34">
        <v>0</v>
      </c>
      <c r="AM27" s="34">
        <v>0</v>
      </c>
      <c r="AN27" s="34">
        <v>1</v>
      </c>
      <c r="AO27" s="34">
        <v>1</v>
      </c>
      <c r="AP27" s="34">
        <v>-1</v>
      </c>
      <c r="AQ27" s="34">
        <v>-1</v>
      </c>
      <c r="AR27" s="34">
        <v>0</v>
      </c>
      <c r="AS27" s="34">
        <v>-1</v>
      </c>
      <c r="AT27" s="34">
        <v>0</v>
      </c>
      <c r="AU27" s="34">
        <v>0</v>
      </c>
      <c r="AV27" s="34">
        <v>-1</v>
      </c>
      <c r="AW27" s="34">
        <v>-1</v>
      </c>
      <c r="AX27" s="34">
        <v>0</v>
      </c>
      <c r="AY27" s="34">
        <v>0</v>
      </c>
      <c r="AZ27" s="34">
        <v>0</v>
      </c>
      <c r="BA27" s="34">
        <v>1</v>
      </c>
      <c r="BB27" s="34">
        <v>1</v>
      </c>
      <c r="BC27" s="34">
        <v>-1</v>
      </c>
      <c r="BD27" s="34">
        <v>0</v>
      </c>
      <c r="BE27" s="34">
        <v>0</v>
      </c>
      <c r="BF27" s="34">
        <v>-1</v>
      </c>
      <c r="BG27" s="34">
        <v>0</v>
      </c>
      <c r="BH27" s="34">
        <v>1</v>
      </c>
      <c r="BI27" s="34">
        <v>-1</v>
      </c>
      <c r="BJ27" s="34">
        <v>-1</v>
      </c>
      <c r="BK27" s="34">
        <v>0</v>
      </c>
      <c r="BL27" s="34">
        <v>0</v>
      </c>
      <c r="BM27" s="34">
        <v>0</v>
      </c>
      <c r="BN27" s="34">
        <v>1</v>
      </c>
      <c r="BO27" s="34">
        <v>1</v>
      </c>
      <c r="BP27" s="34">
        <v>-1</v>
      </c>
      <c r="BQ27" s="34">
        <v>-1</v>
      </c>
      <c r="BR27" s="34">
        <v>0</v>
      </c>
      <c r="BS27" s="34">
        <v>-1</v>
      </c>
      <c r="BT27" s="34">
        <v>0</v>
      </c>
      <c r="BU27" s="34">
        <v>0</v>
      </c>
      <c r="BV27" s="34">
        <v>-1</v>
      </c>
      <c r="BW27" s="34">
        <v>-1</v>
      </c>
      <c r="BX27" s="34">
        <v>0</v>
      </c>
    </row>
    <row r="28" spans="1:76" x14ac:dyDescent="0.35">
      <c r="A28" t="s">
        <v>1637</v>
      </c>
      <c r="B28" t="s">
        <v>1524</v>
      </c>
      <c r="C28" t="s">
        <v>14</v>
      </c>
      <c r="D28" t="s">
        <v>35</v>
      </c>
      <c r="E28">
        <v>0.20754717</v>
      </c>
      <c r="F28">
        <v>0</v>
      </c>
      <c r="G28">
        <v>0</v>
      </c>
      <c r="H28" t="s">
        <v>1442</v>
      </c>
      <c r="I28" t="s">
        <v>1484</v>
      </c>
      <c r="J28" t="s">
        <v>1531</v>
      </c>
      <c r="K28" t="s">
        <v>1484</v>
      </c>
      <c r="M28">
        <f t="shared" si="2"/>
        <v>0</v>
      </c>
      <c r="N28">
        <f t="shared" si="3"/>
        <v>0</v>
      </c>
      <c r="O28">
        <f t="shared" si="4"/>
        <v>0</v>
      </c>
      <c r="P28">
        <f t="shared" si="5"/>
        <v>0</v>
      </c>
      <c r="Q28">
        <f t="shared" si="8"/>
        <v>0</v>
      </c>
      <c r="R28" t="str">
        <f t="shared" si="6"/>
        <v>450mt</v>
      </c>
      <c r="S28" t="str">
        <f t="shared" si="0"/>
        <v>L3</v>
      </c>
      <c r="T28" t="str">
        <f t="shared" si="1"/>
        <v>a</v>
      </c>
      <c r="U28" t="str">
        <f t="shared" si="7"/>
        <v>L3-a</v>
      </c>
      <c r="X28" s="2" t="s">
        <v>1519</v>
      </c>
      <c r="Y28" s="34">
        <v>0</v>
      </c>
      <c r="Z28" s="34">
        <v>0</v>
      </c>
      <c r="AA28" s="34">
        <v>1</v>
      </c>
      <c r="AB28" s="34">
        <v>2</v>
      </c>
      <c r="AC28" s="34">
        <v>-1</v>
      </c>
      <c r="AD28" s="34">
        <v>0</v>
      </c>
      <c r="AE28" s="34">
        <v>0</v>
      </c>
      <c r="AF28" s="34">
        <v>-1</v>
      </c>
      <c r="AG28" s="34">
        <v>0</v>
      </c>
      <c r="AH28" s="34">
        <v>1</v>
      </c>
      <c r="AI28" s="34">
        <v>-1</v>
      </c>
      <c r="AJ28" s="34">
        <v>-1</v>
      </c>
      <c r="AK28" s="34">
        <v>0</v>
      </c>
      <c r="AL28" s="34">
        <v>0</v>
      </c>
      <c r="AM28" s="34">
        <v>1</v>
      </c>
      <c r="AN28" s="34">
        <v>1</v>
      </c>
      <c r="AO28" s="34">
        <v>2</v>
      </c>
      <c r="AP28" s="34">
        <v>-1</v>
      </c>
      <c r="AQ28" s="34">
        <v>0</v>
      </c>
      <c r="AR28" s="34">
        <v>1</v>
      </c>
      <c r="AS28" s="34">
        <v>0</v>
      </c>
      <c r="AT28" s="34">
        <v>0</v>
      </c>
      <c r="AU28" s="34">
        <v>1</v>
      </c>
      <c r="AV28" s="34">
        <v>-1</v>
      </c>
      <c r="AW28" s="34">
        <v>0</v>
      </c>
      <c r="AX28" s="34">
        <v>0</v>
      </c>
      <c r="AY28" s="34">
        <v>0</v>
      </c>
      <c r="AZ28" s="34">
        <v>1</v>
      </c>
      <c r="BA28" s="34">
        <v>1</v>
      </c>
      <c r="BB28" s="34">
        <v>2</v>
      </c>
      <c r="BC28" s="34">
        <v>-1</v>
      </c>
      <c r="BD28" s="34">
        <v>0</v>
      </c>
      <c r="BE28" s="34">
        <v>1</v>
      </c>
      <c r="BF28" s="34">
        <v>0</v>
      </c>
      <c r="BG28" s="34">
        <v>0</v>
      </c>
      <c r="BH28" s="34">
        <v>1</v>
      </c>
      <c r="BI28" s="34">
        <v>-1</v>
      </c>
      <c r="BJ28" s="34">
        <v>0</v>
      </c>
      <c r="BK28" s="34">
        <v>0</v>
      </c>
      <c r="BL28" s="34">
        <v>0</v>
      </c>
      <c r="BM28" s="34">
        <v>0</v>
      </c>
      <c r="BN28" s="34">
        <v>1</v>
      </c>
      <c r="BO28" s="34">
        <v>2</v>
      </c>
      <c r="BP28" s="34">
        <v>-1</v>
      </c>
      <c r="BQ28" s="34">
        <v>0</v>
      </c>
      <c r="BR28" s="34">
        <v>0</v>
      </c>
      <c r="BS28" s="34">
        <v>0</v>
      </c>
      <c r="BT28" s="34">
        <v>0</v>
      </c>
      <c r="BU28" s="34">
        <v>1</v>
      </c>
      <c r="BV28" s="34">
        <v>-1</v>
      </c>
      <c r="BW28" s="34">
        <v>0</v>
      </c>
      <c r="BX28" s="34">
        <v>0</v>
      </c>
    </row>
    <row r="29" spans="1:76" x14ac:dyDescent="0.35">
      <c r="A29" t="s">
        <v>1637</v>
      </c>
      <c r="B29" t="s">
        <v>1524</v>
      </c>
      <c r="C29" t="s">
        <v>14</v>
      </c>
      <c r="D29" t="s">
        <v>39</v>
      </c>
      <c r="E29">
        <v>0.33962264199999997</v>
      </c>
      <c r="F29">
        <v>0.11320754700000001</v>
      </c>
      <c r="G29">
        <v>0</v>
      </c>
      <c r="H29" t="s">
        <v>1442</v>
      </c>
      <c r="I29" t="s">
        <v>1486</v>
      </c>
      <c r="J29" t="s">
        <v>1531</v>
      </c>
      <c r="K29" t="s">
        <v>1486</v>
      </c>
      <c r="M29">
        <f t="shared" si="2"/>
        <v>0</v>
      </c>
      <c r="N29">
        <f t="shared" si="3"/>
        <v>0</v>
      </c>
      <c r="O29">
        <f t="shared" si="4"/>
        <v>0</v>
      </c>
      <c r="P29">
        <f t="shared" si="5"/>
        <v>0</v>
      </c>
      <c r="Q29">
        <f t="shared" si="8"/>
        <v>0</v>
      </c>
      <c r="R29" t="str">
        <f t="shared" si="6"/>
        <v>450mt</v>
      </c>
      <c r="S29" t="str">
        <f t="shared" si="0"/>
        <v>L3</v>
      </c>
      <c r="T29" t="str">
        <f t="shared" si="1"/>
        <v>b</v>
      </c>
      <c r="U29" t="str">
        <f t="shared" si="7"/>
        <v>L3-b</v>
      </c>
      <c r="X29" s="2" t="s">
        <v>1441</v>
      </c>
      <c r="Y29" s="34">
        <v>0</v>
      </c>
      <c r="Z29" s="34">
        <v>0</v>
      </c>
      <c r="AA29" s="34">
        <v>1</v>
      </c>
      <c r="AB29" s="34">
        <v>2</v>
      </c>
      <c r="AC29" s="34">
        <v>-1</v>
      </c>
      <c r="AD29" s="34">
        <v>0</v>
      </c>
      <c r="AE29" s="34">
        <v>0</v>
      </c>
      <c r="AF29" s="34">
        <v>-1</v>
      </c>
      <c r="AG29" s="34">
        <v>0</v>
      </c>
      <c r="AH29" s="34">
        <v>1</v>
      </c>
      <c r="AI29" s="34">
        <v>-1</v>
      </c>
      <c r="AJ29" s="34">
        <v>-1</v>
      </c>
      <c r="AK29" s="34">
        <v>0</v>
      </c>
      <c r="AL29" s="34">
        <v>0</v>
      </c>
      <c r="AM29" s="34">
        <v>1</v>
      </c>
      <c r="AN29" s="34">
        <v>1</v>
      </c>
      <c r="AO29" s="34">
        <v>2</v>
      </c>
      <c r="AP29" s="34">
        <v>-1</v>
      </c>
      <c r="AQ29" s="34">
        <v>0</v>
      </c>
      <c r="AR29" s="34">
        <v>1</v>
      </c>
      <c r="AS29" s="34">
        <v>0</v>
      </c>
      <c r="AT29" s="34">
        <v>0</v>
      </c>
      <c r="AU29" s="34">
        <v>1</v>
      </c>
      <c r="AV29" s="34">
        <v>-1</v>
      </c>
      <c r="AW29" s="34">
        <v>0</v>
      </c>
      <c r="AX29" s="34">
        <v>0</v>
      </c>
      <c r="AY29" s="34">
        <v>0</v>
      </c>
      <c r="AZ29" s="34">
        <v>1</v>
      </c>
      <c r="BA29" s="34">
        <v>1</v>
      </c>
      <c r="BB29" s="34">
        <v>2</v>
      </c>
      <c r="BC29" s="34">
        <v>-1</v>
      </c>
      <c r="BD29" s="34">
        <v>0</v>
      </c>
      <c r="BE29" s="34">
        <v>1</v>
      </c>
      <c r="BF29" s="34">
        <v>0</v>
      </c>
      <c r="BG29" s="34">
        <v>0</v>
      </c>
      <c r="BH29" s="34">
        <v>1</v>
      </c>
      <c r="BI29" s="34">
        <v>-1</v>
      </c>
      <c r="BJ29" s="34">
        <v>0</v>
      </c>
      <c r="BK29" s="34">
        <v>0</v>
      </c>
      <c r="BL29" s="34">
        <v>0</v>
      </c>
      <c r="BM29" s="34">
        <v>0</v>
      </c>
      <c r="BN29" s="34">
        <v>1</v>
      </c>
      <c r="BO29" s="34">
        <v>2</v>
      </c>
      <c r="BP29" s="34">
        <v>-1</v>
      </c>
      <c r="BQ29" s="34">
        <v>0</v>
      </c>
      <c r="BR29" s="34">
        <v>0</v>
      </c>
      <c r="BS29" s="34">
        <v>0</v>
      </c>
      <c r="BT29" s="34">
        <v>0</v>
      </c>
      <c r="BU29" s="34">
        <v>1</v>
      </c>
      <c r="BV29" s="34">
        <v>-1</v>
      </c>
      <c r="BW29" s="34">
        <v>0</v>
      </c>
      <c r="BX29" s="34">
        <v>0</v>
      </c>
    </row>
    <row r="30" spans="1:76" x14ac:dyDescent="0.35">
      <c r="A30" t="s">
        <v>1637</v>
      </c>
      <c r="B30" t="s">
        <v>1524</v>
      </c>
      <c r="C30" t="s">
        <v>14</v>
      </c>
      <c r="D30" t="s">
        <v>42</v>
      </c>
      <c r="E30">
        <v>0.83018867900000004</v>
      </c>
      <c r="F30">
        <v>0.26415094300000003</v>
      </c>
      <c r="G30">
        <v>0</v>
      </c>
      <c r="H30" t="s">
        <v>1463</v>
      </c>
      <c r="I30" t="s">
        <v>1487</v>
      </c>
      <c r="J30" t="s">
        <v>1531</v>
      </c>
      <c r="K30" t="s">
        <v>1487</v>
      </c>
      <c r="M30">
        <f t="shared" si="2"/>
        <v>0</v>
      </c>
      <c r="N30">
        <f t="shared" si="3"/>
        <v>1</v>
      </c>
      <c r="O30">
        <f t="shared" si="4"/>
        <v>0</v>
      </c>
      <c r="P30">
        <f t="shared" si="5"/>
        <v>0</v>
      </c>
      <c r="Q30">
        <f t="shared" si="8"/>
        <v>1</v>
      </c>
      <c r="R30" t="str">
        <f t="shared" si="6"/>
        <v>450mt</v>
      </c>
      <c r="S30" t="str">
        <f t="shared" si="0"/>
        <v>L3</v>
      </c>
      <c r="T30" t="str">
        <f t="shared" si="1"/>
        <v>d</v>
      </c>
      <c r="U30" t="str">
        <f t="shared" si="7"/>
        <v>L3-d</v>
      </c>
    </row>
    <row r="31" spans="1:76" x14ac:dyDescent="0.35">
      <c r="A31" t="s">
        <v>1637</v>
      </c>
      <c r="B31" t="s">
        <v>1524</v>
      </c>
      <c r="C31" t="s">
        <v>14</v>
      </c>
      <c r="D31" t="s">
        <v>45</v>
      </c>
      <c r="E31">
        <v>0.92452830200000002</v>
      </c>
      <c r="F31">
        <v>0.56603773599999996</v>
      </c>
      <c r="G31">
        <v>3.7735849000000002E-2</v>
      </c>
      <c r="H31" t="s">
        <v>1463</v>
      </c>
      <c r="I31" t="s">
        <v>1488</v>
      </c>
      <c r="J31" t="s">
        <v>1531</v>
      </c>
      <c r="K31" t="s">
        <v>1488</v>
      </c>
      <c r="M31">
        <f t="shared" si="2"/>
        <v>0</v>
      </c>
      <c r="N31">
        <f t="shared" si="3"/>
        <v>1</v>
      </c>
      <c r="O31">
        <f t="shared" si="4"/>
        <v>0</v>
      </c>
      <c r="P31">
        <f t="shared" si="5"/>
        <v>0</v>
      </c>
      <c r="Q31">
        <f t="shared" si="8"/>
        <v>1</v>
      </c>
      <c r="R31" t="str">
        <f t="shared" si="6"/>
        <v>450mt</v>
      </c>
      <c r="S31" t="str">
        <f t="shared" si="0"/>
        <v>L3</v>
      </c>
      <c r="T31" t="str">
        <f t="shared" si="1"/>
        <v>e</v>
      </c>
      <c r="U31" t="str">
        <f t="shared" si="7"/>
        <v>L3-e</v>
      </c>
    </row>
    <row r="32" spans="1:76" x14ac:dyDescent="0.35">
      <c r="A32" t="s">
        <v>1637</v>
      </c>
      <c r="B32" t="s">
        <v>1524</v>
      </c>
      <c r="C32" t="s">
        <v>14</v>
      </c>
      <c r="D32" t="s">
        <v>1450</v>
      </c>
      <c r="E32">
        <v>0</v>
      </c>
      <c r="F32">
        <v>0</v>
      </c>
      <c r="G32">
        <v>0</v>
      </c>
      <c r="H32" t="s">
        <v>1442</v>
      </c>
      <c r="I32" t="s">
        <v>1489</v>
      </c>
      <c r="J32" t="s">
        <v>1531</v>
      </c>
      <c r="K32" t="s">
        <v>1489</v>
      </c>
      <c r="M32">
        <f t="shared" si="2"/>
        <v>-1</v>
      </c>
      <c r="N32">
        <f t="shared" si="3"/>
        <v>0</v>
      </c>
      <c r="O32">
        <f t="shared" si="4"/>
        <v>0</v>
      </c>
      <c r="P32">
        <f t="shared" si="5"/>
        <v>0</v>
      </c>
      <c r="Q32">
        <f t="shared" si="8"/>
        <v>-1</v>
      </c>
      <c r="R32" t="str">
        <f t="shared" si="6"/>
        <v>450mt</v>
      </c>
      <c r="S32" t="str">
        <f t="shared" si="0"/>
        <v>L3</v>
      </c>
      <c r="T32" t="str">
        <f t="shared" si="1"/>
        <v>S1</v>
      </c>
      <c r="U32" t="str">
        <f t="shared" si="7"/>
        <v>L3-S1</v>
      </c>
    </row>
    <row r="33" spans="1:21" x14ac:dyDescent="0.35">
      <c r="A33" t="s">
        <v>1637</v>
      </c>
      <c r="B33" t="s">
        <v>1524</v>
      </c>
      <c r="C33" t="s">
        <v>14</v>
      </c>
      <c r="D33" t="s">
        <v>1454</v>
      </c>
      <c r="E33">
        <v>1.8867925000000001E-2</v>
      </c>
      <c r="F33">
        <v>0</v>
      </c>
      <c r="G33">
        <v>0</v>
      </c>
      <c r="H33" t="s">
        <v>1442</v>
      </c>
      <c r="I33" t="s">
        <v>1490</v>
      </c>
      <c r="J33" t="s">
        <v>1531</v>
      </c>
      <c r="K33" t="s">
        <v>1490</v>
      </c>
      <c r="M33">
        <f t="shared" si="2"/>
        <v>0</v>
      </c>
      <c r="N33">
        <f t="shared" si="3"/>
        <v>0</v>
      </c>
      <c r="O33">
        <f t="shared" si="4"/>
        <v>0</v>
      </c>
      <c r="P33">
        <f t="shared" si="5"/>
        <v>0</v>
      </c>
      <c r="Q33">
        <f t="shared" si="8"/>
        <v>0</v>
      </c>
      <c r="R33" t="str">
        <f t="shared" si="6"/>
        <v>450mt</v>
      </c>
      <c r="S33" t="str">
        <f t="shared" ref="S33:S65" si="9">C33</f>
        <v>L3</v>
      </c>
      <c r="T33" t="str">
        <f t="shared" ref="T33:T65" si="10">D33</f>
        <v>S1_P1</v>
      </c>
      <c r="U33" t="str">
        <f t="shared" si="7"/>
        <v>L3-S1_P1</v>
      </c>
    </row>
    <row r="34" spans="1:21" x14ac:dyDescent="0.35">
      <c r="A34" t="s">
        <v>1637</v>
      </c>
      <c r="B34" t="s">
        <v>1524</v>
      </c>
      <c r="C34" t="s">
        <v>14</v>
      </c>
      <c r="D34" t="s">
        <v>1459</v>
      </c>
      <c r="E34">
        <v>0.28301886799999998</v>
      </c>
      <c r="F34">
        <v>1.8867925000000001E-2</v>
      </c>
      <c r="G34">
        <v>0</v>
      </c>
      <c r="H34" t="s">
        <v>1442</v>
      </c>
      <c r="I34" t="s">
        <v>1491</v>
      </c>
      <c r="J34" t="s">
        <v>1531</v>
      </c>
      <c r="K34" t="s">
        <v>1491</v>
      </c>
      <c r="M34">
        <f t="shared" ref="M34:M66" si="11">IF(E34=0,-1,0)</f>
        <v>0</v>
      </c>
      <c r="N34">
        <f t="shared" ref="N34:N66" si="12">IF(E34&gt;0.667,1,0)</f>
        <v>0</v>
      </c>
      <c r="O34">
        <f t="shared" ref="O34:O66" si="13">IF(F34&gt;0.667,1,0)</f>
        <v>0</v>
      </c>
      <c r="P34">
        <f t="shared" ref="P34:P66" si="14">IF(G34&gt;0.667,1,0)</f>
        <v>0</v>
      </c>
      <c r="Q34">
        <f t="shared" si="8"/>
        <v>0</v>
      </c>
      <c r="R34" t="str">
        <f t="shared" ref="R34:R65" si="15">B34</f>
        <v>450mt</v>
      </c>
      <c r="S34" t="str">
        <f t="shared" si="9"/>
        <v>L3</v>
      </c>
      <c r="T34" t="str">
        <f t="shared" si="10"/>
        <v>S1_P2</v>
      </c>
      <c r="U34" t="str">
        <f t="shared" si="7"/>
        <v>L3-S1_P2</v>
      </c>
    </row>
    <row r="35" spans="1:21" x14ac:dyDescent="0.35">
      <c r="A35" t="s">
        <v>1637</v>
      </c>
      <c r="B35" t="s">
        <v>1524</v>
      </c>
      <c r="C35" t="s">
        <v>14</v>
      </c>
      <c r="D35" t="s">
        <v>1460</v>
      </c>
      <c r="E35">
        <v>0</v>
      </c>
      <c r="F35">
        <v>0</v>
      </c>
      <c r="G35">
        <v>0</v>
      </c>
      <c r="H35" t="s">
        <v>1442</v>
      </c>
      <c r="I35" t="s">
        <v>1492</v>
      </c>
      <c r="J35" t="s">
        <v>1531</v>
      </c>
      <c r="K35" t="s">
        <v>1492</v>
      </c>
      <c r="M35">
        <f t="shared" si="11"/>
        <v>-1</v>
      </c>
      <c r="N35">
        <f t="shared" si="12"/>
        <v>0</v>
      </c>
      <c r="O35">
        <f t="shared" si="13"/>
        <v>0</v>
      </c>
      <c r="P35">
        <f t="shared" si="14"/>
        <v>0</v>
      </c>
      <c r="Q35">
        <f t="shared" si="8"/>
        <v>-1</v>
      </c>
      <c r="R35" t="str">
        <f t="shared" si="15"/>
        <v>450mt</v>
      </c>
      <c r="S35" t="str">
        <f t="shared" si="9"/>
        <v>L3</v>
      </c>
      <c r="T35" t="str">
        <f t="shared" si="10"/>
        <v>S2</v>
      </c>
      <c r="U35" t="str">
        <f t="shared" si="7"/>
        <v>L3-S2</v>
      </c>
    </row>
    <row r="36" spans="1:21" x14ac:dyDescent="0.35">
      <c r="A36" t="s">
        <v>1637</v>
      </c>
      <c r="B36" t="s">
        <v>1524</v>
      </c>
      <c r="C36" t="s">
        <v>14</v>
      </c>
      <c r="D36" t="s">
        <v>1462</v>
      </c>
      <c r="E36">
        <v>0.22641509400000001</v>
      </c>
      <c r="F36">
        <v>0</v>
      </c>
      <c r="G36">
        <v>0</v>
      </c>
      <c r="H36" t="s">
        <v>1442</v>
      </c>
      <c r="I36" t="s">
        <v>1493</v>
      </c>
      <c r="J36" t="s">
        <v>1531</v>
      </c>
      <c r="K36" t="s">
        <v>1493</v>
      </c>
      <c r="M36">
        <f t="shared" si="11"/>
        <v>0</v>
      </c>
      <c r="N36">
        <f t="shared" si="12"/>
        <v>0</v>
      </c>
      <c r="O36">
        <f t="shared" si="13"/>
        <v>0</v>
      </c>
      <c r="P36">
        <f t="shared" si="14"/>
        <v>0</v>
      </c>
      <c r="Q36">
        <f t="shared" si="8"/>
        <v>0</v>
      </c>
      <c r="R36" t="str">
        <f t="shared" si="15"/>
        <v>450mt</v>
      </c>
      <c r="S36" t="str">
        <f t="shared" si="9"/>
        <v>L3</v>
      </c>
      <c r="T36" t="str">
        <f t="shared" si="10"/>
        <v>S2_P1</v>
      </c>
      <c r="U36" t="str">
        <f t="shared" si="7"/>
        <v>L3-S2_P1</v>
      </c>
    </row>
    <row r="37" spans="1:21" x14ac:dyDescent="0.35">
      <c r="A37" t="s">
        <v>1637</v>
      </c>
      <c r="B37" t="s">
        <v>1524</v>
      </c>
      <c r="C37" t="s">
        <v>14</v>
      </c>
      <c r="D37" t="s">
        <v>179</v>
      </c>
      <c r="E37">
        <v>0.69811320799999999</v>
      </c>
      <c r="F37">
        <v>0.20754717</v>
      </c>
      <c r="G37">
        <v>0</v>
      </c>
      <c r="H37" t="s">
        <v>1463</v>
      </c>
      <c r="I37" t="s">
        <v>1494</v>
      </c>
      <c r="J37" t="s">
        <v>1531</v>
      </c>
      <c r="K37" t="s">
        <v>1494</v>
      </c>
      <c r="M37">
        <f t="shared" si="11"/>
        <v>0</v>
      </c>
      <c r="N37">
        <f t="shared" si="12"/>
        <v>1</v>
      </c>
      <c r="O37">
        <f t="shared" si="13"/>
        <v>0</v>
      </c>
      <c r="P37">
        <f t="shared" si="14"/>
        <v>0</v>
      </c>
      <c r="Q37">
        <f t="shared" si="8"/>
        <v>1</v>
      </c>
      <c r="R37" t="str">
        <f t="shared" si="15"/>
        <v>450mt</v>
      </c>
      <c r="S37" t="str">
        <f t="shared" si="9"/>
        <v>L3</v>
      </c>
      <c r="T37" t="str">
        <f t="shared" si="10"/>
        <v>S2_P2</v>
      </c>
      <c r="U37" t="str">
        <f t="shared" si="7"/>
        <v>L3-S2_P2</v>
      </c>
    </row>
    <row r="38" spans="1:21" x14ac:dyDescent="0.35">
      <c r="A38" t="s">
        <v>1637</v>
      </c>
      <c r="B38" t="s">
        <v>1524</v>
      </c>
      <c r="C38" t="s">
        <v>14</v>
      </c>
      <c r="D38" t="s">
        <v>1464</v>
      </c>
      <c r="E38">
        <v>0</v>
      </c>
      <c r="F38">
        <v>0</v>
      </c>
      <c r="G38">
        <v>0</v>
      </c>
      <c r="H38" t="s">
        <v>1442</v>
      </c>
      <c r="I38" t="s">
        <v>1495</v>
      </c>
      <c r="J38" t="s">
        <v>1531</v>
      </c>
      <c r="K38" t="s">
        <v>1495</v>
      </c>
      <c r="M38">
        <f t="shared" si="11"/>
        <v>-1</v>
      </c>
      <c r="N38">
        <f t="shared" si="12"/>
        <v>0</v>
      </c>
      <c r="O38">
        <f t="shared" si="13"/>
        <v>0</v>
      </c>
      <c r="P38">
        <f t="shared" si="14"/>
        <v>0</v>
      </c>
      <c r="Q38">
        <f t="shared" si="8"/>
        <v>-1</v>
      </c>
      <c r="R38" t="str">
        <f t="shared" si="15"/>
        <v>450mt</v>
      </c>
      <c r="S38" t="str">
        <f t="shared" si="9"/>
        <v>L3</v>
      </c>
      <c r="T38" t="str">
        <f t="shared" si="10"/>
        <v>S3</v>
      </c>
      <c r="U38" t="str">
        <f t="shared" si="7"/>
        <v>L3-S3</v>
      </c>
    </row>
    <row r="39" spans="1:21" x14ac:dyDescent="0.35">
      <c r="A39" t="s">
        <v>1637</v>
      </c>
      <c r="B39" t="s">
        <v>1524</v>
      </c>
      <c r="C39" t="s">
        <v>14</v>
      </c>
      <c r="D39" t="s">
        <v>1466</v>
      </c>
      <c r="E39">
        <v>0</v>
      </c>
      <c r="F39">
        <v>0</v>
      </c>
      <c r="G39">
        <v>0</v>
      </c>
      <c r="H39" t="s">
        <v>1442</v>
      </c>
      <c r="I39" t="s">
        <v>1500</v>
      </c>
      <c r="J39" t="s">
        <v>1531</v>
      </c>
      <c r="K39" t="s">
        <v>1500</v>
      </c>
      <c r="M39">
        <f t="shared" si="11"/>
        <v>-1</v>
      </c>
      <c r="N39">
        <f t="shared" si="12"/>
        <v>0</v>
      </c>
      <c r="O39">
        <f t="shared" si="13"/>
        <v>0</v>
      </c>
      <c r="P39">
        <f t="shared" si="14"/>
        <v>0</v>
      </c>
      <c r="Q39">
        <f t="shared" si="8"/>
        <v>-1</v>
      </c>
      <c r="R39" t="str">
        <f t="shared" si="15"/>
        <v>450mt</v>
      </c>
      <c r="S39" t="str">
        <f t="shared" si="9"/>
        <v>L3</v>
      </c>
      <c r="T39" t="str">
        <f t="shared" si="10"/>
        <v>S3_P1</v>
      </c>
      <c r="U39" t="str">
        <f t="shared" si="7"/>
        <v>L3-S3_P1</v>
      </c>
    </row>
    <row r="40" spans="1:21" x14ac:dyDescent="0.35">
      <c r="A40" t="s">
        <v>1637</v>
      </c>
      <c r="B40" t="s">
        <v>1524</v>
      </c>
      <c r="C40" t="s">
        <v>14</v>
      </c>
      <c r="D40" t="s">
        <v>1468</v>
      </c>
      <c r="E40">
        <v>0.22641509400000001</v>
      </c>
      <c r="F40">
        <v>0</v>
      </c>
      <c r="G40">
        <v>0</v>
      </c>
      <c r="H40" t="s">
        <v>1442</v>
      </c>
      <c r="I40" t="s">
        <v>1503</v>
      </c>
      <c r="J40" t="s">
        <v>1531</v>
      </c>
      <c r="K40" t="s">
        <v>1503</v>
      </c>
      <c r="M40">
        <f t="shared" si="11"/>
        <v>0</v>
      </c>
      <c r="N40">
        <f t="shared" si="12"/>
        <v>0</v>
      </c>
      <c r="O40">
        <f t="shared" si="13"/>
        <v>0</v>
      </c>
      <c r="P40">
        <f t="shared" si="14"/>
        <v>0</v>
      </c>
      <c r="Q40">
        <f t="shared" si="8"/>
        <v>0</v>
      </c>
      <c r="R40" t="str">
        <f t="shared" si="15"/>
        <v>450mt</v>
      </c>
      <c r="S40" t="str">
        <f t="shared" si="9"/>
        <v>L3</v>
      </c>
      <c r="T40" t="str">
        <f t="shared" si="10"/>
        <v>S3_P2</v>
      </c>
      <c r="U40" t="str">
        <f t="shared" si="7"/>
        <v>L3-S3_P2</v>
      </c>
    </row>
    <row r="41" spans="1:21" x14ac:dyDescent="0.35">
      <c r="A41" t="s">
        <v>1637</v>
      </c>
      <c r="B41" t="s">
        <v>1524</v>
      </c>
      <c r="C41" t="s">
        <v>17</v>
      </c>
      <c r="D41" t="s">
        <v>35</v>
      </c>
      <c r="E41">
        <v>0.132075472</v>
      </c>
      <c r="F41">
        <v>0</v>
      </c>
      <c r="G41">
        <v>0</v>
      </c>
      <c r="H41" t="s">
        <v>1442</v>
      </c>
      <c r="I41" t="s">
        <v>1501</v>
      </c>
      <c r="J41" t="s">
        <v>1532</v>
      </c>
      <c r="K41" t="s">
        <v>1501</v>
      </c>
      <c r="M41">
        <f t="shared" si="11"/>
        <v>0</v>
      </c>
      <c r="N41">
        <f t="shared" si="12"/>
        <v>0</v>
      </c>
      <c r="O41">
        <f t="shared" si="13"/>
        <v>0</v>
      </c>
      <c r="P41">
        <f t="shared" si="14"/>
        <v>0</v>
      </c>
      <c r="Q41">
        <f t="shared" si="8"/>
        <v>0</v>
      </c>
      <c r="R41" t="str">
        <f t="shared" si="15"/>
        <v>450mt</v>
      </c>
      <c r="S41" t="str">
        <f t="shared" si="9"/>
        <v>L4</v>
      </c>
      <c r="T41" t="str">
        <f t="shared" si="10"/>
        <v>a</v>
      </c>
      <c r="U41" t="str">
        <f t="shared" si="7"/>
        <v>L4-a</v>
      </c>
    </row>
    <row r="42" spans="1:21" x14ac:dyDescent="0.35">
      <c r="A42" t="s">
        <v>1637</v>
      </c>
      <c r="B42" t="s">
        <v>1524</v>
      </c>
      <c r="C42" t="s">
        <v>17</v>
      </c>
      <c r="D42" t="s">
        <v>39</v>
      </c>
      <c r="E42">
        <v>0.26415094300000003</v>
      </c>
      <c r="F42">
        <v>1.8867925000000001E-2</v>
      </c>
      <c r="G42">
        <v>0</v>
      </c>
      <c r="H42" t="s">
        <v>1442</v>
      </c>
      <c r="I42" t="s">
        <v>1504</v>
      </c>
      <c r="J42" t="s">
        <v>1532</v>
      </c>
      <c r="K42" t="s">
        <v>1504</v>
      </c>
      <c r="M42">
        <f t="shared" si="11"/>
        <v>0</v>
      </c>
      <c r="N42">
        <f t="shared" si="12"/>
        <v>0</v>
      </c>
      <c r="O42">
        <f t="shared" si="13"/>
        <v>0</v>
      </c>
      <c r="P42">
        <f t="shared" si="14"/>
        <v>0</v>
      </c>
      <c r="Q42">
        <f t="shared" si="8"/>
        <v>0</v>
      </c>
      <c r="R42" t="str">
        <f t="shared" si="15"/>
        <v>450mt</v>
      </c>
      <c r="S42" t="str">
        <f t="shared" si="9"/>
        <v>L4</v>
      </c>
      <c r="T42" t="str">
        <f t="shared" si="10"/>
        <v>b</v>
      </c>
      <c r="U42" t="str">
        <f t="shared" si="7"/>
        <v>L4-b</v>
      </c>
    </row>
    <row r="43" spans="1:21" x14ac:dyDescent="0.35">
      <c r="A43" t="s">
        <v>1637</v>
      </c>
      <c r="B43" t="s">
        <v>1524</v>
      </c>
      <c r="C43" t="s">
        <v>17</v>
      </c>
      <c r="D43" t="s">
        <v>42</v>
      </c>
      <c r="E43">
        <v>0.73584905700000003</v>
      </c>
      <c r="F43">
        <v>0.24528301899999999</v>
      </c>
      <c r="G43">
        <v>0</v>
      </c>
      <c r="H43" t="s">
        <v>1463</v>
      </c>
      <c r="I43" t="s">
        <v>1505</v>
      </c>
      <c r="J43" t="s">
        <v>1532</v>
      </c>
      <c r="K43" t="s">
        <v>1505</v>
      </c>
      <c r="M43">
        <f t="shared" si="11"/>
        <v>0</v>
      </c>
      <c r="N43">
        <f t="shared" si="12"/>
        <v>1</v>
      </c>
      <c r="O43">
        <f t="shared" si="13"/>
        <v>0</v>
      </c>
      <c r="P43">
        <f t="shared" si="14"/>
        <v>0</v>
      </c>
      <c r="Q43">
        <f t="shared" si="8"/>
        <v>1</v>
      </c>
      <c r="R43" t="str">
        <f t="shared" si="15"/>
        <v>450mt</v>
      </c>
      <c r="S43" t="str">
        <f t="shared" si="9"/>
        <v>L4</v>
      </c>
      <c r="T43" t="str">
        <f t="shared" si="10"/>
        <v>d</v>
      </c>
      <c r="U43" t="str">
        <f t="shared" si="7"/>
        <v>L4-d</v>
      </c>
    </row>
    <row r="44" spans="1:21" x14ac:dyDescent="0.35">
      <c r="A44" t="s">
        <v>1637</v>
      </c>
      <c r="B44" t="s">
        <v>1524</v>
      </c>
      <c r="C44" t="s">
        <v>17</v>
      </c>
      <c r="D44" t="s">
        <v>45</v>
      </c>
      <c r="E44">
        <v>0.86792452799999997</v>
      </c>
      <c r="F44">
        <v>0.47169811299999997</v>
      </c>
      <c r="G44">
        <v>1.8867925000000001E-2</v>
      </c>
      <c r="H44" t="s">
        <v>1463</v>
      </c>
      <c r="I44" t="s">
        <v>1506</v>
      </c>
      <c r="J44" t="s">
        <v>1532</v>
      </c>
      <c r="K44" t="s">
        <v>1506</v>
      </c>
      <c r="M44">
        <f t="shared" si="11"/>
        <v>0</v>
      </c>
      <c r="N44">
        <f t="shared" si="12"/>
        <v>1</v>
      </c>
      <c r="O44">
        <f t="shared" si="13"/>
        <v>0</v>
      </c>
      <c r="P44">
        <f t="shared" si="14"/>
        <v>0</v>
      </c>
      <c r="Q44">
        <f t="shared" si="8"/>
        <v>1</v>
      </c>
      <c r="R44" t="str">
        <f t="shared" si="15"/>
        <v>450mt</v>
      </c>
      <c r="S44" t="str">
        <f t="shared" si="9"/>
        <v>L4</v>
      </c>
      <c r="T44" t="str">
        <f t="shared" si="10"/>
        <v>e</v>
      </c>
      <c r="U44" t="str">
        <f t="shared" si="7"/>
        <v>L4-e</v>
      </c>
    </row>
    <row r="45" spans="1:21" x14ac:dyDescent="0.35">
      <c r="A45" t="s">
        <v>1637</v>
      </c>
      <c r="B45" t="s">
        <v>1524</v>
      </c>
      <c r="C45" t="s">
        <v>17</v>
      </c>
      <c r="D45" t="s">
        <v>1450</v>
      </c>
      <c r="E45">
        <v>0</v>
      </c>
      <c r="F45">
        <v>0</v>
      </c>
      <c r="G45">
        <v>0</v>
      </c>
      <c r="H45" t="s">
        <v>1442</v>
      </c>
      <c r="I45" t="s">
        <v>1496</v>
      </c>
      <c r="J45" t="s">
        <v>1532</v>
      </c>
      <c r="K45" t="s">
        <v>1496</v>
      </c>
      <c r="M45">
        <f t="shared" si="11"/>
        <v>-1</v>
      </c>
      <c r="N45">
        <f t="shared" si="12"/>
        <v>0</v>
      </c>
      <c r="O45">
        <f t="shared" si="13"/>
        <v>0</v>
      </c>
      <c r="P45">
        <f t="shared" si="14"/>
        <v>0</v>
      </c>
      <c r="Q45">
        <f t="shared" si="8"/>
        <v>-1</v>
      </c>
      <c r="R45" t="str">
        <f t="shared" si="15"/>
        <v>450mt</v>
      </c>
      <c r="S45" t="str">
        <f t="shared" si="9"/>
        <v>L4</v>
      </c>
      <c r="T45" t="str">
        <f t="shared" si="10"/>
        <v>S1</v>
      </c>
      <c r="U45" t="str">
        <f t="shared" si="7"/>
        <v>L4-S1</v>
      </c>
    </row>
    <row r="46" spans="1:21" x14ac:dyDescent="0.35">
      <c r="A46" t="s">
        <v>1637</v>
      </c>
      <c r="B46" t="s">
        <v>1524</v>
      </c>
      <c r="C46" t="s">
        <v>17</v>
      </c>
      <c r="D46" t="s">
        <v>1454</v>
      </c>
      <c r="E46">
        <v>0</v>
      </c>
      <c r="F46">
        <v>0</v>
      </c>
      <c r="G46">
        <v>0</v>
      </c>
      <c r="H46" t="s">
        <v>1442</v>
      </c>
      <c r="I46" t="s">
        <v>1458</v>
      </c>
      <c r="J46" t="s">
        <v>1532</v>
      </c>
      <c r="K46" t="s">
        <v>1458</v>
      </c>
      <c r="M46">
        <f t="shared" si="11"/>
        <v>-1</v>
      </c>
      <c r="N46">
        <f t="shared" si="12"/>
        <v>0</v>
      </c>
      <c r="O46">
        <f t="shared" si="13"/>
        <v>0</v>
      </c>
      <c r="P46">
        <f t="shared" si="14"/>
        <v>0</v>
      </c>
      <c r="Q46">
        <f t="shared" si="8"/>
        <v>-1</v>
      </c>
      <c r="R46" t="str">
        <f t="shared" si="15"/>
        <v>450mt</v>
      </c>
      <c r="S46" t="str">
        <f t="shared" si="9"/>
        <v>L4</v>
      </c>
      <c r="T46" t="str">
        <f t="shared" si="10"/>
        <v>S1_P1</v>
      </c>
      <c r="U46" t="str">
        <f t="shared" si="7"/>
        <v>L4-S1_P1</v>
      </c>
    </row>
    <row r="47" spans="1:21" x14ac:dyDescent="0.35">
      <c r="A47" t="s">
        <v>1637</v>
      </c>
      <c r="B47" t="s">
        <v>1524</v>
      </c>
      <c r="C47" t="s">
        <v>17</v>
      </c>
      <c r="D47" t="s">
        <v>1459</v>
      </c>
      <c r="E47">
        <v>0.22641509400000001</v>
      </c>
      <c r="F47">
        <v>0</v>
      </c>
      <c r="G47">
        <v>0</v>
      </c>
      <c r="H47" t="s">
        <v>1442</v>
      </c>
      <c r="I47" t="s">
        <v>86</v>
      </c>
      <c r="J47" t="s">
        <v>1532</v>
      </c>
      <c r="K47" t="s">
        <v>86</v>
      </c>
      <c r="M47">
        <f t="shared" si="11"/>
        <v>0</v>
      </c>
      <c r="N47">
        <f t="shared" si="12"/>
        <v>0</v>
      </c>
      <c r="O47">
        <f t="shared" si="13"/>
        <v>0</v>
      </c>
      <c r="P47">
        <f t="shared" si="14"/>
        <v>0</v>
      </c>
      <c r="Q47">
        <f t="shared" si="8"/>
        <v>0</v>
      </c>
      <c r="R47" t="str">
        <f t="shared" si="15"/>
        <v>450mt</v>
      </c>
      <c r="S47" t="str">
        <f t="shared" si="9"/>
        <v>L4</v>
      </c>
      <c r="T47" t="str">
        <f t="shared" si="10"/>
        <v>S1_P2</v>
      </c>
      <c r="U47" t="str">
        <f t="shared" si="7"/>
        <v>L4-S1_P2</v>
      </c>
    </row>
    <row r="48" spans="1:21" x14ac:dyDescent="0.35">
      <c r="A48" t="s">
        <v>1637</v>
      </c>
      <c r="B48" t="s">
        <v>1524</v>
      </c>
      <c r="C48" t="s">
        <v>17</v>
      </c>
      <c r="D48" t="s">
        <v>1460</v>
      </c>
      <c r="E48">
        <v>0</v>
      </c>
      <c r="F48">
        <v>0</v>
      </c>
      <c r="G48">
        <v>0</v>
      </c>
      <c r="H48" t="s">
        <v>1442</v>
      </c>
      <c r="I48" t="s">
        <v>1498</v>
      </c>
      <c r="J48" t="s">
        <v>1532</v>
      </c>
      <c r="K48" t="s">
        <v>1498</v>
      </c>
      <c r="M48">
        <f t="shared" si="11"/>
        <v>-1</v>
      </c>
      <c r="N48">
        <f t="shared" si="12"/>
        <v>0</v>
      </c>
      <c r="O48">
        <f t="shared" si="13"/>
        <v>0</v>
      </c>
      <c r="P48">
        <f t="shared" si="14"/>
        <v>0</v>
      </c>
      <c r="Q48">
        <f t="shared" si="8"/>
        <v>-1</v>
      </c>
      <c r="R48" t="str">
        <f t="shared" si="15"/>
        <v>450mt</v>
      </c>
      <c r="S48" t="str">
        <f t="shared" si="9"/>
        <v>L4</v>
      </c>
      <c r="T48" t="str">
        <f t="shared" si="10"/>
        <v>S2</v>
      </c>
      <c r="U48" t="str">
        <f t="shared" si="7"/>
        <v>L4-S2</v>
      </c>
    </row>
    <row r="49" spans="1:75" ht="67.5" customHeight="1" x14ac:dyDescent="0.35">
      <c r="A49" t="s">
        <v>1637</v>
      </c>
      <c r="B49" t="s">
        <v>1524</v>
      </c>
      <c r="C49" t="s">
        <v>17</v>
      </c>
      <c r="D49" t="s">
        <v>1462</v>
      </c>
      <c r="E49">
        <v>0.16981132099999999</v>
      </c>
      <c r="F49">
        <v>0</v>
      </c>
      <c r="G49">
        <v>0</v>
      </c>
      <c r="H49" t="s">
        <v>1442</v>
      </c>
      <c r="I49" t="s">
        <v>212</v>
      </c>
      <c r="J49" t="s">
        <v>1532</v>
      </c>
      <c r="K49" t="s">
        <v>212</v>
      </c>
      <c r="M49">
        <f t="shared" si="11"/>
        <v>0</v>
      </c>
      <c r="N49">
        <f t="shared" si="12"/>
        <v>0</v>
      </c>
      <c r="O49">
        <f t="shared" si="13"/>
        <v>0</v>
      </c>
      <c r="P49">
        <f t="shared" si="14"/>
        <v>0</v>
      </c>
      <c r="Q49">
        <f t="shared" si="8"/>
        <v>0</v>
      </c>
      <c r="R49" t="str">
        <f t="shared" si="15"/>
        <v>450mt</v>
      </c>
      <c r="S49" t="str">
        <f t="shared" si="9"/>
        <v>L4</v>
      </c>
      <c r="T49" t="str">
        <f t="shared" si="10"/>
        <v>S2_P1</v>
      </c>
      <c r="U49" t="str">
        <f t="shared" si="7"/>
        <v>L4-S2_P1</v>
      </c>
      <c r="W49" t="s">
        <v>1638</v>
      </c>
      <c r="X49" s="13" t="s">
        <v>1625</v>
      </c>
      <c r="Y49" s="13" t="s">
        <v>1626</v>
      </c>
      <c r="Z49" s="13" t="s">
        <v>1627</v>
      </c>
      <c r="AA49" s="13" t="s">
        <v>1628</v>
      </c>
      <c r="AB49" s="13" t="s">
        <v>1629</v>
      </c>
      <c r="AC49" s="13" t="s">
        <v>1630</v>
      </c>
      <c r="AD49" s="13" t="s">
        <v>1631</v>
      </c>
      <c r="AE49" s="13" t="s">
        <v>1632</v>
      </c>
      <c r="AF49" s="13" t="s">
        <v>1633</v>
      </c>
      <c r="AG49" s="13" t="s">
        <v>1467</v>
      </c>
      <c r="AH49" s="13" t="s">
        <v>1634</v>
      </c>
      <c r="AI49" s="13" t="s">
        <v>1499</v>
      </c>
      <c r="AJ49" s="13" t="s">
        <v>1635</v>
      </c>
      <c r="AK49" s="13" t="s">
        <v>1479</v>
      </c>
      <c r="AL49" s="13" t="s">
        <v>1455</v>
      </c>
      <c r="AM49" s="13" t="s">
        <v>1636</v>
      </c>
      <c r="AN49" s="13" t="s">
        <v>1500</v>
      </c>
      <c r="AO49" s="13" t="s">
        <v>1458</v>
      </c>
      <c r="AP49" s="13" t="s">
        <v>1476</v>
      </c>
      <c r="AQ49" s="13" t="s">
        <v>1490</v>
      </c>
      <c r="AR49" s="13" t="s">
        <v>1469</v>
      </c>
      <c r="AS49" s="13" t="s">
        <v>1443</v>
      </c>
      <c r="AT49" s="13" t="s">
        <v>1457</v>
      </c>
      <c r="AU49" s="13" t="s">
        <v>1502</v>
      </c>
      <c r="AV49" s="13" t="s">
        <v>1501</v>
      </c>
      <c r="AW49" s="13" t="s">
        <v>212</v>
      </c>
      <c r="AX49" s="13" t="s">
        <v>85</v>
      </c>
      <c r="AY49" s="13" t="s">
        <v>1470</v>
      </c>
      <c r="AZ49" s="13" t="s">
        <v>1482</v>
      </c>
      <c r="BA49" s="13" t="s">
        <v>1445</v>
      </c>
      <c r="BB49" s="13" t="s">
        <v>1483</v>
      </c>
      <c r="BC49" s="13" t="s">
        <v>1484</v>
      </c>
      <c r="BD49" s="13" t="s">
        <v>1503</v>
      </c>
      <c r="BE49" s="13" t="s">
        <v>1493</v>
      </c>
      <c r="BF49" s="13" t="s">
        <v>86</v>
      </c>
      <c r="BG49" s="13" t="s">
        <v>1477</v>
      </c>
      <c r="BH49" s="13" t="s">
        <v>1491</v>
      </c>
      <c r="BI49" s="13" t="s">
        <v>1504</v>
      </c>
      <c r="BJ49" s="13" t="s">
        <v>1472</v>
      </c>
      <c r="BK49" s="13" t="s">
        <v>1486</v>
      </c>
      <c r="BL49" s="13" t="s">
        <v>87</v>
      </c>
      <c r="BM49" s="13" t="s">
        <v>88</v>
      </c>
      <c r="BN49" s="13" t="s">
        <v>1448</v>
      </c>
      <c r="BO49" s="13" t="s">
        <v>1480</v>
      </c>
      <c r="BP49" s="13" t="s">
        <v>1494</v>
      </c>
      <c r="BQ49" s="13" t="s">
        <v>1505</v>
      </c>
      <c r="BR49" s="13" t="s">
        <v>1473</v>
      </c>
      <c r="BS49" s="13" t="s">
        <v>1487</v>
      </c>
      <c r="BT49" s="13" t="s">
        <v>1449</v>
      </c>
      <c r="BU49" s="13" t="s">
        <v>1506</v>
      </c>
      <c r="BV49" s="13" t="s">
        <v>1474</v>
      </c>
      <c r="BW49" s="13" t="s">
        <v>1488</v>
      </c>
    </row>
    <row r="50" spans="1:75" x14ac:dyDescent="0.35">
      <c r="A50" t="s">
        <v>1637</v>
      </c>
      <c r="B50" t="s">
        <v>1524</v>
      </c>
      <c r="C50" t="s">
        <v>17</v>
      </c>
      <c r="D50" t="s">
        <v>179</v>
      </c>
      <c r="E50">
        <v>0.49056603799999998</v>
      </c>
      <c r="F50">
        <v>0.16981132099999999</v>
      </c>
      <c r="G50">
        <v>0</v>
      </c>
      <c r="H50" t="s">
        <v>1442</v>
      </c>
      <c r="I50" t="s">
        <v>88</v>
      </c>
      <c r="J50" t="s">
        <v>1532</v>
      </c>
      <c r="K50" t="s">
        <v>88</v>
      </c>
      <c r="M50">
        <f t="shared" si="11"/>
        <v>0</v>
      </c>
      <c r="N50">
        <f t="shared" si="12"/>
        <v>0</v>
      </c>
      <c r="O50">
        <f t="shared" si="13"/>
        <v>0</v>
      </c>
      <c r="P50">
        <f t="shared" si="14"/>
        <v>0</v>
      </c>
      <c r="Q50">
        <f t="shared" si="8"/>
        <v>0</v>
      </c>
      <c r="R50" t="str">
        <f t="shared" si="15"/>
        <v>450mt</v>
      </c>
      <c r="S50" t="str">
        <f t="shared" si="9"/>
        <v>L4</v>
      </c>
      <c r="T50" t="str">
        <f t="shared" si="10"/>
        <v>S2_P2</v>
      </c>
      <c r="U50" t="str">
        <f t="shared" si="7"/>
        <v>L4-S2_P2</v>
      </c>
      <c r="W50" t="s">
        <v>1508</v>
      </c>
      <c r="X50" s="35">
        <v>-1</v>
      </c>
      <c r="Y50" s="35">
        <v>-1</v>
      </c>
      <c r="Z50" s="35">
        <v>-1</v>
      </c>
      <c r="AA50" s="35">
        <v>-1</v>
      </c>
      <c r="AB50" s="35">
        <v>-1</v>
      </c>
      <c r="AC50" s="35">
        <v>-1</v>
      </c>
      <c r="AD50" s="35">
        <v>-1</v>
      </c>
      <c r="AE50" s="35">
        <v>-1</v>
      </c>
      <c r="AF50" s="35">
        <v>-1</v>
      </c>
      <c r="AG50" s="35">
        <v>-1</v>
      </c>
      <c r="AH50" s="35">
        <v>0</v>
      </c>
      <c r="AI50" s="35">
        <v>0</v>
      </c>
      <c r="AJ50" s="35">
        <v>0</v>
      </c>
      <c r="AK50" s="35">
        <v>0</v>
      </c>
      <c r="AL50" s="35">
        <v>0</v>
      </c>
      <c r="AM50" s="35">
        <v>0</v>
      </c>
      <c r="AN50" s="35">
        <v>0</v>
      </c>
      <c r="AO50" s="35">
        <v>0</v>
      </c>
      <c r="AP50" s="35">
        <v>0</v>
      </c>
      <c r="AQ50" s="35">
        <v>0</v>
      </c>
      <c r="AR50" s="35">
        <v>0</v>
      </c>
      <c r="AS50" s="35">
        <v>0</v>
      </c>
      <c r="AT50" s="35">
        <v>0</v>
      </c>
      <c r="AU50" s="35">
        <v>0</v>
      </c>
      <c r="AV50" s="35">
        <v>0</v>
      </c>
      <c r="AW50" s="35">
        <v>0</v>
      </c>
      <c r="AX50" s="35">
        <v>0</v>
      </c>
      <c r="AY50" s="35">
        <v>0</v>
      </c>
      <c r="AZ50" s="35">
        <v>0</v>
      </c>
      <c r="BA50" s="35">
        <v>0</v>
      </c>
      <c r="BB50" s="35">
        <v>0</v>
      </c>
      <c r="BC50" s="35">
        <v>1</v>
      </c>
      <c r="BD50" s="35">
        <v>0</v>
      </c>
      <c r="BE50" s="35">
        <v>1</v>
      </c>
      <c r="BF50" s="35">
        <v>1</v>
      </c>
      <c r="BG50" s="35">
        <v>1</v>
      </c>
      <c r="BH50" s="35">
        <v>1</v>
      </c>
      <c r="BI50" s="35">
        <v>1</v>
      </c>
      <c r="BJ50" s="35">
        <v>1</v>
      </c>
      <c r="BK50" s="35">
        <v>1</v>
      </c>
      <c r="BL50" s="35">
        <v>1</v>
      </c>
      <c r="BM50" s="35">
        <v>1</v>
      </c>
      <c r="BN50" s="35">
        <v>2</v>
      </c>
      <c r="BO50" s="35">
        <v>2</v>
      </c>
      <c r="BP50" s="35">
        <v>2</v>
      </c>
      <c r="BQ50" s="35">
        <v>2</v>
      </c>
      <c r="BR50" s="35">
        <v>2</v>
      </c>
      <c r="BS50" s="35">
        <v>2</v>
      </c>
      <c r="BT50" s="35">
        <v>2</v>
      </c>
      <c r="BU50" s="35">
        <v>2</v>
      </c>
      <c r="BV50" s="35">
        <v>2</v>
      </c>
      <c r="BW50" s="35">
        <v>2</v>
      </c>
    </row>
    <row r="51" spans="1:75" x14ac:dyDescent="0.35">
      <c r="A51" t="s">
        <v>1637</v>
      </c>
      <c r="B51" t="s">
        <v>1524</v>
      </c>
      <c r="C51" t="s">
        <v>17</v>
      </c>
      <c r="D51" t="s">
        <v>1464</v>
      </c>
      <c r="E51">
        <v>0</v>
      </c>
      <c r="F51">
        <v>0</v>
      </c>
      <c r="G51">
        <v>0</v>
      </c>
      <c r="H51" t="s">
        <v>1442</v>
      </c>
      <c r="I51" t="s">
        <v>1497</v>
      </c>
      <c r="J51" t="s">
        <v>1532</v>
      </c>
      <c r="K51" t="s">
        <v>1497</v>
      </c>
      <c r="M51">
        <f t="shared" si="11"/>
        <v>-1</v>
      </c>
      <c r="N51">
        <f t="shared" si="12"/>
        <v>0</v>
      </c>
      <c r="O51">
        <f t="shared" si="13"/>
        <v>0</v>
      </c>
      <c r="P51">
        <f t="shared" si="14"/>
        <v>0</v>
      </c>
      <c r="Q51">
        <f t="shared" si="8"/>
        <v>-1</v>
      </c>
      <c r="R51" t="str">
        <f t="shared" si="15"/>
        <v>450mt</v>
      </c>
      <c r="S51" t="str">
        <f t="shared" si="9"/>
        <v>L4</v>
      </c>
      <c r="T51" t="str">
        <f t="shared" si="10"/>
        <v>S3</v>
      </c>
      <c r="U51" t="str">
        <f t="shared" si="7"/>
        <v>L4-S3</v>
      </c>
      <c r="W51" t="s">
        <v>1507</v>
      </c>
      <c r="X51" s="35">
        <v>-1</v>
      </c>
      <c r="Y51" s="35">
        <v>-1</v>
      </c>
      <c r="Z51" s="35">
        <v>-1</v>
      </c>
      <c r="AA51" s="35">
        <v>-1</v>
      </c>
      <c r="AB51" s="35">
        <v>-1</v>
      </c>
      <c r="AC51" s="35">
        <v>-1</v>
      </c>
      <c r="AD51" s="35">
        <v>-1</v>
      </c>
      <c r="AE51" s="35">
        <v>-1</v>
      </c>
      <c r="AF51" s="35">
        <v>-1</v>
      </c>
      <c r="AG51" s="35">
        <v>-1</v>
      </c>
      <c r="AH51" s="35">
        <v>0</v>
      </c>
      <c r="AI51" s="35">
        <v>0</v>
      </c>
      <c r="AJ51" s="35">
        <v>0</v>
      </c>
      <c r="AK51" s="35">
        <v>0</v>
      </c>
      <c r="AL51" s="35">
        <v>0</v>
      </c>
      <c r="AM51" s="35">
        <v>0</v>
      </c>
      <c r="AN51" s="35">
        <v>0</v>
      </c>
      <c r="AO51" s="35">
        <v>0</v>
      </c>
      <c r="AP51" s="35">
        <v>0</v>
      </c>
      <c r="AQ51" s="35">
        <v>0</v>
      </c>
      <c r="AR51" s="35">
        <v>0</v>
      </c>
      <c r="AS51" s="35">
        <v>0</v>
      </c>
      <c r="AT51" s="35">
        <v>0</v>
      </c>
      <c r="AU51" s="35">
        <v>0</v>
      </c>
      <c r="AV51" s="35">
        <v>0</v>
      </c>
      <c r="AW51" s="35">
        <v>0</v>
      </c>
      <c r="AX51" s="35">
        <v>0</v>
      </c>
      <c r="AY51" s="35">
        <v>0</v>
      </c>
      <c r="AZ51" s="35">
        <v>0</v>
      </c>
      <c r="BA51" s="35">
        <v>0</v>
      </c>
      <c r="BB51" s="35">
        <v>0</v>
      </c>
      <c r="BC51" s="35">
        <v>0</v>
      </c>
      <c r="BD51" s="35">
        <v>0</v>
      </c>
      <c r="BE51" s="35">
        <v>1</v>
      </c>
      <c r="BF51" s="35">
        <v>1</v>
      </c>
      <c r="BG51" s="35">
        <v>1</v>
      </c>
      <c r="BH51" s="35">
        <v>1</v>
      </c>
      <c r="BI51" s="35">
        <v>1</v>
      </c>
      <c r="BJ51" s="35">
        <v>1</v>
      </c>
      <c r="BK51" s="35">
        <v>1</v>
      </c>
      <c r="BL51" s="35">
        <v>1</v>
      </c>
      <c r="BM51" s="35">
        <v>1</v>
      </c>
      <c r="BN51" s="35">
        <v>1</v>
      </c>
      <c r="BO51" s="35">
        <v>2</v>
      </c>
      <c r="BP51" s="35">
        <v>2</v>
      </c>
      <c r="BQ51" s="35">
        <v>2</v>
      </c>
      <c r="BR51" s="35">
        <v>2</v>
      </c>
      <c r="BS51" s="35">
        <v>2</v>
      </c>
      <c r="BT51" s="35">
        <v>2</v>
      </c>
      <c r="BU51" s="35">
        <v>2</v>
      </c>
      <c r="BV51" s="35">
        <v>2</v>
      </c>
      <c r="BW51" s="35">
        <v>2</v>
      </c>
    </row>
    <row r="52" spans="1:75" x14ac:dyDescent="0.35">
      <c r="A52" t="s">
        <v>1637</v>
      </c>
      <c r="B52" t="s">
        <v>1524</v>
      </c>
      <c r="C52" t="s">
        <v>17</v>
      </c>
      <c r="D52" t="s">
        <v>1466</v>
      </c>
      <c r="E52">
        <v>0</v>
      </c>
      <c r="F52">
        <v>0</v>
      </c>
      <c r="G52">
        <v>0</v>
      </c>
      <c r="H52" t="s">
        <v>1442</v>
      </c>
      <c r="I52" t="s">
        <v>1499</v>
      </c>
      <c r="J52" t="s">
        <v>1532</v>
      </c>
      <c r="K52" t="s">
        <v>1499</v>
      </c>
      <c r="M52">
        <f t="shared" si="11"/>
        <v>-1</v>
      </c>
      <c r="N52">
        <f t="shared" si="12"/>
        <v>0</v>
      </c>
      <c r="O52">
        <f t="shared" si="13"/>
        <v>0</v>
      </c>
      <c r="P52">
        <f t="shared" si="14"/>
        <v>0</v>
      </c>
      <c r="Q52">
        <f t="shared" si="8"/>
        <v>-1</v>
      </c>
      <c r="R52" t="str">
        <f t="shared" si="15"/>
        <v>450mt</v>
      </c>
      <c r="S52" t="str">
        <f t="shared" si="9"/>
        <v>L4</v>
      </c>
      <c r="T52" t="str">
        <f t="shared" si="10"/>
        <v>S3_P1</v>
      </c>
      <c r="U52" t="str">
        <f t="shared" si="7"/>
        <v>L4-S3_P1</v>
      </c>
      <c r="W52" t="s">
        <v>1509</v>
      </c>
      <c r="X52" s="35">
        <v>-1</v>
      </c>
      <c r="Y52" s="35">
        <v>-1</v>
      </c>
      <c r="Z52" s="35">
        <v>-1</v>
      </c>
      <c r="AA52" s="35">
        <v>-1</v>
      </c>
      <c r="AB52" s="35">
        <v>-1</v>
      </c>
      <c r="AC52" s="35">
        <v>-1</v>
      </c>
      <c r="AD52" s="35">
        <v>-1</v>
      </c>
      <c r="AE52" s="35">
        <v>-1</v>
      </c>
      <c r="AF52" s="35">
        <v>-1</v>
      </c>
      <c r="AG52" s="35">
        <v>-1</v>
      </c>
      <c r="AH52" s="35">
        <v>0</v>
      </c>
      <c r="AI52" s="35">
        <v>0</v>
      </c>
      <c r="AJ52" s="35">
        <v>0</v>
      </c>
      <c r="AK52" s="35">
        <v>0</v>
      </c>
      <c r="AL52" s="35">
        <v>0</v>
      </c>
      <c r="AM52" s="35">
        <v>0</v>
      </c>
      <c r="AN52" s="35">
        <v>0</v>
      </c>
      <c r="AO52" s="35">
        <v>0</v>
      </c>
      <c r="AP52" s="35">
        <v>0</v>
      </c>
      <c r="AQ52" s="35">
        <v>0</v>
      </c>
      <c r="AR52" s="35">
        <v>0</v>
      </c>
      <c r="AS52" s="35">
        <v>0</v>
      </c>
      <c r="AT52" s="35">
        <v>0</v>
      </c>
      <c r="AU52" s="35">
        <v>0</v>
      </c>
      <c r="AV52" s="35">
        <v>0</v>
      </c>
      <c r="AW52" s="35">
        <v>0</v>
      </c>
      <c r="AX52" s="35">
        <v>0</v>
      </c>
      <c r="AY52" s="35">
        <v>0</v>
      </c>
      <c r="AZ52" s="35">
        <v>0</v>
      </c>
      <c r="BA52" s="35">
        <v>0</v>
      </c>
      <c r="BB52" s="35">
        <v>0</v>
      </c>
      <c r="BC52" s="35">
        <v>0</v>
      </c>
      <c r="BD52" s="35">
        <v>0</v>
      </c>
      <c r="BE52" s="35">
        <v>1</v>
      </c>
      <c r="BF52" s="35">
        <v>1</v>
      </c>
      <c r="BG52" s="35">
        <v>1</v>
      </c>
      <c r="BH52" s="35">
        <v>1</v>
      </c>
      <c r="BI52" s="35">
        <v>1</v>
      </c>
      <c r="BJ52" s="35">
        <v>1</v>
      </c>
      <c r="BK52" s="35">
        <v>1</v>
      </c>
      <c r="BL52" s="35">
        <v>1</v>
      </c>
      <c r="BM52" s="35">
        <v>1</v>
      </c>
      <c r="BN52" s="35">
        <v>1</v>
      </c>
      <c r="BO52" s="35">
        <v>2</v>
      </c>
      <c r="BP52" s="35">
        <v>2</v>
      </c>
      <c r="BQ52" s="35">
        <v>2</v>
      </c>
      <c r="BR52" s="35">
        <v>2</v>
      </c>
      <c r="BS52" s="35">
        <v>2</v>
      </c>
      <c r="BT52" s="35">
        <v>2</v>
      </c>
      <c r="BU52" s="35">
        <v>2</v>
      </c>
      <c r="BV52" s="35">
        <v>2</v>
      </c>
      <c r="BW52" s="35">
        <v>2</v>
      </c>
    </row>
    <row r="53" spans="1:75" x14ac:dyDescent="0.35">
      <c r="A53" t="s">
        <v>1637</v>
      </c>
      <c r="B53" t="s">
        <v>1524</v>
      </c>
      <c r="C53" t="s">
        <v>17</v>
      </c>
      <c r="D53" t="s">
        <v>1468</v>
      </c>
      <c r="E53">
        <v>0.132075472</v>
      </c>
      <c r="F53">
        <v>0</v>
      </c>
      <c r="G53">
        <v>0</v>
      </c>
      <c r="H53" t="s">
        <v>1442</v>
      </c>
      <c r="I53" t="s">
        <v>1502</v>
      </c>
      <c r="J53" t="s">
        <v>1532</v>
      </c>
      <c r="K53" t="s">
        <v>1502</v>
      </c>
      <c r="M53">
        <f t="shared" si="11"/>
        <v>0</v>
      </c>
      <c r="N53">
        <f t="shared" si="12"/>
        <v>0</v>
      </c>
      <c r="O53">
        <f t="shared" si="13"/>
        <v>0</v>
      </c>
      <c r="P53">
        <f t="shared" si="14"/>
        <v>0</v>
      </c>
      <c r="Q53">
        <f t="shared" si="8"/>
        <v>0</v>
      </c>
      <c r="R53" t="str">
        <f t="shared" si="15"/>
        <v>450mt</v>
      </c>
      <c r="S53" t="str">
        <f t="shared" si="9"/>
        <v>L4</v>
      </c>
      <c r="T53" t="str">
        <f t="shared" si="10"/>
        <v>S3_P2</v>
      </c>
      <c r="U53" t="str">
        <f t="shared" si="7"/>
        <v>L4-S3_P2</v>
      </c>
      <c r="W53" t="s">
        <v>1512</v>
      </c>
      <c r="X53" s="35">
        <v>-1</v>
      </c>
      <c r="Y53" s="35">
        <v>-1</v>
      </c>
      <c r="Z53" s="35">
        <v>-1</v>
      </c>
      <c r="AA53" s="35">
        <v>-1</v>
      </c>
      <c r="AB53" s="35">
        <v>-1</v>
      </c>
      <c r="AC53" s="35">
        <v>-1</v>
      </c>
      <c r="AD53" s="35">
        <v>-1</v>
      </c>
      <c r="AE53" s="35">
        <v>-1</v>
      </c>
      <c r="AF53" s="35">
        <v>-1</v>
      </c>
      <c r="AG53" s="35">
        <v>-1</v>
      </c>
      <c r="AH53" s="35">
        <v>0</v>
      </c>
      <c r="AI53" s="35">
        <v>0</v>
      </c>
      <c r="AJ53" s="35">
        <v>0</v>
      </c>
      <c r="AK53" s="35">
        <v>0</v>
      </c>
      <c r="AL53" s="35">
        <v>0</v>
      </c>
      <c r="AM53" s="35">
        <v>0</v>
      </c>
      <c r="AN53" s="35">
        <v>0</v>
      </c>
      <c r="AO53" s="35">
        <v>0</v>
      </c>
      <c r="AP53" s="35">
        <v>0</v>
      </c>
      <c r="AQ53" s="35">
        <v>0</v>
      </c>
      <c r="AR53" s="35">
        <v>0</v>
      </c>
      <c r="AS53" s="35">
        <v>0</v>
      </c>
      <c r="AT53" s="35">
        <v>0</v>
      </c>
      <c r="AU53" s="35">
        <v>0</v>
      </c>
      <c r="AV53" s="35">
        <v>0</v>
      </c>
      <c r="AW53" s="35">
        <v>0</v>
      </c>
      <c r="AX53" s="35">
        <v>0</v>
      </c>
      <c r="AY53" s="35">
        <v>0</v>
      </c>
      <c r="AZ53" s="35">
        <v>0</v>
      </c>
      <c r="BA53" s="35">
        <v>0</v>
      </c>
      <c r="BB53" s="35">
        <v>0</v>
      </c>
      <c r="BC53" s="35">
        <v>0</v>
      </c>
      <c r="BD53" s="35">
        <v>0</v>
      </c>
      <c r="BE53" s="35">
        <v>1</v>
      </c>
      <c r="BF53" s="35">
        <v>1</v>
      </c>
      <c r="BG53" s="35">
        <v>1</v>
      </c>
      <c r="BH53" s="35">
        <v>1</v>
      </c>
      <c r="BI53" s="35">
        <v>1</v>
      </c>
      <c r="BJ53" s="35">
        <v>1</v>
      </c>
      <c r="BK53" s="35">
        <v>1</v>
      </c>
      <c r="BL53" s="35">
        <v>1</v>
      </c>
      <c r="BM53" s="35">
        <v>1</v>
      </c>
      <c r="BN53" s="35">
        <v>1</v>
      </c>
      <c r="BO53" s="35">
        <v>2</v>
      </c>
      <c r="BP53" s="35">
        <v>2</v>
      </c>
      <c r="BQ53" s="35">
        <v>2</v>
      </c>
      <c r="BR53" s="35">
        <v>2</v>
      </c>
      <c r="BS53" s="35">
        <v>2</v>
      </c>
      <c r="BT53" s="35">
        <v>2</v>
      </c>
      <c r="BU53" s="35">
        <v>2</v>
      </c>
      <c r="BV53" s="35">
        <v>2</v>
      </c>
      <c r="BW53" s="35">
        <v>2</v>
      </c>
    </row>
    <row r="54" spans="1:75" x14ac:dyDescent="0.35">
      <c r="A54" t="s">
        <v>1637</v>
      </c>
      <c r="B54" t="s">
        <v>1519</v>
      </c>
      <c r="C54" t="s">
        <v>3</v>
      </c>
      <c r="D54" t="s">
        <v>35</v>
      </c>
      <c r="E54">
        <v>0.26415094300000003</v>
      </c>
      <c r="F54">
        <v>0.11320754700000001</v>
      </c>
      <c r="G54">
        <v>0</v>
      </c>
      <c r="H54" t="s">
        <v>1442</v>
      </c>
      <c r="I54" t="s">
        <v>1443</v>
      </c>
      <c r="J54" t="s">
        <v>1520</v>
      </c>
      <c r="K54" t="s">
        <v>1443</v>
      </c>
      <c r="M54">
        <f t="shared" si="11"/>
        <v>0</v>
      </c>
      <c r="N54">
        <f t="shared" si="12"/>
        <v>0</v>
      </c>
      <c r="O54">
        <f t="shared" si="13"/>
        <v>0</v>
      </c>
      <c r="P54">
        <f t="shared" si="14"/>
        <v>0</v>
      </c>
      <c r="Q54">
        <f t="shared" si="8"/>
        <v>0</v>
      </c>
      <c r="R54" t="str">
        <f t="shared" si="15"/>
        <v>450mt-wam</v>
      </c>
      <c r="S54" t="str">
        <f t="shared" si="9"/>
        <v>L1</v>
      </c>
      <c r="T54" t="str">
        <f t="shared" si="10"/>
        <v>a</v>
      </c>
      <c r="U54" t="str">
        <f t="shared" si="7"/>
        <v>L1-a</v>
      </c>
      <c r="W54" t="s">
        <v>89</v>
      </c>
      <c r="X54" s="35">
        <v>-1</v>
      </c>
      <c r="Y54" s="35">
        <v>-1</v>
      </c>
      <c r="Z54" s="35">
        <v>-1</v>
      </c>
      <c r="AA54" s="35">
        <v>-1</v>
      </c>
      <c r="AB54" s="35">
        <v>-1</v>
      </c>
      <c r="AC54" s="35">
        <v>-1</v>
      </c>
      <c r="AD54" s="35">
        <v>-1</v>
      </c>
      <c r="AE54" s="35">
        <v>-1</v>
      </c>
      <c r="AF54" s="35">
        <v>-1</v>
      </c>
      <c r="AG54" s="35">
        <v>-1</v>
      </c>
      <c r="AH54" s="35">
        <v>0</v>
      </c>
      <c r="AI54" s="35">
        <v>0</v>
      </c>
      <c r="AJ54" s="35">
        <v>0</v>
      </c>
      <c r="AK54" s="35">
        <v>0</v>
      </c>
      <c r="AL54" s="35">
        <v>0</v>
      </c>
      <c r="AM54" s="35">
        <v>0</v>
      </c>
      <c r="AN54" s="35">
        <v>0</v>
      </c>
      <c r="AO54" s="35">
        <v>0</v>
      </c>
      <c r="AP54" s="35">
        <v>0</v>
      </c>
      <c r="AQ54" s="35">
        <v>0</v>
      </c>
      <c r="AR54" s="35">
        <v>0</v>
      </c>
      <c r="AS54" s="35">
        <v>0</v>
      </c>
      <c r="AT54" s="35">
        <v>0</v>
      </c>
      <c r="AU54" s="35">
        <v>0</v>
      </c>
      <c r="AV54" s="35">
        <v>0</v>
      </c>
      <c r="AW54" s="35">
        <v>0</v>
      </c>
      <c r="AX54" s="35">
        <v>0</v>
      </c>
      <c r="AY54" s="35">
        <v>0</v>
      </c>
      <c r="AZ54" s="35">
        <v>0</v>
      </c>
      <c r="BA54" s="35">
        <v>0</v>
      </c>
      <c r="BB54" s="35">
        <v>0</v>
      </c>
      <c r="BC54" s="35">
        <v>0</v>
      </c>
      <c r="BD54" s="35">
        <v>0</v>
      </c>
      <c r="BE54" s="35">
        <v>1</v>
      </c>
      <c r="BF54" s="35">
        <v>1</v>
      </c>
      <c r="BG54" s="35">
        <v>1</v>
      </c>
      <c r="BH54" s="35">
        <v>1</v>
      </c>
      <c r="BI54" s="35">
        <v>1</v>
      </c>
      <c r="BJ54" s="35">
        <v>1</v>
      </c>
      <c r="BK54" s="35">
        <v>1</v>
      </c>
      <c r="BL54" s="35">
        <v>1</v>
      </c>
      <c r="BM54" s="35">
        <v>1</v>
      </c>
      <c r="BN54" s="35">
        <v>1</v>
      </c>
      <c r="BO54" s="35">
        <v>1</v>
      </c>
      <c r="BP54" s="35">
        <v>2</v>
      </c>
      <c r="BQ54" s="35">
        <v>2</v>
      </c>
      <c r="BR54" s="35">
        <v>2</v>
      </c>
      <c r="BS54" s="35">
        <v>2</v>
      </c>
      <c r="BT54" s="35">
        <v>2</v>
      </c>
      <c r="BU54" s="35">
        <v>2</v>
      </c>
      <c r="BV54" s="35">
        <v>2</v>
      </c>
      <c r="BW54" s="35">
        <v>2</v>
      </c>
    </row>
    <row r="55" spans="1:75" x14ac:dyDescent="0.35">
      <c r="A55" t="s">
        <v>1637</v>
      </c>
      <c r="B55" t="s">
        <v>1519</v>
      </c>
      <c r="C55" t="s">
        <v>3</v>
      </c>
      <c r="D55" t="s">
        <v>39</v>
      </c>
      <c r="E55">
        <v>0.47169811299999997</v>
      </c>
      <c r="F55">
        <v>0.188679245</v>
      </c>
      <c r="G55">
        <v>0</v>
      </c>
      <c r="H55" t="s">
        <v>1442</v>
      </c>
      <c r="I55" t="s">
        <v>1445</v>
      </c>
      <c r="J55" t="s">
        <v>1520</v>
      </c>
      <c r="K55" t="s">
        <v>1445</v>
      </c>
      <c r="M55">
        <f t="shared" si="11"/>
        <v>0</v>
      </c>
      <c r="N55">
        <f t="shared" si="12"/>
        <v>0</v>
      </c>
      <c r="O55">
        <f t="shared" si="13"/>
        <v>0</v>
      </c>
      <c r="P55">
        <f t="shared" si="14"/>
        <v>0</v>
      </c>
      <c r="Q55">
        <f t="shared" si="8"/>
        <v>0</v>
      </c>
      <c r="R55" t="str">
        <f t="shared" si="15"/>
        <v>450mt-wam</v>
      </c>
      <c r="S55" t="str">
        <f t="shared" si="9"/>
        <v>L1</v>
      </c>
      <c r="T55" t="str">
        <f t="shared" si="10"/>
        <v>b</v>
      </c>
      <c r="U55" t="str">
        <f t="shared" si="7"/>
        <v>L1-b</v>
      </c>
      <c r="W55" t="s">
        <v>90</v>
      </c>
      <c r="X55" s="35">
        <v>-1</v>
      </c>
      <c r="Y55" s="35">
        <v>-1</v>
      </c>
      <c r="Z55" s="35">
        <v>-1</v>
      </c>
      <c r="AA55" s="35">
        <v>-1</v>
      </c>
      <c r="AB55" s="35">
        <v>-1</v>
      </c>
      <c r="AC55" s="35">
        <v>-1</v>
      </c>
      <c r="AD55" s="35">
        <v>-1</v>
      </c>
      <c r="AE55" s="35">
        <v>-1</v>
      </c>
      <c r="AF55" s="35">
        <v>-1</v>
      </c>
      <c r="AG55" s="35">
        <v>-1</v>
      </c>
      <c r="AH55" s="35">
        <v>0</v>
      </c>
      <c r="AI55" s="35">
        <v>0</v>
      </c>
      <c r="AJ55" s="35">
        <v>0</v>
      </c>
      <c r="AK55" s="35">
        <v>0</v>
      </c>
      <c r="AL55" s="35">
        <v>0</v>
      </c>
      <c r="AM55" s="35">
        <v>0</v>
      </c>
      <c r="AN55" s="35">
        <v>0</v>
      </c>
      <c r="AO55" s="35">
        <v>0</v>
      </c>
      <c r="AP55" s="35">
        <v>0</v>
      </c>
      <c r="AQ55" s="35">
        <v>0</v>
      </c>
      <c r="AR55" s="35">
        <v>0</v>
      </c>
      <c r="AS55" s="35">
        <v>0</v>
      </c>
      <c r="AT55" s="35">
        <v>0</v>
      </c>
      <c r="AU55" s="35">
        <v>0</v>
      </c>
      <c r="AV55" s="35">
        <v>0</v>
      </c>
      <c r="AW55" s="35">
        <v>0</v>
      </c>
      <c r="AX55" s="35">
        <v>0</v>
      </c>
      <c r="AY55" s="35">
        <v>0</v>
      </c>
      <c r="AZ55" s="35">
        <v>0</v>
      </c>
      <c r="BA55" s="35">
        <v>0</v>
      </c>
      <c r="BB55" s="35">
        <v>0</v>
      </c>
      <c r="BC55" s="35">
        <v>0</v>
      </c>
      <c r="BD55" s="35">
        <v>0</v>
      </c>
      <c r="BE55" s="35">
        <v>1</v>
      </c>
      <c r="BF55" s="35">
        <v>1</v>
      </c>
      <c r="BG55" s="35">
        <v>1</v>
      </c>
      <c r="BH55" s="35">
        <v>1</v>
      </c>
      <c r="BI55" s="35">
        <v>1</v>
      </c>
      <c r="BJ55" s="35">
        <v>1</v>
      </c>
      <c r="BK55" s="35">
        <v>1</v>
      </c>
      <c r="BL55" s="35">
        <v>1</v>
      </c>
      <c r="BM55" s="35">
        <v>1</v>
      </c>
      <c r="BN55" s="35">
        <v>1</v>
      </c>
      <c r="BO55" s="35">
        <v>1</v>
      </c>
      <c r="BP55" s="35">
        <v>2</v>
      </c>
      <c r="BQ55" s="35">
        <v>2</v>
      </c>
      <c r="BR55" s="35">
        <v>2</v>
      </c>
      <c r="BS55" s="35">
        <v>2</v>
      </c>
      <c r="BT55" s="35">
        <v>2</v>
      </c>
      <c r="BU55" s="35">
        <v>2</v>
      </c>
      <c r="BV55" s="35">
        <v>2</v>
      </c>
      <c r="BW55" s="35">
        <v>2</v>
      </c>
    </row>
    <row r="56" spans="1:75" x14ac:dyDescent="0.35">
      <c r="A56" t="s">
        <v>1637</v>
      </c>
      <c r="B56" t="s">
        <v>1519</v>
      </c>
      <c r="C56" t="s">
        <v>3</v>
      </c>
      <c r="D56" t="s">
        <v>42</v>
      </c>
      <c r="E56">
        <v>0.84905660400000005</v>
      </c>
      <c r="F56">
        <v>0.45283018899999999</v>
      </c>
      <c r="G56">
        <v>1.8867925000000001E-2</v>
      </c>
      <c r="H56" t="s">
        <v>1463</v>
      </c>
      <c r="I56" t="s">
        <v>1448</v>
      </c>
      <c r="J56" t="s">
        <v>1520</v>
      </c>
      <c r="K56" t="s">
        <v>1448</v>
      </c>
      <c r="M56">
        <f t="shared" si="11"/>
        <v>0</v>
      </c>
      <c r="N56">
        <f t="shared" si="12"/>
        <v>1</v>
      </c>
      <c r="O56">
        <f t="shared" si="13"/>
        <v>0</v>
      </c>
      <c r="P56">
        <f t="shared" si="14"/>
        <v>0</v>
      </c>
      <c r="Q56">
        <f t="shared" si="8"/>
        <v>1</v>
      </c>
      <c r="R56" t="str">
        <f t="shared" si="15"/>
        <v>450mt-wam</v>
      </c>
      <c r="S56" t="str">
        <f t="shared" si="9"/>
        <v>L1</v>
      </c>
      <c r="T56" t="str">
        <f t="shared" si="10"/>
        <v>d</v>
      </c>
      <c r="U56" t="str">
        <f t="shared" si="7"/>
        <v>L1-d</v>
      </c>
      <c r="W56" t="s">
        <v>1511</v>
      </c>
      <c r="X56" s="35">
        <v>-1</v>
      </c>
      <c r="Y56" s="35">
        <v>-1</v>
      </c>
      <c r="Z56" s="35">
        <v>-1</v>
      </c>
      <c r="AA56" s="35">
        <v>-1</v>
      </c>
      <c r="AB56" s="35">
        <v>-1</v>
      </c>
      <c r="AC56" s="35">
        <v>-1</v>
      </c>
      <c r="AD56" s="35">
        <v>-1</v>
      </c>
      <c r="AE56" s="35">
        <v>-1</v>
      </c>
      <c r="AF56" s="35">
        <v>-1</v>
      </c>
      <c r="AG56" s="35">
        <v>-1</v>
      </c>
      <c r="AH56" s="35">
        <v>0</v>
      </c>
      <c r="AI56" s="35">
        <v>0</v>
      </c>
      <c r="AJ56" s="35">
        <v>0</v>
      </c>
      <c r="AK56" s="35">
        <v>0</v>
      </c>
      <c r="AL56" s="35">
        <v>0</v>
      </c>
      <c r="AM56" s="35">
        <v>0</v>
      </c>
      <c r="AN56" s="35">
        <v>0</v>
      </c>
      <c r="AO56" s="35">
        <v>0</v>
      </c>
      <c r="AP56" s="35">
        <v>0</v>
      </c>
      <c r="AQ56" s="35">
        <v>0</v>
      </c>
      <c r="AR56" s="35">
        <v>0</v>
      </c>
      <c r="AS56" s="35">
        <v>0</v>
      </c>
      <c r="AT56" s="35">
        <v>0</v>
      </c>
      <c r="AU56" s="35">
        <v>0</v>
      </c>
      <c r="AV56" s="35">
        <v>0</v>
      </c>
      <c r="AW56" s="35">
        <v>0</v>
      </c>
      <c r="AX56" s="35">
        <v>0</v>
      </c>
      <c r="AY56" s="35">
        <v>0</v>
      </c>
      <c r="AZ56" s="35">
        <v>0</v>
      </c>
      <c r="BA56" s="35">
        <v>0</v>
      </c>
      <c r="BB56" s="35">
        <v>0</v>
      </c>
      <c r="BC56" s="35">
        <v>0</v>
      </c>
      <c r="BD56" s="35">
        <v>0</v>
      </c>
      <c r="BE56" s="35">
        <v>0</v>
      </c>
      <c r="BF56" s="35">
        <v>1</v>
      </c>
      <c r="BG56" s="35">
        <v>1</v>
      </c>
      <c r="BH56" s="35">
        <v>1</v>
      </c>
      <c r="BI56" s="35">
        <v>1</v>
      </c>
      <c r="BJ56" s="35">
        <v>1</v>
      </c>
      <c r="BK56" s="35">
        <v>1</v>
      </c>
      <c r="BL56" s="35">
        <v>1</v>
      </c>
      <c r="BM56" s="35">
        <v>1</v>
      </c>
      <c r="BN56" s="35">
        <v>1</v>
      </c>
      <c r="BO56" s="35">
        <v>1</v>
      </c>
      <c r="BP56" s="35">
        <v>2</v>
      </c>
      <c r="BQ56" s="35">
        <v>2</v>
      </c>
      <c r="BR56" s="35">
        <v>2</v>
      </c>
      <c r="BS56" s="35">
        <v>2</v>
      </c>
      <c r="BT56" s="35">
        <v>2</v>
      </c>
      <c r="BU56" s="35">
        <v>2</v>
      </c>
      <c r="BV56" s="35">
        <v>2</v>
      </c>
      <c r="BW56" s="35">
        <v>2</v>
      </c>
    </row>
    <row r="57" spans="1:75" x14ac:dyDescent="0.35">
      <c r="A57" t="s">
        <v>1637</v>
      </c>
      <c r="B57" t="s">
        <v>1519</v>
      </c>
      <c r="C57" t="s">
        <v>3</v>
      </c>
      <c r="D57" t="s">
        <v>45</v>
      </c>
      <c r="E57">
        <v>0.96226415099999996</v>
      </c>
      <c r="F57">
        <v>0.69811320799999999</v>
      </c>
      <c r="G57">
        <v>0.11320754700000001</v>
      </c>
      <c r="H57" t="s">
        <v>1447</v>
      </c>
      <c r="I57" t="s">
        <v>1449</v>
      </c>
      <c r="J57" t="s">
        <v>1520</v>
      </c>
      <c r="K57" t="s">
        <v>1449</v>
      </c>
      <c r="M57">
        <f t="shared" si="11"/>
        <v>0</v>
      </c>
      <c r="N57">
        <f t="shared" si="12"/>
        <v>1</v>
      </c>
      <c r="O57">
        <f t="shared" si="13"/>
        <v>1</v>
      </c>
      <c r="P57">
        <f t="shared" si="14"/>
        <v>0</v>
      </c>
      <c r="Q57">
        <f t="shared" si="8"/>
        <v>2</v>
      </c>
      <c r="R57" t="str">
        <f t="shared" si="15"/>
        <v>450mt-wam</v>
      </c>
      <c r="S57" t="str">
        <f t="shared" si="9"/>
        <v>L1</v>
      </c>
      <c r="T57" t="str">
        <f t="shared" si="10"/>
        <v>e</v>
      </c>
      <c r="U57" t="str">
        <f t="shared" si="7"/>
        <v>L1-e</v>
      </c>
      <c r="W57" t="s">
        <v>1513</v>
      </c>
      <c r="X57" s="35">
        <v>-1</v>
      </c>
      <c r="Y57" s="35">
        <v>-1</v>
      </c>
      <c r="Z57" s="35">
        <v>-1</v>
      </c>
      <c r="AA57" s="35">
        <v>-1</v>
      </c>
      <c r="AB57" s="35">
        <v>-1</v>
      </c>
      <c r="AC57" s="35">
        <v>-1</v>
      </c>
      <c r="AD57" s="35">
        <v>-1</v>
      </c>
      <c r="AE57" s="35">
        <v>-1</v>
      </c>
      <c r="AF57" s="35">
        <v>-1</v>
      </c>
      <c r="AG57" s="35">
        <v>-1</v>
      </c>
      <c r="AH57" s="35">
        <v>0</v>
      </c>
      <c r="AI57" s="35">
        <v>0</v>
      </c>
      <c r="AJ57" s="35">
        <v>0</v>
      </c>
      <c r="AK57" s="35">
        <v>0</v>
      </c>
      <c r="AL57" s="35">
        <v>0</v>
      </c>
      <c r="AM57" s="35">
        <v>0</v>
      </c>
      <c r="AN57" s="35">
        <v>0</v>
      </c>
      <c r="AO57" s="35">
        <v>0</v>
      </c>
      <c r="AP57" s="35">
        <v>0</v>
      </c>
      <c r="AQ57" s="35">
        <v>0</v>
      </c>
      <c r="AR57" s="35">
        <v>0</v>
      </c>
      <c r="AS57" s="35">
        <v>0</v>
      </c>
      <c r="AT57" s="35">
        <v>0</v>
      </c>
      <c r="AU57" s="35">
        <v>0</v>
      </c>
      <c r="AV57" s="35">
        <v>0</v>
      </c>
      <c r="AW57" s="35">
        <v>0</v>
      </c>
      <c r="AX57" s="35">
        <v>0</v>
      </c>
      <c r="AY57" s="35">
        <v>0</v>
      </c>
      <c r="AZ57" s="35">
        <v>0</v>
      </c>
      <c r="BA57" s="35">
        <v>0</v>
      </c>
      <c r="BB57" s="35">
        <v>0</v>
      </c>
      <c r="BC57" s="35">
        <v>0</v>
      </c>
      <c r="BD57" s="35">
        <v>0</v>
      </c>
      <c r="BE57" s="35">
        <v>0</v>
      </c>
      <c r="BF57" s="35">
        <v>1</v>
      </c>
      <c r="BG57" s="35">
        <v>1</v>
      </c>
      <c r="BH57" s="35">
        <v>1</v>
      </c>
      <c r="BI57" s="35">
        <v>1</v>
      </c>
      <c r="BJ57" s="35">
        <v>1</v>
      </c>
      <c r="BK57" s="35">
        <v>1</v>
      </c>
      <c r="BL57" s="35">
        <v>1</v>
      </c>
      <c r="BM57" s="35">
        <v>1</v>
      </c>
      <c r="BN57" s="35">
        <v>1</v>
      </c>
      <c r="BO57" s="35">
        <v>1</v>
      </c>
      <c r="BP57" s="35">
        <v>2</v>
      </c>
      <c r="BQ57" s="35">
        <v>2</v>
      </c>
      <c r="BR57" s="35">
        <v>2</v>
      </c>
      <c r="BS57" s="35">
        <v>2</v>
      </c>
      <c r="BT57" s="35">
        <v>2</v>
      </c>
      <c r="BU57" s="35">
        <v>2</v>
      </c>
      <c r="BV57" s="35">
        <v>2</v>
      </c>
      <c r="BW57" s="35">
        <v>2</v>
      </c>
    </row>
    <row r="58" spans="1:75" x14ac:dyDescent="0.35">
      <c r="A58" t="s">
        <v>1637</v>
      </c>
      <c r="B58" t="s">
        <v>1519</v>
      </c>
      <c r="C58" t="s">
        <v>3</v>
      </c>
      <c r="D58" t="s">
        <v>1450</v>
      </c>
      <c r="E58">
        <v>0</v>
      </c>
      <c r="F58">
        <v>0</v>
      </c>
      <c r="G58">
        <v>0</v>
      </c>
      <c r="H58" t="s">
        <v>1442</v>
      </c>
      <c r="I58" t="s">
        <v>1451</v>
      </c>
      <c r="J58" t="s">
        <v>1520</v>
      </c>
      <c r="K58" t="s">
        <v>1451</v>
      </c>
      <c r="M58">
        <f t="shared" si="11"/>
        <v>-1</v>
      </c>
      <c r="N58">
        <f t="shared" si="12"/>
        <v>0</v>
      </c>
      <c r="O58">
        <f t="shared" si="13"/>
        <v>0</v>
      </c>
      <c r="P58">
        <f t="shared" si="14"/>
        <v>0</v>
      </c>
      <c r="Q58">
        <f t="shared" si="8"/>
        <v>-1</v>
      </c>
      <c r="R58" t="str">
        <f t="shared" si="15"/>
        <v>450mt-wam</v>
      </c>
      <c r="S58" t="str">
        <f t="shared" si="9"/>
        <v>L1</v>
      </c>
      <c r="T58" t="str">
        <f t="shared" si="10"/>
        <v>S1</v>
      </c>
      <c r="U58" t="str">
        <f t="shared" si="7"/>
        <v>L1-S1</v>
      </c>
      <c r="W58" t="s">
        <v>1514</v>
      </c>
      <c r="X58" s="35">
        <v>-1</v>
      </c>
      <c r="Y58" s="35">
        <v>-1</v>
      </c>
      <c r="Z58" s="35">
        <v>-1</v>
      </c>
      <c r="AA58" s="35">
        <v>-1</v>
      </c>
      <c r="AB58" s="35">
        <v>-1</v>
      </c>
      <c r="AC58" s="35">
        <v>-1</v>
      </c>
      <c r="AD58" s="35">
        <v>-1</v>
      </c>
      <c r="AE58" s="35">
        <v>-1</v>
      </c>
      <c r="AF58" s="35">
        <v>-1</v>
      </c>
      <c r="AG58" s="35">
        <v>-1</v>
      </c>
      <c r="AH58" s="35">
        <v>0</v>
      </c>
      <c r="AI58" s="35">
        <v>0</v>
      </c>
      <c r="AJ58" s="35">
        <v>0</v>
      </c>
      <c r="AK58" s="35">
        <v>0</v>
      </c>
      <c r="AL58" s="35">
        <v>0</v>
      </c>
      <c r="AM58" s="35">
        <v>0</v>
      </c>
      <c r="AN58" s="35">
        <v>0</v>
      </c>
      <c r="AO58" s="35">
        <v>0</v>
      </c>
      <c r="AP58" s="35">
        <v>0</v>
      </c>
      <c r="AQ58" s="35">
        <v>0</v>
      </c>
      <c r="AR58" s="35">
        <v>0</v>
      </c>
      <c r="AS58" s="35">
        <v>0</v>
      </c>
      <c r="AT58" s="35">
        <v>0</v>
      </c>
      <c r="AU58" s="35">
        <v>0</v>
      </c>
      <c r="AV58" s="35">
        <v>0</v>
      </c>
      <c r="AW58" s="35">
        <v>0</v>
      </c>
      <c r="AX58" s="35">
        <v>0</v>
      </c>
      <c r="AY58" s="35">
        <v>0</v>
      </c>
      <c r="AZ58" s="35">
        <v>0</v>
      </c>
      <c r="BA58" s="35">
        <v>0</v>
      </c>
      <c r="BB58" s="35">
        <v>0</v>
      </c>
      <c r="BC58" s="35">
        <v>0</v>
      </c>
      <c r="BD58" s="35">
        <v>0</v>
      </c>
      <c r="BE58" s="35">
        <v>1</v>
      </c>
      <c r="BF58" s="35">
        <v>1</v>
      </c>
      <c r="BG58" s="35">
        <v>1</v>
      </c>
      <c r="BH58" s="35">
        <v>1</v>
      </c>
      <c r="BI58" s="35">
        <v>1</v>
      </c>
      <c r="BJ58" s="35">
        <v>1</v>
      </c>
      <c r="BK58" s="35">
        <v>1</v>
      </c>
      <c r="BL58" s="35">
        <v>1</v>
      </c>
      <c r="BM58" s="35">
        <v>1</v>
      </c>
      <c r="BN58" s="35">
        <v>1</v>
      </c>
      <c r="BO58" s="35">
        <v>1</v>
      </c>
      <c r="BP58" s="35">
        <v>2</v>
      </c>
      <c r="BQ58" s="35">
        <v>2</v>
      </c>
      <c r="BR58" s="35">
        <v>2</v>
      </c>
      <c r="BS58" s="35">
        <v>2</v>
      </c>
      <c r="BT58" s="35">
        <v>2</v>
      </c>
      <c r="BU58" s="35">
        <v>2</v>
      </c>
      <c r="BV58" s="35">
        <v>2</v>
      </c>
      <c r="BW58" s="35">
        <v>2</v>
      </c>
    </row>
    <row r="59" spans="1:75" x14ac:dyDescent="0.35">
      <c r="A59" t="s">
        <v>1637</v>
      </c>
      <c r="B59" t="s">
        <v>1519</v>
      </c>
      <c r="C59" t="s">
        <v>3</v>
      </c>
      <c r="D59" t="s">
        <v>1454</v>
      </c>
      <c r="E59">
        <v>7.5471698000000004E-2</v>
      </c>
      <c r="F59">
        <v>0</v>
      </c>
      <c r="G59">
        <v>0</v>
      </c>
      <c r="H59" t="s">
        <v>1442</v>
      </c>
      <c r="I59" t="s">
        <v>1455</v>
      </c>
      <c r="J59" t="s">
        <v>1520</v>
      </c>
      <c r="K59" t="s">
        <v>1455</v>
      </c>
      <c r="M59">
        <f t="shared" si="11"/>
        <v>0</v>
      </c>
      <c r="N59">
        <f t="shared" si="12"/>
        <v>0</v>
      </c>
      <c r="O59">
        <f t="shared" si="13"/>
        <v>0</v>
      </c>
      <c r="P59">
        <f t="shared" si="14"/>
        <v>0</v>
      </c>
      <c r="Q59">
        <f t="shared" si="8"/>
        <v>0</v>
      </c>
      <c r="R59" t="str">
        <f t="shared" si="15"/>
        <v>450mt-wam</v>
      </c>
      <c r="S59" t="str">
        <f t="shared" si="9"/>
        <v>L1</v>
      </c>
      <c r="T59" t="str">
        <f t="shared" si="10"/>
        <v>S1_P1</v>
      </c>
      <c r="U59" t="str">
        <f t="shared" si="7"/>
        <v>L1-S1_P1</v>
      </c>
      <c r="W59" t="s">
        <v>91</v>
      </c>
      <c r="X59" s="35">
        <v>-1</v>
      </c>
      <c r="Y59" s="35">
        <v>-1</v>
      </c>
      <c r="Z59" s="35">
        <v>-1</v>
      </c>
      <c r="AA59" s="35">
        <v>-1</v>
      </c>
      <c r="AB59" s="35">
        <v>-1</v>
      </c>
      <c r="AC59" s="35">
        <v>-1</v>
      </c>
      <c r="AD59" s="35">
        <v>-1</v>
      </c>
      <c r="AE59" s="35">
        <v>-1</v>
      </c>
      <c r="AF59" s="35">
        <v>-1</v>
      </c>
      <c r="AG59" s="35">
        <v>-1</v>
      </c>
      <c r="AH59" s="35">
        <v>0</v>
      </c>
      <c r="AI59" s="35">
        <v>0</v>
      </c>
      <c r="AJ59" s="35">
        <v>0</v>
      </c>
      <c r="AK59" s="35">
        <v>0</v>
      </c>
      <c r="AL59" s="35">
        <v>0</v>
      </c>
      <c r="AM59" s="35">
        <v>0</v>
      </c>
      <c r="AN59" s="35">
        <v>0</v>
      </c>
      <c r="AO59" s="35">
        <v>0</v>
      </c>
      <c r="AP59" s="35">
        <v>0</v>
      </c>
      <c r="AQ59" s="35">
        <v>0</v>
      </c>
      <c r="AR59" s="35">
        <v>0</v>
      </c>
      <c r="AS59" s="35">
        <v>0</v>
      </c>
      <c r="AT59" s="35">
        <v>0</v>
      </c>
      <c r="AU59" s="35">
        <v>0</v>
      </c>
      <c r="AV59" s="35">
        <v>0</v>
      </c>
      <c r="AW59" s="35">
        <v>0</v>
      </c>
      <c r="AX59" s="35">
        <v>0</v>
      </c>
      <c r="AY59" s="35">
        <v>0</v>
      </c>
      <c r="AZ59" s="35">
        <v>0</v>
      </c>
      <c r="BA59" s="35">
        <v>0</v>
      </c>
      <c r="BB59" s="35">
        <v>0</v>
      </c>
      <c r="BC59" s="35">
        <v>0</v>
      </c>
      <c r="BD59" s="35">
        <v>0</v>
      </c>
      <c r="BE59" s="35">
        <v>1</v>
      </c>
      <c r="BF59" s="35">
        <v>1</v>
      </c>
      <c r="BG59" s="35">
        <v>1</v>
      </c>
      <c r="BH59" s="35">
        <v>1</v>
      </c>
      <c r="BI59" s="35">
        <v>1</v>
      </c>
      <c r="BJ59" s="35">
        <v>1</v>
      </c>
      <c r="BK59" s="35">
        <v>1</v>
      </c>
      <c r="BL59" s="35">
        <v>1</v>
      </c>
      <c r="BM59" s="35">
        <v>1</v>
      </c>
      <c r="BN59" s="35">
        <v>1</v>
      </c>
      <c r="BO59" s="35">
        <v>1</v>
      </c>
      <c r="BP59" s="35">
        <v>2</v>
      </c>
      <c r="BQ59" s="35">
        <v>2</v>
      </c>
      <c r="BR59" s="35">
        <v>2</v>
      </c>
      <c r="BS59" s="35">
        <v>2</v>
      </c>
      <c r="BT59" s="35">
        <v>2</v>
      </c>
      <c r="BU59" s="35">
        <v>2</v>
      </c>
      <c r="BV59" s="35">
        <v>2</v>
      </c>
      <c r="BW59" s="35">
        <v>2</v>
      </c>
    </row>
    <row r="60" spans="1:75" x14ac:dyDescent="0.35">
      <c r="A60" t="s">
        <v>1637</v>
      </c>
      <c r="B60" t="s">
        <v>1519</v>
      </c>
      <c r="C60" t="s">
        <v>3</v>
      </c>
      <c r="D60" t="s">
        <v>1459</v>
      </c>
      <c r="E60">
        <v>0.43396226399999999</v>
      </c>
      <c r="F60">
        <v>0.132075472</v>
      </c>
      <c r="G60">
        <v>0</v>
      </c>
      <c r="H60" t="s">
        <v>1442</v>
      </c>
      <c r="I60" t="s">
        <v>85</v>
      </c>
      <c r="J60" t="s">
        <v>1520</v>
      </c>
      <c r="K60" t="s">
        <v>85</v>
      </c>
      <c r="M60">
        <f t="shared" si="11"/>
        <v>0</v>
      </c>
      <c r="N60">
        <f t="shared" si="12"/>
        <v>0</v>
      </c>
      <c r="O60">
        <f t="shared" si="13"/>
        <v>0</v>
      </c>
      <c r="P60">
        <f t="shared" si="14"/>
        <v>0</v>
      </c>
      <c r="Q60">
        <f t="shared" si="8"/>
        <v>0</v>
      </c>
      <c r="R60" t="str">
        <f t="shared" si="15"/>
        <v>450mt-wam</v>
      </c>
      <c r="S60" t="str">
        <f t="shared" si="9"/>
        <v>L1</v>
      </c>
      <c r="T60" t="str">
        <f t="shared" si="10"/>
        <v>S1_P2</v>
      </c>
      <c r="U60" t="str">
        <f t="shared" si="7"/>
        <v>L1-S1_P2</v>
      </c>
      <c r="W60" t="s">
        <v>1515</v>
      </c>
      <c r="X60" s="35">
        <v>-1</v>
      </c>
      <c r="Y60" s="35">
        <v>-1</v>
      </c>
      <c r="Z60" s="35">
        <v>-1</v>
      </c>
      <c r="AA60" s="35">
        <v>-1</v>
      </c>
      <c r="AB60" s="35">
        <v>-1</v>
      </c>
      <c r="AC60" s="35">
        <v>-1</v>
      </c>
      <c r="AD60" s="35">
        <v>-1</v>
      </c>
      <c r="AE60" s="35">
        <v>-1</v>
      </c>
      <c r="AF60" s="35">
        <v>-1</v>
      </c>
      <c r="AG60" s="35">
        <v>-1</v>
      </c>
      <c r="AH60" s="35">
        <v>0</v>
      </c>
      <c r="AI60" s="35">
        <v>0</v>
      </c>
      <c r="AJ60" s="35">
        <v>0</v>
      </c>
      <c r="AK60" s="35">
        <v>0</v>
      </c>
      <c r="AL60" s="35">
        <v>0</v>
      </c>
      <c r="AM60" s="35">
        <v>0</v>
      </c>
      <c r="AN60" s="35">
        <v>0</v>
      </c>
      <c r="AO60" s="35">
        <v>0</v>
      </c>
      <c r="AP60" s="35">
        <v>0</v>
      </c>
      <c r="AQ60" s="35">
        <v>0</v>
      </c>
      <c r="AR60" s="35">
        <v>0</v>
      </c>
      <c r="AS60" s="35">
        <v>0</v>
      </c>
      <c r="AT60" s="35">
        <v>0</v>
      </c>
      <c r="AU60" s="35">
        <v>0</v>
      </c>
      <c r="AV60" s="35">
        <v>0</v>
      </c>
      <c r="AW60" s="35">
        <v>0</v>
      </c>
      <c r="AX60" s="35">
        <v>0</v>
      </c>
      <c r="AY60" s="35">
        <v>0</v>
      </c>
      <c r="AZ60" s="35">
        <v>0</v>
      </c>
      <c r="BA60" s="35">
        <v>0</v>
      </c>
      <c r="BB60" s="35">
        <v>0</v>
      </c>
      <c r="BC60" s="35">
        <v>0</v>
      </c>
      <c r="BD60" s="35">
        <v>0</v>
      </c>
      <c r="BE60" s="35">
        <v>0</v>
      </c>
      <c r="BF60" s="35">
        <v>1</v>
      </c>
      <c r="BG60" s="35">
        <v>1</v>
      </c>
      <c r="BH60" s="35">
        <v>1</v>
      </c>
      <c r="BI60" s="35">
        <v>1</v>
      </c>
      <c r="BJ60" s="35">
        <v>1</v>
      </c>
      <c r="BK60" s="35">
        <v>1</v>
      </c>
      <c r="BL60" s="35">
        <v>1</v>
      </c>
      <c r="BM60" s="35">
        <v>1</v>
      </c>
      <c r="BN60" s="35">
        <v>1</v>
      </c>
      <c r="BO60" s="35">
        <v>1</v>
      </c>
      <c r="BP60" s="35">
        <v>2</v>
      </c>
      <c r="BQ60" s="35">
        <v>2</v>
      </c>
      <c r="BR60" s="35">
        <v>2</v>
      </c>
      <c r="BS60" s="35">
        <v>2</v>
      </c>
      <c r="BT60" s="35">
        <v>2</v>
      </c>
      <c r="BU60" s="35">
        <v>2</v>
      </c>
      <c r="BV60" s="35">
        <v>2</v>
      </c>
      <c r="BW60" s="35">
        <v>2</v>
      </c>
    </row>
    <row r="61" spans="1:75" x14ac:dyDescent="0.35">
      <c r="A61" t="s">
        <v>1637</v>
      </c>
      <c r="B61" t="s">
        <v>1519</v>
      </c>
      <c r="C61" t="s">
        <v>3</v>
      </c>
      <c r="D61" t="s">
        <v>1460</v>
      </c>
      <c r="E61">
        <v>0</v>
      </c>
      <c r="F61">
        <v>0</v>
      </c>
      <c r="G61">
        <v>0</v>
      </c>
      <c r="H61" t="s">
        <v>1442</v>
      </c>
      <c r="I61" t="s">
        <v>1461</v>
      </c>
      <c r="J61" t="s">
        <v>1520</v>
      </c>
      <c r="K61" t="s">
        <v>1461</v>
      </c>
      <c r="M61">
        <f t="shared" si="11"/>
        <v>-1</v>
      </c>
      <c r="N61">
        <f t="shared" si="12"/>
        <v>0</v>
      </c>
      <c r="O61">
        <f t="shared" si="13"/>
        <v>0</v>
      </c>
      <c r="P61">
        <f t="shared" si="14"/>
        <v>0</v>
      </c>
      <c r="Q61">
        <f t="shared" si="8"/>
        <v>-1</v>
      </c>
      <c r="R61" t="str">
        <f t="shared" si="15"/>
        <v>450mt-wam</v>
      </c>
      <c r="S61" t="str">
        <f t="shared" si="9"/>
        <v>L1</v>
      </c>
      <c r="T61" t="str">
        <f t="shared" si="10"/>
        <v>S2</v>
      </c>
      <c r="U61" t="str">
        <f t="shared" si="7"/>
        <v>L1-S2</v>
      </c>
      <c r="W61" t="s">
        <v>1516</v>
      </c>
      <c r="X61" s="35">
        <v>-1</v>
      </c>
      <c r="Y61" s="35">
        <v>-1</v>
      </c>
      <c r="Z61" s="35">
        <v>-1</v>
      </c>
      <c r="AA61" s="35">
        <v>-1</v>
      </c>
      <c r="AB61" s="35">
        <v>-1</v>
      </c>
      <c r="AC61" s="35">
        <v>-1</v>
      </c>
      <c r="AD61" s="35">
        <v>-1</v>
      </c>
      <c r="AE61" s="35">
        <v>-1</v>
      </c>
      <c r="AF61" s="35">
        <v>-1</v>
      </c>
      <c r="AG61" s="35">
        <v>-1</v>
      </c>
      <c r="AH61" s="35">
        <v>0</v>
      </c>
      <c r="AI61" s="35">
        <v>0</v>
      </c>
      <c r="AJ61" s="35">
        <v>0</v>
      </c>
      <c r="AK61" s="35">
        <v>0</v>
      </c>
      <c r="AL61" s="35">
        <v>0</v>
      </c>
      <c r="AM61" s="35">
        <v>0</v>
      </c>
      <c r="AN61" s="35">
        <v>0</v>
      </c>
      <c r="AO61" s="35">
        <v>0</v>
      </c>
      <c r="AP61" s="35">
        <v>0</v>
      </c>
      <c r="AQ61" s="35">
        <v>0</v>
      </c>
      <c r="AR61" s="35">
        <v>0</v>
      </c>
      <c r="AS61" s="35">
        <v>0</v>
      </c>
      <c r="AT61" s="35">
        <v>0</v>
      </c>
      <c r="AU61" s="35">
        <v>0</v>
      </c>
      <c r="AV61" s="35">
        <v>0</v>
      </c>
      <c r="AW61" s="35">
        <v>0</v>
      </c>
      <c r="AX61" s="35">
        <v>0</v>
      </c>
      <c r="AY61" s="35">
        <v>0</v>
      </c>
      <c r="AZ61" s="35">
        <v>0</v>
      </c>
      <c r="BA61" s="35">
        <v>0</v>
      </c>
      <c r="BB61" s="35">
        <v>0</v>
      </c>
      <c r="BC61" s="35">
        <v>0</v>
      </c>
      <c r="BD61" s="35">
        <v>0</v>
      </c>
      <c r="BE61" s="35">
        <v>0</v>
      </c>
      <c r="BF61" s="35">
        <v>0</v>
      </c>
      <c r="BG61" s="35">
        <v>1</v>
      </c>
      <c r="BH61" s="35">
        <v>1</v>
      </c>
      <c r="BI61" s="35">
        <v>1</v>
      </c>
      <c r="BJ61" s="35">
        <v>1</v>
      </c>
      <c r="BK61" s="35">
        <v>1</v>
      </c>
      <c r="BL61" s="35">
        <v>1</v>
      </c>
      <c r="BM61" s="35">
        <v>1</v>
      </c>
      <c r="BN61" s="35">
        <v>1</v>
      </c>
      <c r="BO61" s="35">
        <v>1</v>
      </c>
      <c r="BP61" s="35">
        <v>1</v>
      </c>
      <c r="BQ61" s="35">
        <v>2</v>
      </c>
      <c r="BR61" s="35">
        <v>2</v>
      </c>
      <c r="BS61" s="35">
        <v>2</v>
      </c>
      <c r="BT61" s="35">
        <v>2</v>
      </c>
      <c r="BU61" s="35">
        <v>2</v>
      </c>
      <c r="BV61" s="35">
        <v>2</v>
      </c>
      <c r="BW61" s="35">
        <v>2</v>
      </c>
    </row>
    <row r="62" spans="1:75" x14ac:dyDescent="0.35">
      <c r="A62" t="s">
        <v>1637</v>
      </c>
      <c r="B62" t="s">
        <v>1519</v>
      </c>
      <c r="C62" t="s">
        <v>3</v>
      </c>
      <c r="D62" t="s">
        <v>1462</v>
      </c>
      <c r="E62">
        <v>0.26415094300000003</v>
      </c>
      <c r="F62">
        <v>1.8867925000000001E-2</v>
      </c>
      <c r="G62">
        <v>0</v>
      </c>
      <c r="H62" t="s">
        <v>1442</v>
      </c>
      <c r="I62" t="s">
        <v>1457</v>
      </c>
      <c r="J62" t="s">
        <v>1520</v>
      </c>
      <c r="K62" t="s">
        <v>1457</v>
      </c>
      <c r="M62">
        <f t="shared" si="11"/>
        <v>0</v>
      </c>
      <c r="N62">
        <f t="shared" si="12"/>
        <v>0</v>
      </c>
      <c r="O62">
        <f t="shared" si="13"/>
        <v>0</v>
      </c>
      <c r="P62">
        <f t="shared" si="14"/>
        <v>0</v>
      </c>
      <c r="Q62">
        <f t="shared" si="8"/>
        <v>0</v>
      </c>
      <c r="R62" t="str">
        <f t="shared" si="15"/>
        <v>450mt-wam</v>
      </c>
      <c r="S62" t="str">
        <f t="shared" si="9"/>
        <v>L1</v>
      </c>
      <c r="T62" t="str">
        <f t="shared" si="10"/>
        <v>S2_P1</v>
      </c>
      <c r="U62" t="str">
        <f t="shared" si="7"/>
        <v>L1-S2_P1</v>
      </c>
      <c r="W62" t="s">
        <v>1517</v>
      </c>
      <c r="X62" s="35">
        <v>-1</v>
      </c>
      <c r="Y62" s="35">
        <v>-1</v>
      </c>
      <c r="Z62" s="35">
        <v>-1</v>
      </c>
      <c r="AA62" s="35">
        <v>-1</v>
      </c>
      <c r="AB62" s="35">
        <v>-1</v>
      </c>
      <c r="AC62" s="35">
        <v>-1</v>
      </c>
      <c r="AD62" s="35">
        <v>-1</v>
      </c>
      <c r="AE62" s="35">
        <v>-1</v>
      </c>
      <c r="AF62" s="35">
        <v>-1</v>
      </c>
      <c r="AG62" s="35">
        <v>-1</v>
      </c>
      <c r="AH62" s="35">
        <v>0</v>
      </c>
      <c r="AI62" s="35">
        <v>0</v>
      </c>
      <c r="AJ62" s="35">
        <v>0</v>
      </c>
      <c r="AK62" s="35">
        <v>0</v>
      </c>
      <c r="AL62" s="35">
        <v>0</v>
      </c>
      <c r="AM62" s="35">
        <v>0</v>
      </c>
      <c r="AN62" s="35">
        <v>0</v>
      </c>
      <c r="AO62" s="35">
        <v>0</v>
      </c>
      <c r="AP62" s="35">
        <v>0</v>
      </c>
      <c r="AQ62" s="35">
        <v>0</v>
      </c>
      <c r="AR62" s="35">
        <v>0</v>
      </c>
      <c r="AS62" s="35">
        <v>0</v>
      </c>
      <c r="AT62" s="35">
        <v>0</v>
      </c>
      <c r="AU62" s="35">
        <v>0</v>
      </c>
      <c r="AV62" s="35">
        <v>0</v>
      </c>
      <c r="AW62" s="35">
        <v>0</v>
      </c>
      <c r="AX62" s="35">
        <v>0</v>
      </c>
      <c r="AY62" s="35">
        <v>0</v>
      </c>
      <c r="AZ62" s="35">
        <v>0</v>
      </c>
      <c r="BA62" s="35">
        <v>0</v>
      </c>
      <c r="BB62" s="35">
        <v>0</v>
      </c>
      <c r="BC62" s="35">
        <v>0</v>
      </c>
      <c r="BD62" s="35">
        <v>0</v>
      </c>
      <c r="BE62" s="35">
        <v>0</v>
      </c>
      <c r="BF62" s="35">
        <v>0</v>
      </c>
      <c r="BG62" s="35">
        <v>1</v>
      </c>
      <c r="BH62" s="35">
        <v>1</v>
      </c>
      <c r="BI62" s="35">
        <v>1</v>
      </c>
      <c r="BJ62" s="35">
        <v>1</v>
      </c>
      <c r="BK62" s="35">
        <v>1</v>
      </c>
      <c r="BL62" s="35">
        <v>1</v>
      </c>
      <c r="BM62" s="35">
        <v>1</v>
      </c>
      <c r="BN62" s="35">
        <v>1</v>
      </c>
      <c r="BO62" s="35">
        <v>1</v>
      </c>
      <c r="BP62" s="35">
        <v>1</v>
      </c>
      <c r="BQ62" s="35">
        <v>1</v>
      </c>
      <c r="BR62" s="35">
        <v>2</v>
      </c>
      <c r="BS62" s="35">
        <v>2</v>
      </c>
      <c r="BT62" s="35">
        <v>2</v>
      </c>
      <c r="BU62" s="35">
        <v>2</v>
      </c>
      <c r="BV62" s="35">
        <v>2</v>
      </c>
      <c r="BW62" s="35">
        <v>2</v>
      </c>
    </row>
    <row r="63" spans="1:75" x14ac:dyDescent="0.35">
      <c r="A63" t="s">
        <v>1637</v>
      </c>
      <c r="B63" t="s">
        <v>1519</v>
      </c>
      <c r="C63" t="s">
        <v>3</v>
      </c>
      <c r="D63" t="s">
        <v>179</v>
      </c>
      <c r="E63">
        <v>0.83018867900000004</v>
      </c>
      <c r="F63">
        <v>0.35849056600000001</v>
      </c>
      <c r="G63">
        <v>1.8867925000000001E-2</v>
      </c>
      <c r="H63" t="s">
        <v>1463</v>
      </c>
      <c r="I63" t="s">
        <v>87</v>
      </c>
      <c r="J63" t="s">
        <v>1520</v>
      </c>
      <c r="K63" t="s">
        <v>87</v>
      </c>
      <c r="M63">
        <f t="shared" si="11"/>
        <v>0</v>
      </c>
      <c r="N63">
        <f t="shared" si="12"/>
        <v>1</v>
      </c>
      <c r="O63">
        <f t="shared" si="13"/>
        <v>0</v>
      </c>
      <c r="P63">
        <f t="shared" si="14"/>
        <v>0</v>
      </c>
      <c r="Q63">
        <f t="shared" si="8"/>
        <v>1</v>
      </c>
      <c r="R63" t="str">
        <f t="shared" si="15"/>
        <v>450mt-wam</v>
      </c>
      <c r="S63" t="str">
        <f t="shared" si="9"/>
        <v>L1</v>
      </c>
      <c r="T63" t="str">
        <f t="shared" si="10"/>
        <v>S2_P2</v>
      </c>
      <c r="U63" t="str">
        <f t="shared" si="7"/>
        <v>L1-S2_P2</v>
      </c>
      <c r="W63" t="s">
        <v>92</v>
      </c>
      <c r="X63" s="35">
        <v>-1</v>
      </c>
      <c r="Y63" s="35">
        <v>-1</v>
      </c>
      <c r="Z63" s="35">
        <v>-1</v>
      </c>
      <c r="AA63" s="35">
        <v>-1</v>
      </c>
      <c r="AB63" s="35">
        <v>-1</v>
      </c>
      <c r="AC63" s="35">
        <v>-1</v>
      </c>
      <c r="AD63" s="35">
        <v>-1</v>
      </c>
      <c r="AE63" s="35">
        <v>-1</v>
      </c>
      <c r="AF63" s="35">
        <v>-1</v>
      </c>
      <c r="AG63" s="35">
        <v>-1</v>
      </c>
      <c r="AH63" s="35">
        <v>0</v>
      </c>
      <c r="AI63" s="35">
        <v>0</v>
      </c>
      <c r="AJ63" s="35">
        <v>0</v>
      </c>
      <c r="AK63" s="35">
        <v>0</v>
      </c>
      <c r="AL63" s="35">
        <v>0</v>
      </c>
      <c r="AM63" s="35">
        <v>0</v>
      </c>
      <c r="AN63" s="35">
        <v>0</v>
      </c>
      <c r="AO63" s="35">
        <v>0</v>
      </c>
      <c r="AP63" s="35">
        <v>0</v>
      </c>
      <c r="AQ63" s="35">
        <v>0</v>
      </c>
      <c r="AR63" s="35">
        <v>0</v>
      </c>
      <c r="AS63" s="35">
        <v>0</v>
      </c>
      <c r="AT63" s="35">
        <v>0</v>
      </c>
      <c r="AU63" s="35">
        <v>0</v>
      </c>
      <c r="AV63" s="35">
        <v>0</v>
      </c>
      <c r="AW63" s="35">
        <v>0</v>
      </c>
      <c r="AX63" s="35">
        <v>0</v>
      </c>
      <c r="AY63" s="35">
        <v>0</v>
      </c>
      <c r="AZ63" s="35">
        <v>0</v>
      </c>
      <c r="BA63" s="35">
        <v>0</v>
      </c>
      <c r="BB63" s="35">
        <v>0</v>
      </c>
      <c r="BC63" s="35">
        <v>0</v>
      </c>
      <c r="BD63" s="35">
        <v>0</v>
      </c>
      <c r="BE63" s="35">
        <v>0</v>
      </c>
      <c r="BF63" s="35">
        <v>0</v>
      </c>
      <c r="BG63" s="35">
        <v>1</v>
      </c>
      <c r="BH63" s="35">
        <v>1</v>
      </c>
      <c r="BI63" s="35">
        <v>1</v>
      </c>
      <c r="BJ63" s="35">
        <v>1</v>
      </c>
      <c r="BK63" s="35">
        <v>1</v>
      </c>
      <c r="BL63" s="35">
        <v>1</v>
      </c>
      <c r="BM63" s="35">
        <v>1</v>
      </c>
      <c r="BN63" s="35">
        <v>1</v>
      </c>
      <c r="BO63" s="35">
        <v>1</v>
      </c>
      <c r="BP63" s="35">
        <v>1</v>
      </c>
      <c r="BQ63" s="35">
        <v>1</v>
      </c>
      <c r="BR63" s="35">
        <v>1</v>
      </c>
      <c r="BS63" s="35">
        <v>1</v>
      </c>
      <c r="BT63" s="35">
        <v>2</v>
      </c>
      <c r="BU63" s="35">
        <v>2</v>
      </c>
      <c r="BV63" s="35">
        <v>2</v>
      </c>
      <c r="BW63" s="35">
        <v>2</v>
      </c>
    </row>
    <row r="64" spans="1:75" x14ac:dyDescent="0.35">
      <c r="A64" t="s">
        <v>1637</v>
      </c>
      <c r="B64" t="s">
        <v>1519</v>
      </c>
      <c r="C64" t="s">
        <v>3</v>
      </c>
      <c r="D64" t="s">
        <v>1464</v>
      </c>
      <c r="E64">
        <v>0</v>
      </c>
      <c r="F64">
        <v>0</v>
      </c>
      <c r="G64">
        <v>0</v>
      </c>
      <c r="H64" t="s">
        <v>1442</v>
      </c>
      <c r="I64" t="s">
        <v>1465</v>
      </c>
      <c r="J64" t="s">
        <v>1520</v>
      </c>
      <c r="K64" t="s">
        <v>1465</v>
      </c>
      <c r="M64">
        <f t="shared" si="11"/>
        <v>-1</v>
      </c>
      <c r="N64">
        <f t="shared" si="12"/>
        <v>0</v>
      </c>
      <c r="O64">
        <f t="shared" si="13"/>
        <v>0</v>
      </c>
      <c r="P64">
        <f t="shared" si="14"/>
        <v>0</v>
      </c>
      <c r="Q64">
        <f t="shared" si="8"/>
        <v>-1</v>
      </c>
      <c r="R64" t="str">
        <f t="shared" si="15"/>
        <v>450mt-wam</v>
      </c>
      <c r="S64" t="str">
        <f t="shared" si="9"/>
        <v>L1</v>
      </c>
      <c r="T64" t="str">
        <f t="shared" si="10"/>
        <v>S3</v>
      </c>
      <c r="U64" t="str">
        <f t="shared" si="7"/>
        <v>L1-S3</v>
      </c>
      <c r="W64" t="s">
        <v>1518</v>
      </c>
      <c r="X64" s="35">
        <v>-1</v>
      </c>
      <c r="Y64" s="35">
        <v>-1</v>
      </c>
      <c r="Z64" s="35">
        <v>-1</v>
      </c>
      <c r="AA64" s="35">
        <v>-1</v>
      </c>
      <c r="AB64" s="35">
        <v>-1</v>
      </c>
      <c r="AC64" s="35">
        <v>-1</v>
      </c>
      <c r="AD64" s="35">
        <v>-1</v>
      </c>
      <c r="AE64" s="35">
        <v>-1</v>
      </c>
      <c r="AF64" s="35">
        <v>-1</v>
      </c>
      <c r="AG64" s="35">
        <v>-1</v>
      </c>
      <c r="AH64" s="35">
        <v>0</v>
      </c>
      <c r="AI64" s="35">
        <v>0</v>
      </c>
      <c r="AJ64" s="35">
        <v>0</v>
      </c>
      <c r="AK64" s="35">
        <v>0</v>
      </c>
      <c r="AL64" s="35">
        <v>0</v>
      </c>
      <c r="AM64" s="35">
        <v>0</v>
      </c>
      <c r="AN64" s="35">
        <v>0</v>
      </c>
      <c r="AO64" s="35">
        <v>0</v>
      </c>
      <c r="AP64" s="35">
        <v>0</v>
      </c>
      <c r="AQ64" s="35">
        <v>0</v>
      </c>
      <c r="AR64" s="35">
        <v>0</v>
      </c>
      <c r="AS64" s="35">
        <v>0</v>
      </c>
      <c r="AT64" s="35">
        <v>0</v>
      </c>
      <c r="AU64" s="35">
        <v>0</v>
      </c>
      <c r="AV64" s="35">
        <v>0</v>
      </c>
      <c r="AW64" s="35">
        <v>0</v>
      </c>
      <c r="AX64" s="35">
        <v>0</v>
      </c>
      <c r="AY64" s="35">
        <v>0</v>
      </c>
      <c r="AZ64" s="35">
        <v>0</v>
      </c>
      <c r="BA64" s="35">
        <v>0</v>
      </c>
      <c r="BB64" s="35">
        <v>0</v>
      </c>
      <c r="BC64" s="35">
        <v>0</v>
      </c>
      <c r="BD64" s="35">
        <v>0</v>
      </c>
      <c r="BE64" s="35">
        <v>0</v>
      </c>
      <c r="BF64" s="35">
        <v>0</v>
      </c>
      <c r="BG64" s="35">
        <v>1</v>
      </c>
      <c r="BH64" s="35">
        <v>1</v>
      </c>
      <c r="BI64" s="35">
        <v>0</v>
      </c>
      <c r="BJ64" s="35">
        <v>1</v>
      </c>
      <c r="BK64" s="35">
        <v>1</v>
      </c>
      <c r="BL64" s="35">
        <v>1</v>
      </c>
      <c r="BM64" s="35">
        <v>1</v>
      </c>
      <c r="BN64" s="35">
        <v>1</v>
      </c>
      <c r="BO64" s="35">
        <v>1</v>
      </c>
      <c r="BP64" s="35">
        <v>1</v>
      </c>
      <c r="BQ64" s="35">
        <v>1</v>
      </c>
      <c r="BR64" s="35">
        <v>2</v>
      </c>
      <c r="BS64" s="35">
        <v>2</v>
      </c>
      <c r="BT64" s="35">
        <v>2</v>
      </c>
      <c r="BU64" s="35">
        <v>2</v>
      </c>
      <c r="BV64" s="35">
        <v>2</v>
      </c>
      <c r="BW64" s="35">
        <v>2</v>
      </c>
    </row>
    <row r="65" spans="1:75" x14ac:dyDescent="0.35">
      <c r="A65" t="s">
        <v>1637</v>
      </c>
      <c r="B65" t="s">
        <v>1519</v>
      </c>
      <c r="C65" t="s">
        <v>3</v>
      </c>
      <c r="D65" t="s">
        <v>1466</v>
      </c>
      <c r="E65">
        <v>0</v>
      </c>
      <c r="F65">
        <v>0</v>
      </c>
      <c r="G65">
        <v>0</v>
      </c>
      <c r="H65" t="s">
        <v>1442</v>
      </c>
      <c r="I65" t="s">
        <v>1467</v>
      </c>
      <c r="J65" t="s">
        <v>1520</v>
      </c>
      <c r="K65" t="s">
        <v>1467</v>
      </c>
      <c r="M65">
        <f t="shared" si="11"/>
        <v>-1</v>
      </c>
      <c r="N65">
        <f t="shared" si="12"/>
        <v>0</v>
      </c>
      <c r="O65">
        <f t="shared" si="13"/>
        <v>0</v>
      </c>
      <c r="P65">
        <f t="shared" si="14"/>
        <v>0</v>
      </c>
      <c r="Q65">
        <f t="shared" si="8"/>
        <v>-1</v>
      </c>
      <c r="R65" t="str">
        <f t="shared" si="15"/>
        <v>450mt-wam</v>
      </c>
      <c r="S65" t="str">
        <f t="shared" si="9"/>
        <v>L1</v>
      </c>
      <c r="T65" t="str">
        <f t="shared" si="10"/>
        <v>S3_P1</v>
      </c>
      <c r="U65" t="str">
        <f t="shared" si="7"/>
        <v>L1-S3_P1</v>
      </c>
      <c r="W65" t="s">
        <v>1441</v>
      </c>
      <c r="X65" s="35">
        <v>-1</v>
      </c>
      <c r="Y65" s="35">
        <v>-1</v>
      </c>
      <c r="Z65" s="35">
        <v>-1</v>
      </c>
      <c r="AA65" s="35">
        <v>-1</v>
      </c>
      <c r="AB65" s="35">
        <v>-1</v>
      </c>
      <c r="AC65" s="35">
        <v>-1</v>
      </c>
      <c r="AD65" s="35">
        <v>-1</v>
      </c>
      <c r="AE65" s="35">
        <v>-1</v>
      </c>
      <c r="AF65" s="35">
        <v>-1</v>
      </c>
      <c r="AG65" s="35">
        <v>-1</v>
      </c>
      <c r="AH65" s="35">
        <v>0</v>
      </c>
      <c r="AI65" s="35">
        <v>0</v>
      </c>
      <c r="AJ65" s="35">
        <v>0</v>
      </c>
      <c r="AK65" s="35">
        <v>0</v>
      </c>
      <c r="AL65" s="35">
        <v>0</v>
      </c>
      <c r="AM65" s="35">
        <v>0</v>
      </c>
      <c r="AN65" s="35">
        <v>0</v>
      </c>
      <c r="AO65" s="35">
        <v>0</v>
      </c>
      <c r="AP65" s="35">
        <v>0</v>
      </c>
      <c r="AQ65" s="35">
        <v>0</v>
      </c>
      <c r="AR65" s="35">
        <v>0</v>
      </c>
      <c r="AS65" s="35">
        <v>0</v>
      </c>
      <c r="AT65" s="35">
        <v>0</v>
      </c>
      <c r="AU65" s="35">
        <v>0</v>
      </c>
      <c r="AV65" s="35">
        <v>0</v>
      </c>
      <c r="AW65" s="35">
        <v>0</v>
      </c>
      <c r="AX65" s="35">
        <v>0</v>
      </c>
      <c r="AY65" s="35">
        <v>0</v>
      </c>
      <c r="AZ65" s="35">
        <v>0</v>
      </c>
      <c r="BA65" s="35">
        <v>0</v>
      </c>
      <c r="BB65" s="35">
        <v>0</v>
      </c>
      <c r="BC65" s="35">
        <v>0</v>
      </c>
      <c r="BD65" s="35">
        <v>0</v>
      </c>
      <c r="BE65" s="35">
        <v>0</v>
      </c>
      <c r="BF65" s="35">
        <v>0</v>
      </c>
      <c r="BG65" s="35">
        <v>1</v>
      </c>
      <c r="BH65" s="35">
        <v>1</v>
      </c>
      <c r="BI65" s="35">
        <v>0</v>
      </c>
      <c r="BJ65" s="35">
        <v>1</v>
      </c>
      <c r="BK65" s="35">
        <v>1</v>
      </c>
      <c r="BL65" s="35">
        <v>1</v>
      </c>
      <c r="BM65" s="35">
        <v>1</v>
      </c>
      <c r="BN65" s="35">
        <v>1</v>
      </c>
      <c r="BO65" s="35">
        <v>1</v>
      </c>
      <c r="BP65" s="35">
        <v>1</v>
      </c>
      <c r="BQ65" s="35">
        <v>1</v>
      </c>
      <c r="BR65" s="35">
        <v>1</v>
      </c>
      <c r="BS65" s="35">
        <v>1</v>
      </c>
      <c r="BT65" s="35">
        <v>2</v>
      </c>
      <c r="BU65" s="35">
        <v>2</v>
      </c>
      <c r="BV65" s="35">
        <v>2</v>
      </c>
      <c r="BW65" s="35">
        <v>2</v>
      </c>
    </row>
    <row r="66" spans="1:75" x14ac:dyDescent="0.35">
      <c r="A66" t="s">
        <v>1637</v>
      </c>
      <c r="B66" t="s">
        <v>1519</v>
      </c>
      <c r="C66" t="s">
        <v>3</v>
      </c>
      <c r="D66" t="s">
        <v>1468</v>
      </c>
      <c r="E66">
        <v>0.26415094300000003</v>
      </c>
      <c r="F66">
        <v>1.8867925000000001E-2</v>
      </c>
      <c r="G66">
        <v>0</v>
      </c>
      <c r="H66" t="s">
        <v>1442</v>
      </c>
      <c r="I66" t="s">
        <v>1469</v>
      </c>
      <c r="J66" t="s">
        <v>1520</v>
      </c>
      <c r="K66" t="s">
        <v>1469</v>
      </c>
      <c r="M66">
        <f t="shared" si="11"/>
        <v>0</v>
      </c>
      <c r="N66">
        <f t="shared" si="12"/>
        <v>0</v>
      </c>
      <c r="O66">
        <f t="shared" si="13"/>
        <v>0</v>
      </c>
      <c r="P66">
        <f t="shared" si="14"/>
        <v>0</v>
      </c>
      <c r="Q66">
        <f t="shared" si="8"/>
        <v>0</v>
      </c>
      <c r="R66" t="str">
        <f t="shared" ref="R66:T129" si="16">B66</f>
        <v>450mt-wam</v>
      </c>
      <c r="S66" t="str">
        <f t="shared" si="16"/>
        <v>L1</v>
      </c>
      <c r="T66" t="str">
        <f t="shared" si="16"/>
        <v>S3_P2</v>
      </c>
      <c r="U66" t="str">
        <f t="shared" ref="U66:U129" si="17">I66</f>
        <v>L1-S3_P2</v>
      </c>
      <c r="W66" t="s">
        <v>1519</v>
      </c>
      <c r="X66" s="35">
        <v>-1</v>
      </c>
      <c r="Y66" s="35">
        <v>-1</v>
      </c>
      <c r="Z66" s="35">
        <v>-1</v>
      </c>
      <c r="AA66" s="35">
        <v>-1</v>
      </c>
      <c r="AB66" s="35">
        <v>-1</v>
      </c>
      <c r="AC66" s="35">
        <v>-1</v>
      </c>
      <c r="AD66" s="35">
        <v>-1</v>
      </c>
      <c r="AE66" s="35">
        <v>-1</v>
      </c>
      <c r="AF66" s="35">
        <v>-1</v>
      </c>
      <c r="AG66" s="35">
        <v>-1</v>
      </c>
      <c r="AH66" s="35">
        <v>0</v>
      </c>
      <c r="AI66" s="35">
        <v>0</v>
      </c>
      <c r="AJ66" s="35">
        <v>0</v>
      </c>
      <c r="AK66" s="35">
        <v>0</v>
      </c>
      <c r="AL66" s="35">
        <v>0</v>
      </c>
      <c r="AM66" s="35">
        <v>0</v>
      </c>
      <c r="AN66" s="35">
        <v>0</v>
      </c>
      <c r="AO66" s="35">
        <v>0</v>
      </c>
      <c r="AP66" s="35">
        <v>0</v>
      </c>
      <c r="AQ66" s="35">
        <v>0</v>
      </c>
      <c r="AR66" s="35">
        <v>0</v>
      </c>
      <c r="AS66" s="35">
        <v>0</v>
      </c>
      <c r="AT66" s="35">
        <v>0</v>
      </c>
      <c r="AU66" s="35">
        <v>0</v>
      </c>
      <c r="AV66" s="35">
        <v>0</v>
      </c>
      <c r="AW66" s="35">
        <v>0</v>
      </c>
      <c r="AX66" s="35">
        <v>0</v>
      </c>
      <c r="AY66" s="35">
        <v>0</v>
      </c>
      <c r="AZ66" s="35">
        <v>0</v>
      </c>
      <c r="BA66" s="35">
        <v>0</v>
      </c>
      <c r="BB66" s="35">
        <v>0</v>
      </c>
      <c r="BC66" s="35">
        <v>0</v>
      </c>
      <c r="BD66" s="35">
        <v>0</v>
      </c>
      <c r="BE66" s="35">
        <v>0</v>
      </c>
      <c r="BF66" s="35">
        <v>0</v>
      </c>
      <c r="BG66" s="35">
        <v>1</v>
      </c>
      <c r="BH66" s="35">
        <v>1</v>
      </c>
      <c r="BI66" s="35">
        <v>0</v>
      </c>
      <c r="BJ66" s="35">
        <v>1</v>
      </c>
      <c r="BK66" s="35">
        <v>1</v>
      </c>
      <c r="BL66" s="35">
        <v>1</v>
      </c>
      <c r="BM66" s="35">
        <v>1</v>
      </c>
      <c r="BN66" s="35">
        <v>1</v>
      </c>
      <c r="BO66" s="35">
        <v>1</v>
      </c>
      <c r="BP66" s="35">
        <v>1</v>
      </c>
      <c r="BQ66" s="35">
        <v>1</v>
      </c>
      <c r="BR66" s="35">
        <v>1</v>
      </c>
      <c r="BS66" s="35">
        <v>1</v>
      </c>
      <c r="BT66" s="35">
        <v>2</v>
      </c>
      <c r="BU66" s="35">
        <v>2</v>
      </c>
      <c r="BV66" s="35">
        <v>2</v>
      </c>
      <c r="BW66" s="35">
        <v>2</v>
      </c>
    </row>
    <row r="67" spans="1:75" x14ac:dyDescent="0.35">
      <c r="A67" t="s">
        <v>1637</v>
      </c>
      <c r="B67" t="s">
        <v>1519</v>
      </c>
      <c r="C67" t="s">
        <v>9</v>
      </c>
      <c r="D67" t="s">
        <v>35</v>
      </c>
      <c r="E67">
        <v>0.43396226399999999</v>
      </c>
      <c r="F67">
        <v>0.15094339600000001</v>
      </c>
      <c r="G67">
        <v>0</v>
      </c>
      <c r="H67" t="s">
        <v>1442</v>
      </c>
      <c r="I67" t="s">
        <v>1470</v>
      </c>
      <c r="J67" t="s">
        <v>1525</v>
      </c>
      <c r="K67" t="s">
        <v>1470</v>
      </c>
      <c r="M67">
        <f t="shared" ref="M67:M130" si="18">IF(E67=0,-1,0)</f>
        <v>0</v>
      </c>
      <c r="N67">
        <f t="shared" ref="N67:P130" si="19">IF(E67&gt;0.667,1,0)</f>
        <v>0</v>
      </c>
      <c r="O67">
        <f t="shared" si="19"/>
        <v>0</v>
      </c>
      <c r="P67">
        <f t="shared" si="19"/>
        <v>0</v>
      </c>
      <c r="Q67">
        <f t="shared" ref="Q67:Q130" si="20">SUM(M67:P67)</f>
        <v>0</v>
      </c>
      <c r="R67" t="str">
        <f t="shared" si="16"/>
        <v>450mt-wam</v>
      </c>
      <c r="S67" t="str">
        <f t="shared" si="16"/>
        <v>L2</v>
      </c>
      <c r="T67" t="str">
        <f t="shared" si="16"/>
        <v>a</v>
      </c>
      <c r="U67" t="str">
        <f t="shared" si="17"/>
        <v>L2-a</v>
      </c>
      <c r="W67" t="s">
        <v>93</v>
      </c>
      <c r="X67" s="35">
        <v>-1</v>
      </c>
      <c r="Y67" s="35">
        <v>-1</v>
      </c>
      <c r="Z67" s="35">
        <v>-1</v>
      </c>
      <c r="AA67" s="35">
        <v>-1</v>
      </c>
      <c r="AB67" s="35">
        <v>-1</v>
      </c>
      <c r="AC67" s="35">
        <v>-1</v>
      </c>
      <c r="AD67" s="35">
        <v>-1</v>
      </c>
      <c r="AE67" s="35">
        <v>-1</v>
      </c>
      <c r="AF67" s="35">
        <v>-1</v>
      </c>
      <c r="AG67" s="35">
        <v>-1</v>
      </c>
      <c r="AH67" s="35">
        <v>0</v>
      </c>
      <c r="AI67" s="35">
        <v>-1</v>
      </c>
      <c r="AJ67" s="35">
        <v>0</v>
      </c>
      <c r="AK67" s="35">
        <v>0</v>
      </c>
      <c r="AL67" s="35">
        <v>0</v>
      </c>
      <c r="AM67" s="35">
        <v>0</v>
      </c>
      <c r="AN67" s="35">
        <v>0</v>
      </c>
      <c r="AO67" s="35">
        <v>0</v>
      </c>
      <c r="AP67" s="35">
        <v>0</v>
      </c>
      <c r="AQ67" s="35">
        <v>0</v>
      </c>
      <c r="AR67" s="35">
        <v>0</v>
      </c>
      <c r="AS67" s="35">
        <v>0</v>
      </c>
      <c r="AT67" s="35">
        <v>0</v>
      </c>
      <c r="AU67" s="35">
        <v>0</v>
      </c>
      <c r="AV67" s="35">
        <v>0</v>
      </c>
      <c r="AW67" s="35">
        <v>0</v>
      </c>
      <c r="AX67" s="35">
        <v>0</v>
      </c>
      <c r="AY67" s="35">
        <v>0</v>
      </c>
      <c r="AZ67" s="35">
        <v>0</v>
      </c>
      <c r="BA67" s="35">
        <v>0</v>
      </c>
      <c r="BB67" s="35">
        <v>0</v>
      </c>
      <c r="BC67" s="35">
        <v>0</v>
      </c>
      <c r="BD67" s="35">
        <v>0</v>
      </c>
      <c r="BE67" s="35">
        <v>0</v>
      </c>
      <c r="BF67" s="35">
        <v>0</v>
      </c>
      <c r="BG67" s="35">
        <v>0</v>
      </c>
      <c r="BH67" s="35">
        <v>1</v>
      </c>
      <c r="BI67" s="35">
        <v>0</v>
      </c>
      <c r="BJ67" s="35">
        <v>1</v>
      </c>
      <c r="BK67" s="35">
        <v>1</v>
      </c>
      <c r="BL67" s="35">
        <v>1</v>
      </c>
      <c r="BM67" s="35">
        <v>1</v>
      </c>
      <c r="BN67" s="35">
        <v>1</v>
      </c>
      <c r="BO67" s="35">
        <v>1</v>
      </c>
      <c r="BP67" s="35">
        <v>1</v>
      </c>
      <c r="BQ67" s="35">
        <v>1</v>
      </c>
      <c r="BR67" s="35">
        <v>1</v>
      </c>
      <c r="BS67" s="35">
        <v>1</v>
      </c>
      <c r="BT67" s="35">
        <v>2</v>
      </c>
      <c r="BU67" s="35">
        <v>2</v>
      </c>
      <c r="BV67" s="35">
        <v>2</v>
      </c>
      <c r="BW67" s="35">
        <v>2</v>
      </c>
    </row>
    <row r="68" spans="1:75" x14ac:dyDescent="0.35">
      <c r="A68" t="s">
        <v>1637</v>
      </c>
      <c r="B68" t="s">
        <v>1519</v>
      </c>
      <c r="C68" t="s">
        <v>9</v>
      </c>
      <c r="D68" t="s">
        <v>39</v>
      </c>
      <c r="E68">
        <v>0.75471698099999995</v>
      </c>
      <c r="F68">
        <v>0.26415094300000003</v>
      </c>
      <c r="G68">
        <v>0</v>
      </c>
      <c r="H68" t="s">
        <v>1463</v>
      </c>
      <c r="I68" t="s">
        <v>1472</v>
      </c>
      <c r="J68" t="s">
        <v>1525</v>
      </c>
      <c r="K68" t="s">
        <v>1472</v>
      </c>
      <c r="M68">
        <f t="shared" si="18"/>
        <v>0</v>
      </c>
      <c r="N68">
        <f t="shared" si="19"/>
        <v>1</v>
      </c>
      <c r="O68">
        <f t="shared" si="19"/>
        <v>0</v>
      </c>
      <c r="P68">
        <f t="shared" si="19"/>
        <v>0</v>
      </c>
      <c r="Q68">
        <f t="shared" si="20"/>
        <v>1</v>
      </c>
      <c r="R68" t="str">
        <f t="shared" si="16"/>
        <v>450mt-wam</v>
      </c>
      <c r="S68" t="str">
        <f t="shared" si="16"/>
        <v>L2</v>
      </c>
      <c r="T68" t="str">
        <f t="shared" si="16"/>
        <v>b</v>
      </c>
      <c r="U68" t="str">
        <f t="shared" si="17"/>
        <v>L2-b</v>
      </c>
      <c r="W68" t="s">
        <v>94</v>
      </c>
      <c r="X68" s="35">
        <v>-1</v>
      </c>
      <c r="Y68" s="35">
        <v>-1</v>
      </c>
      <c r="Z68" s="35">
        <v>-1</v>
      </c>
      <c r="AA68" s="35">
        <v>-1</v>
      </c>
      <c r="AB68" s="35">
        <v>-1</v>
      </c>
      <c r="AC68" s="35">
        <v>-1</v>
      </c>
      <c r="AD68" s="35">
        <v>-1</v>
      </c>
      <c r="AE68" s="35">
        <v>-1</v>
      </c>
      <c r="AF68" s="35">
        <v>-1</v>
      </c>
      <c r="AG68" s="35">
        <v>-1</v>
      </c>
      <c r="AH68" s="35">
        <v>-1</v>
      </c>
      <c r="AI68" s="35">
        <v>-1</v>
      </c>
      <c r="AJ68" s="35">
        <v>0</v>
      </c>
      <c r="AK68" s="35">
        <v>0</v>
      </c>
      <c r="AL68" s="35">
        <v>0</v>
      </c>
      <c r="AM68" s="35">
        <v>0</v>
      </c>
      <c r="AN68" s="35">
        <v>0</v>
      </c>
      <c r="AO68" s="35">
        <v>0</v>
      </c>
      <c r="AP68" s="35">
        <v>0</v>
      </c>
      <c r="AQ68" s="35">
        <v>0</v>
      </c>
      <c r="AR68" s="35">
        <v>0</v>
      </c>
      <c r="AS68" s="35">
        <v>0</v>
      </c>
      <c r="AT68" s="35">
        <v>0</v>
      </c>
      <c r="AU68" s="35">
        <v>0</v>
      </c>
      <c r="AV68" s="35">
        <v>0</v>
      </c>
      <c r="AW68" s="35">
        <v>0</v>
      </c>
      <c r="AX68" s="35">
        <v>0</v>
      </c>
      <c r="AY68" s="35">
        <v>0</v>
      </c>
      <c r="AZ68" s="35">
        <v>0</v>
      </c>
      <c r="BA68" s="35">
        <v>0</v>
      </c>
      <c r="BB68" s="35">
        <v>0</v>
      </c>
      <c r="BC68" s="35">
        <v>0</v>
      </c>
      <c r="BD68" s="35">
        <v>0</v>
      </c>
      <c r="BE68" s="35">
        <v>0</v>
      </c>
      <c r="BF68" s="35">
        <v>0</v>
      </c>
      <c r="BG68" s="35">
        <v>0</v>
      </c>
      <c r="BH68" s="35">
        <v>1</v>
      </c>
      <c r="BI68" s="35">
        <v>0</v>
      </c>
      <c r="BJ68" s="35">
        <v>1</v>
      </c>
      <c r="BK68" s="35">
        <v>1</v>
      </c>
      <c r="BL68" s="35">
        <v>1</v>
      </c>
      <c r="BM68" s="35">
        <v>1</v>
      </c>
      <c r="BN68" s="35">
        <v>1</v>
      </c>
      <c r="BO68" s="35">
        <v>1</v>
      </c>
      <c r="BP68" s="35">
        <v>1</v>
      </c>
      <c r="BQ68" s="35">
        <v>1</v>
      </c>
      <c r="BR68" s="35">
        <v>1</v>
      </c>
      <c r="BS68" s="35">
        <v>1</v>
      </c>
      <c r="BT68" s="35">
        <v>2</v>
      </c>
      <c r="BU68" s="35">
        <v>2</v>
      </c>
      <c r="BV68" s="35">
        <v>2</v>
      </c>
      <c r="BW68" s="35">
        <v>2</v>
      </c>
    </row>
    <row r="69" spans="1:75" x14ac:dyDescent="0.35">
      <c r="A69" t="s">
        <v>1637</v>
      </c>
      <c r="B69" t="s">
        <v>1519</v>
      </c>
      <c r="C69" t="s">
        <v>9</v>
      </c>
      <c r="D69" t="s">
        <v>42</v>
      </c>
      <c r="E69">
        <v>0.92452830200000002</v>
      </c>
      <c r="F69">
        <v>0.603773585</v>
      </c>
      <c r="G69">
        <v>3.7735849000000002E-2</v>
      </c>
      <c r="H69" t="s">
        <v>1463</v>
      </c>
      <c r="I69" t="s">
        <v>1473</v>
      </c>
      <c r="J69" t="s">
        <v>1525</v>
      </c>
      <c r="K69" t="s">
        <v>1473</v>
      </c>
      <c r="M69">
        <f t="shared" si="18"/>
        <v>0</v>
      </c>
      <c r="N69">
        <f t="shared" si="19"/>
        <v>1</v>
      </c>
      <c r="O69">
        <f t="shared" si="19"/>
        <v>0</v>
      </c>
      <c r="P69">
        <f t="shared" si="19"/>
        <v>0</v>
      </c>
      <c r="Q69">
        <f t="shared" si="20"/>
        <v>1</v>
      </c>
      <c r="R69" t="str">
        <f t="shared" si="16"/>
        <v>450mt-wam</v>
      </c>
      <c r="S69" t="str">
        <f t="shared" si="16"/>
        <v>L2</v>
      </c>
      <c r="T69" t="str">
        <f t="shared" si="16"/>
        <v>d</v>
      </c>
      <c r="U69" t="str">
        <f t="shared" si="17"/>
        <v>L2-d</v>
      </c>
      <c r="W69" t="s">
        <v>1521</v>
      </c>
      <c r="X69" s="35">
        <v>-1</v>
      </c>
      <c r="Y69" s="35">
        <v>-1</v>
      </c>
      <c r="Z69" s="35">
        <v>-1</v>
      </c>
      <c r="AA69" s="35">
        <v>-1</v>
      </c>
      <c r="AB69" s="35">
        <v>-1</v>
      </c>
      <c r="AC69" s="35">
        <v>-1</v>
      </c>
      <c r="AD69" s="35">
        <v>-1</v>
      </c>
      <c r="AE69" s="35">
        <v>-1</v>
      </c>
      <c r="AF69" s="35">
        <v>-1</v>
      </c>
      <c r="AG69" s="35">
        <v>-1</v>
      </c>
      <c r="AH69" s="35">
        <v>-1</v>
      </c>
      <c r="AI69" s="35">
        <v>-1</v>
      </c>
      <c r="AJ69" s="35">
        <v>-1</v>
      </c>
      <c r="AK69" s="35">
        <v>0</v>
      </c>
      <c r="AL69" s="35">
        <v>-1</v>
      </c>
      <c r="AM69" s="35">
        <v>0</v>
      </c>
      <c r="AN69" s="35">
        <v>0</v>
      </c>
      <c r="AO69" s="35">
        <v>0</v>
      </c>
      <c r="AP69" s="35">
        <v>0</v>
      </c>
      <c r="AQ69" s="35">
        <v>0</v>
      </c>
      <c r="AR69" s="35">
        <v>0</v>
      </c>
      <c r="AS69" s="35">
        <v>0</v>
      </c>
      <c r="AT69" s="35">
        <v>0</v>
      </c>
      <c r="AU69" s="35">
        <v>0</v>
      </c>
      <c r="AV69" s="35">
        <v>0</v>
      </c>
      <c r="AW69" s="35">
        <v>0</v>
      </c>
      <c r="AX69" s="35">
        <v>0</v>
      </c>
      <c r="AY69" s="35">
        <v>0</v>
      </c>
      <c r="AZ69" s="35">
        <v>-1</v>
      </c>
      <c r="BA69" s="35">
        <v>0</v>
      </c>
      <c r="BB69" s="35">
        <v>0</v>
      </c>
      <c r="BC69" s="35">
        <v>0</v>
      </c>
      <c r="BD69" s="35">
        <v>0</v>
      </c>
      <c r="BE69" s="35">
        <v>0</v>
      </c>
      <c r="BF69" s="35">
        <v>0</v>
      </c>
      <c r="BG69" s="35">
        <v>0</v>
      </c>
      <c r="BH69" s="35">
        <v>0</v>
      </c>
      <c r="BI69" s="35">
        <v>0</v>
      </c>
      <c r="BJ69" s="35">
        <v>0</v>
      </c>
      <c r="BK69" s="35">
        <v>0</v>
      </c>
      <c r="BL69" s="35">
        <v>0</v>
      </c>
      <c r="BM69" s="35">
        <v>1</v>
      </c>
      <c r="BN69" s="35">
        <v>1</v>
      </c>
      <c r="BO69" s="35">
        <v>1</v>
      </c>
      <c r="BP69" s="35">
        <v>1</v>
      </c>
      <c r="BQ69" s="35">
        <v>1</v>
      </c>
      <c r="BR69" s="35">
        <v>1</v>
      </c>
      <c r="BS69" s="35">
        <v>1</v>
      </c>
      <c r="BT69" s="35">
        <v>1</v>
      </c>
      <c r="BU69" s="35">
        <v>1</v>
      </c>
      <c r="BV69" s="35">
        <v>2</v>
      </c>
      <c r="BW69" s="35">
        <v>2</v>
      </c>
    </row>
    <row r="70" spans="1:75" x14ac:dyDescent="0.35">
      <c r="A70" t="s">
        <v>1637</v>
      </c>
      <c r="B70" t="s">
        <v>1519</v>
      </c>
      <c r="C70" t="s">
        <v>9</v>
      </c>
      <c r="D70" t="s">
        <v>45</v>
      </c>
      <c r="E70">
        <v>0.98113207499999999</v>
      </c>
      <c r="F70">
        <v>0.811320755</v>
      </c>
      <c r="G70">
        <v>0.15094339600000001</v>
      </c>
      <c r="H70" t="s">
        <v>1447</v>
      </c>
      <c r="I70" t="s">
        <v>1474</v>
      </c>
      <c r="J70" t="s">
        <v>1525</v>
      </c>
      <c r="K70" t="s">
        <v>1474</v>
      </c>
      <c r="M70">
        <f t="shared" si="18"/>
        <v>0</v>
      </c>
      <c r="N70">
        <f t="shared" si="19"/>
        <v>1</v>
      </c>
      <c r="O70">
        <f t="shared" si="19"/>
        <v>1</v>
      </c>
      <c r="P70">
        <f t="shared" si="19"/>
        <v>0</v>
      </c>
      <c r="Q70">
        <f t="shared" si="20"/>
        <v>2</v>
      </c>
      <c r="R70" t="str">
        <f t="shared" si="16"/>
        <v>450mt-wam</v>
      </c>
      <c r="S70" t="str">
        <f t="shared" si="16"/>
        <v>L2</v>
      </c>
      <c r="T70" t="str">
        <f t="shared" si="16"/>
        <v>e</v>
      </c>
      <c r="U70" t="str">
        <f t="shared" si="17"/>
        <v>L2-e</v>
      </c>
      <c r="W70" t="s">
        <v>1522</v>
      </c>
      <c r="X70" s="35">
        <v>-1</v>
      </c>
      <c r="Y70" s="35">
        <v>-1</v>
      </c>
      <c r="Z70" s="35">
        <v>-1</v>
      </c>
      <c r="AA70" s="35">
        <v>-1</v>
      </c>
      <c r="AB70" s="35">
        <v>-1</v>
      </c>
      <c r="AC70" s="35">
        <v>-1</v>
      </c>
      <c r="AD70" s="35">
        <v>-1</v>
      </c>
      <c r="AE70" s="35">
        <v>-1</v>
      </c>
      <c r="AF70" s="35">
        <v>-1</v>
      </c>
      <c r="AG70" s="35">
        <v>-1</v>
      </c>
      <c r="AH70" s="35">
        <v>-1</v>
      </c>
      <c r="AI70" s="35">
        <v>-1</v>
      </c>
      <c r="AJ70" s="35">
        <v>-1</v>
      </c>
      <c r="AK70" s="35">
        <v>0</v>
      </c>
      <c r="AL70" s="35">
        <v>-1</v>
      </c>
      <c r="AM70" s="35">
        <v>0</v>
      </c>
      <c r="AN70" s="35">
        <v>0</v>
      </c>
      <c r="AO70" s="35">
        <v>0</v>
      </c>
      <c r="AP70" s="35">
        <v>0</v>
      </c>
      <c r="AQ70" s="35">
        <v>0</v>
      </c>
      <c r="AR70" s="35">
        <v>0</v>
      </c>
      <c r="AS70" s="35">
        <v>0</v>
      </c>
      <c r="AT70" s="35">
        <v>0</v>
      </c>
      <c r="AU70" s="35">
        <v>0</v>
      </c>
      <c r="AV70" s="35">
        <v>0</v>
      </c>
      <c r="AW70" s="35">
        <v>0</v>
      </c>
      <c r="AX70" s="35">
        <v>0</v>
      </c>
      <c r="AY70" s="35">
        <v>0</v>
      </c>
      <c r="AZ70" s="35">
        <v>-1</v>
      </c>
      <c r="BA70" s="35">
        <v>0</v>
      </c>
      <c r="BB70" s="35">
        <v>0</v>
      </c>
      <c r="BC70" s="35">
        <v>0</v>
      </c>
      <c r="BD70" s="35">
        <v>0</v>
      </c>
      <c r="BE70" s="35">
        <v>0</v>
      </c>
      <c r="BF70" s="35">
        <v>0</v>
      </c>
      <c r="BG70" s="35">
        <v>0</v>
      </c>
      <c r="BH70" s="35">
        <v>0</v>
      </c>
      <c r="BI70" s="35">
        <v>0</v>
      </c>
      <c r="BJ70" s="35">
        <v>0</v>
      </c>
      <c r="BK70" s="35">
        <v>0</v>
      </c>
      <c r="BL70" s="35">
        <v>0</v>
      </c>
      <c r="BM70" s="35">
        <v>1</v>
      </c>
      <c r="BN70" s="35">
        <v>1</v>
      </c>
      <c r="BO70" s="35">
        <v>1</v>
      </c>
      <c r="BP70" s="35">
        <v>1</v>
      </c>
      <c r="BQ70" s="35">
        <v>1</v>
      </c>
      <c r="BR70" s="35">
        <v>1</v>
      </c>
      <c r="BS70" s="35">
        <v>1</v>
      </c>
      <c r="BT70" s="35">
        <v>1</v>
      </c>
      <c r="BU70" s="35">
        <v>1</v>
      </c>
      <c r="BV70" s="35">
        <v>2</v>
      </c>
      <c r="BW70" s="35">
        <v>2</v>
      </c>
    </row>
    <row r="71" spans="1:75" x14ac:dyDescent="0.35">
      <c r="A71" t="s">
        <v>1637</v>
      </c>
      <c r="B71" t="s">
        <v>1519</v>
      </c>
      <c r="C71" t="s">
        <v>9</v>
      </c>
      <c r="D71" t="s">
        <v>1450</v>
      </c>
      <c r="E71">
        <v>0</v>
      </c>
      <c r="F71">
        <v>0</v>
      </c>
      <c r="G71">
        <v>0</v>
      </c>
      <c r="H71" t="s">
        <v>1442</v>
      </c>
      <c r="I71" t="s">
        <v>1475</v>
      </c>
      <c r="J71" t="s">
        <v>1525</v>
      </c>
      <c r="K71" t="s">
        <v>1475</v>
      </c>
      <c r="M71">
        <f t="shared" si="18"/>
        <v>-1</v>
      </c>
      <c r="N71">
        <f t="shared" si="19"/>
        <v>0</v>
      </c>
      <c r="O71">
        <f t="shared" si="19"/>
        <v>0</v>
      </c>
      <c r="P71">
        <f t="shared" si="19"/>
        <v>0</v>
      </c>
      <c r="Q71">
        <f t="shared" si="20"/>
        <v>-1</v>
      </c>
      <c r="R71" t="str">
        <f t="shared" si="16"/>
        <v>450mt-wam</v>
      </c>
      <c r="S71" t="str">
        <f t="shared" si="16"/>
        <v>L2</v>
      </c>
      <c r="T71" t="str">
        <f t="shared" si="16"/>
        <v>S1</v>
      </c>
      <c r="U71" t="str">
        <f t="shared" si="17"/>
        <v>L2-S1</v>
      </c>
      <c r="W71" t="s">
        <v>1523</v>
      </c>
      <c r="X71" s="35">
        <v>-1</v>
      </c>
      <c r="Y71" s="35">
        <v>-1</v>
      </c>
      <c r="Z71" s="35">
        <v>-1</v>
      </c>
      <c r="AA71" s="35">
        <v>-1</v>
      </c>
      <c r="AB71" s="35">
        <v>-1</v>
      </c>
      <c r="AC71" s="35">
        <v>-1</v>
      </c>
      <c r="AD71" s="35">
        <v>-1</v>
      </c>
      <c r="AE71" s="35">
        <v>-1</v>
      </c>
      <c r="AF71" s="35">
        <v>-1</v>
      </c>
      <c r="AG71" s="35">
        <v>-1</v>
      </c>
      <c r="AH71" s="35">
        <v>-1</v>
      </c>
      <c r="AI71" s="35">
        <v>-1</v>
      </c>
      <c r="AJ71" s="35">
        <v>-1</v>
      </c>
      <c r="AK71" s="35">
        <v>0</v>
      </c>
      <c r="AL71" s="35">
        <v>-1</v>
      </c>
      <c r="AM71" s="35">
        <v>0</v>
      </c>
      <c r="AN71" s="35">
        <v>-1</v>
      </c>
      <c r="AO71" s="35">
        <v>0</v>
      </c>
      <c r="AP71" s="35">
        <v>0</v>
      </c>
      <c r="AQ71" s="35">
        <v>0</v>
      </c>
      <c r="AR71" s="35">
        <v>0</v>
      </c>
      <c r="AS71" s="35">
        <v>0</v>
      </c>
      <c r="AT71" s="35">
        <v>0</v>
      </c>
      <c r="AU71" s="35">
        <v>0</v>
      </c>
      <c r="AV71" s="35">
        <v>0</v>
      </c>
      <c r="AW71" s="35">
        <v>0</v>
      </c>
      <c r="AX71" s="35">
        <v>0</v>
      </c>
      <c r="AY71" s="35">
        <v>0</v>
      </c>
      <c r="AZ71" s="35">
        <v>-1</v>
      </c>
      <c r="BA71" s="35">
        <v>0</v>
      </c>
      <c r="BB71" s="35">
        <v>0</v>
      </c>
      <c r="BC71" s="35">
        <v>0</v>
      </c>
      <c r="BD71" s="35">
        <v>0</v>
      </c>
      <c r="BE71" s="35">
        <v>0</v>
      </c>
      <c r="BF71" s="35">
        <v>0</v>
      </c>
      <c r="BG71" s="35">
        <v>0</v>
      </c>
      <c r="BH71" s="35">
        <v>0</v>
      </c>
      <c r="BI71" s="35">
        <v>0</v>
      </c>
      <c r="BJ71" s="35">
        <v>0</v>
      </c>
      <c r="BK71" s="35">
        <v>0</v>
      </c>
      <c r="BL71" s="35">
        <v>0</v>
      </c>
      <c r="BM71" s="35">
        <v>1</v>
      </c>
      <c r="BN71" s="35">
        <v>1</v>
      </c>
      <c r="BO71" s="35">
        <v>1</v>
      </c>
      <c r="BP71" s="35">
        <v>1</v>
      </c>
      <c r="BQ71" s="35">
        <v>1</v>
      </c>
      <c r="BR71" s="35">
        <v>1</v>
      </c>
      <c r="BS71" s="35">
        <v>1</v>
      </c>
      <c r="BT71" s="35">
        <v>1</v>
      </c>
      <c r="BU71" s="35">
        <v>1</v>
      </c>
      <c r="BV71" s="35">
        <v>2</v>
      </c>
      <c r="BW71" s="35">
        <v>2</v>
      </c>
    </row>
    <row r="72" spans="1:75" x14ac:dyDescent="0.35">
      <c r="A72" t="s">
        <v>1637</v>
      </c>
      <c r="B72" t="s">
        <v>1519</v>
      </c>
      <c r="C72" t="s">
        <v>9</v>
      </c>
      <c r="D72" t="s">
        <v>1454</v>
      </c>
      <c r="E72">
        <v>0.20754717</v>
      </c>
      <c r="F72">
        <v>0</v>
      </c>
      <c r="G72">
        <v>0</v>
      </c>
      <c r="H72" t="s">
        <v>1442</v>
      </c>
      <c r="I72" t="s">
        <v>1476</v>
      </c>
      <c r="J72" t="s">
        <v>1525</v>
      </c>
      <c r="K72" t="s">
        <v>1476</v>
      </c>
      <c r="M72">
        <f t="shared" si="18"/>
        <v>0</v>
      </c>
      <c r="N72">
        <f t="shared" si="19"/>
        <v>0</v>
      </c>
      <c r="O72">
        <f t="shared" si="19"/>
        <v>0</v>
      </c>
      <c r="P72">
        <f t="shared" si="19"/>
        <v>0</v>
      </c>
      <c r="Q72">
        <f t="shared" si="20"/>
        <v>0</v>
      </c>
      <c r="R72" t="str">
        <f t="shared" si="16"/>
        <v>450mt-wam</v>
      </c>
      <c r="S72" t="str">
        <f t="shared" si="16"/>
        <v>L2</v>
      </c>
      <c r="T72" t="str">
        <f t="shared" si="16"/>
        <v>S1_P1</v>
      </c>
      <c r="U72" t="str">
        <f t="shared" si="17"/>
        <v>L2-S1_P1</v>
      </c>
      <c r="W72" t="s">
        <v>1524</v>
      </c>
      <c r="X72" s="35">
        <v>-1</v>
      </c>
      <c r="Y72" s="35">
        <v>-1</v>
      </c>
      <c r="Z72" s="35">
        <v>-1</v>
      </c>
      <c r="AA72" s="35">
        <v>-1</v>
      </c>
      <c r="AB72" s="35">
        <v>-1</v>
      </c>
      <c r="AC72" s="35">
        <v>-1</v>
      </c>
      <c r="AD72" s="35">
        <v>-1</v>
      </c>
      <c r="AE72" s="35">
        <v>-1</v>
      </c>
      <c r="AF72" s="35">
        <v>-1</v>
      </c>
      <c r="AG72" s="35">
        <v>-1</v>
      </c>
      <c r="AH72" s="35">
        <v>-1</v>
      </c>
      <c r="AI72" s="35">
        <v>-1</v>
      </c>
      <c r="AJ72" s="35">
        <v>-1</v>
      </c>
      <c r="AK72" s="35">
        <v>0</v>
      </c>
      <c r="AL72" s="35">
        <v>-1</v>
      </c>
      <c r="AM72" s="35">
        <v>-1</v>
      </c>
      <c r="AN72" s="35">
        <v>-1</v>
      </c>
      <c r="AO72" s="35">
        <v>-1</v>
      </c>
      <c r="AP72" s="35">
        <v>-1</v>
      </c>
      <c r="AQ72" s="35">
        <v>0</v>
      </c>
      <c r="AR72" s="35">
        <v>0</v>
      </c>
      <c r="AS72" s="35">
        <v>0</v>
      </c>
      <c r="AT72" s="35">
        <v>0</v>
      </c>
      <c r="AU72" s="35">
        <v>0</v>
      </c>
      <c r="AV72" s="35">
        <v>0</v>
      </c>
      <c r="AW72" s="35">
        <v>0</v>
      </c>
      <c r="AX72" s="35">
        <v>0</v>
      </c>
      <c r="AY72" s="35">
        <v>0</v>
      </c>
      <c r="AZ72" s="35">
        <v>-1</v>
      </c>
      <c r="BA72" s="35">
        <v>0</v>
      </c>
      <c r="BB72" s="35">
        <v>0</v>
      </c>
      <c r="BC72" s="35">
        <v>0</v>
      </c>
      <c r="BD72" s="35">
        <v>0</v>
      </c>
      <c r="BE72" s="35">
        <v>0</v>
      </c>
      <c r="BF72" s="35">
        <v>0</v>
      </c>
      <c r="BG72" s="35">
        <v>0</v>
      </c>
      <c r="BH72" s="35">
        <v>0</v>
      </c>
      <c r="BI72" s="35">
        <v>0</v>
      </c>
      <c r="BJ72" s="35">
        <v>0</v>
      </c>
      <c r="BK72" s="35">
        <v>0</v>
      </c>
      <c r="BL72" s="35">
        <v>0</v>
      </c>
      <c r="BM72" s="35">
        <v>0</v>
      </c>
      <c r="BN72" s="35">
        <v>0</v>
      </c>
      <c r="BO72" s="35">
        <v>0</v>
      </c>
      <c r="BP72" s="35">
        <v>1</v>
      </c>
      <c r="BQ72" s="35">
        <v>1</v>
      </c>
      <c r="BR72" s="35">
        <v>1</v>
      </c>
      <c r="BS72" s="35">
        <v>1</v>
      </c>
      <c r="BT72" s="35">
        <v>1</v>
      </c>
      <c r="BU72" s="35">
        <v>1</v>
      </c>
      <c r="BV72" s="35">
        <v>1</v>
      </c>
      <c r="BW72" s="35">
        <v>1</v>
      </c>
    </row>
    <row r="73" spans="1:75" x14ac:dyDescent="0.35">
      <c r="A73" t="s">
        <v>1637</v>
      </c>
      <c r="B73" t="s">
        <v>1519</v>
      </c>
      <c r="C73" t="s">
        <v>9</v>
      </c>
      <c r="D73" t="s">
        <v>1459</v>
      </c>
      <c r="E73">
        <v>0.67924528299999998</v>
      </c>
      <c r="F73">
        <v>0.188679245</v>
      </c>
      <c r="G73">
        <v>0</v>
      </c>
      <c r="H73" t="s">
        <v>1463</v>
      </c>
      <c r="I73" t="s">
        <v>1477</v>
      </c>
      <c r="J73" t="s">
        <v>1525</v>
      </c>
      <c r="K73" t="s">
        <v>1477</v>
      </c>
      <c r="M73">
        <f t="shared" si="18"/>
        <v>0</v>
      </c>
      <c r="N73">
        <f t="shared" si="19"/>
        <v>1</v>
      </c>
      <c r="O73">
        <f t="shared" si="19"/>
        <v>0</v>
      </c>
      <c r="P73">
        <f t="shared" si="19"/>
        <v>0</v>
      </c>
      <c r="Q73">
        <f t="shared" si="20"/>
        <v>1</v>
      </c>
      <c r="R73" t="str">
        <f t="shared" si="16"/>
        <v>450mt-wam</v>
      </c>
      <c r="S73" t="str">
        <f t="shared" si="16"/>
        <v>L2</v>
      </c>
      <c r="T73" t="str">
        <f t="shared" si="16"/>
        <v>S1_P2</v>
      </c>
      <c r="U73" t="str">
        <f t="shared" si="17"/>
        <v>L2-S1_P2</v>
      </c>
    </row>
    <row r="74" spans="1:75" x14ac:dyDescent="0.35">
      <c r="A74" t="s">
        <v>1637</v>
      </c>
      <c r="B74" t="s">
        <v>1519</v>
      </c>
      <c r="C74" t="s">
        <v>9</v>
      </c>
      <c r="D74" t="s">
        <v>1460</v>
      </c>
      <c r="E74">
        <v>0.11320754700000001</v>
      </c>
      <c r="F74">
        <v>0</v>
      </c>
      <c r="G74">
        <v>0</v>
      </c>
      <c r="H74" t="s">
        <v>1442</v>
      </c>
      <c r="I74" t="s">
        <v>1478</v>
      </c>
      <c r="J74" t="s">
        <v>1525</v>
      </c>
      <c r="K74" t="s">
        <v>1478</v>
      </c>
      <c r="M74">
        <f t="shared" si="18"/>
        <v>0</v>
      </c>
      <c r="N74">
        <f t="shared" si="19"/>
        <v>0</v>
      </c>
      <c r="O74">
        <f t="shared" si="19"/>
        <v>0</v>
      </c>
      <c r="P74">
        <f t="shared" si="19"/>
        <v>0</v>
      </c>
      <c r="Q74">
        <f t="shared" si="20"/>
        <v>0</v>
      </c>
      <c r="R74" t="str">
        <f t="shared" si="16"/>
        <v>450mt-wam</v>
      </c>
      <c r="S74" t="str">
        <f t="shared" si="16"/>
        <v>L2</v>
      </c>
      <c r="T74" t="str">
        <f t="shared" si="16"/>
        <v>S2</v>
      </c>
      <c r="U74" t="str">
        <f t="shared" si="17"/>
        <v>L2-S2</v>
      </c>
    </row>
    <row r="75" spans="1:75" x14ac:dyDescent="0.35">
      <c r="A75" t="s">
        <v>1637</v>
      </c>
      <c r="B75" t="s">
        <v>1519</v>
      </c>
      <c r="C75" t="s">
        <v>9</v>
      </c>
      <c r="D75" t="s">
        <v>1462</v>
      </c>
      <c r="E75">
        <v>0.47169811299999997</v>
      </c>
      <c r="F75">
        <v>0.132075472</v>
      </c>
      <c r="G75">
        <v>0</v>
      </c>
      <c r="H75" t="s">
        <v>1442</v>
      </c>
      <c r="I75" t="s">
        <v>1479</v>
      </c>
      <c r="J75" t="s">
        <v>1525</v>
      </c>
      <c r="K75" t="s">
        <v>1479</v>
      </c>
      <c r="M75">
        <f t="shared" si="18"/>
        <v>0</v>
      </c>
      <c r="N75">
        <f t="shared" si="19"/>
        <v>0</v>
      </c>
      <c r="O75">
        <f t="shared" si="19"/>
        <v>0</v>
      </c>
      <c r="P75">
        <f t="shared" si="19"/>
        <v>0</v>
      </c>
      <c r="Q75">
        <f t="shared" si="20"/>
        <v>0</v>
      </c>
      <c r="R75" t="str">
        <f t="shared" si="16"/>
        <v>450mt-wam</v>
      </c>
      <c r="S75" t="str">
        <f t="shared" si="16"/>
        <v>L2</v>
      </c>
      <c r="T75" t="str">
        <f t="shared" si="16"/>
        <v>S2_P1</v>
      </c>
      <c r="U75" t="str">
        <f t="shared" si="17"/>
        <v>L2-S2_P1</v>
      </c>
    </row>
    <row r="76" spans="1:75" ht="73.5" customHeight="1" x14ac:dyDescent="0.35">
      <c r="A76" t="s">
        <v>1637</v>
      </c>
      <c r="B76" t="s">
        <v>1519</v>
      </c>
      <c r="C76" t="s">
        <v>9</v>
      </c>
      <c r="D76" t="s">
        <v>179</v>
      </c>
      <c r="E76">
        <v>0.88679245299999998</v>
      </c>
      <c r="F76">
        <v>0.47169811299999997</v>
      </c>
      <c r="G76">
        <v>1.8867925000000001E-2</v>
      </c>
      <c r="H76" t="s">
        <v>1463</v>
      </c>
      <c r="I76" t="s">
        <v>1480</v>
      </c>
      <c r="J76" t="s">
        <v>1525</v>
      </c>
      <c r="K76" t="s">
        <v>1480</v>
      </c>
      <c r="M76">
        <f t="shared" si="18"/>
        <v>0</v>
      </c>
      <c r="N76">
        <f t="shared" si="19"/>
        <v>1</v>
      </c>
      <c r="O76">
        <f t="shared" si="19"/>
        <v>0</v>
      </c>
      <c r="P76">
        <f t="shared" si="19"/>
        <v>0</v>
      </c>
      <c r="Q76">
        <f t="shared" si="20"/>
        <v>1</v>
      </c>
      <c r="R76" t="str">
        <f t="shared" si="16"/>
        <v>450mt-wam</v>
      </c>
      <c r="S76" t="str">
        <f t="shared" si="16"/>
        <v>L2</v>
      </c>
      <c r="T76" t="str">
        <f t="shared" si="16"/>
        <v>S2_P2</v>
      </c>
      <c r="U76" t="str">
        <f t="shared" si="17"/>
        <v>L2-S2_P2</v>
      </c>
      <c r="W76" s="37" t="s">
        <v>84</v>
      </c>
      <c r="X76" s="60" t="s">
        <v>85</v>
      </c>
      <c r="Y76" s="60" t="s">
        <v>86</v>
      </c>
      <c r="Z76" s="60" t="s">
        <v>87</v>
      </c>
      <c r="AA76" s="60" t="s">
        <v>88</v>
      </c>
      <c r="AB76" s="13"/>
      <c r="AC76" s="13"/>
      <c r="AD76" s="13"/>
      <c r="AE76" s="13"/>
      <c r="AR76" s="13"/>
      <c r="AS76" s="13"/>
    </row>
    <row r="77" spans="1:75" x14ac:dyDescent="0.35">
      <c r="A77" t="s">
        <v>1637</v>
      </c>
      <c r="B77" t="s">
        <v>1519</v>
      </c>
      <c r="C77" t="s">
        <v>9</v>
      </c>
      <c r="D77" t="s">
        <v>1464</v>
      </c>
      <c r="E77">
        <v>0</v>
      </c>
      <c r="F77">
        <v>0</v>
      </c>
      <c r="G77">
        <v>0</v>
      </c>
      <c r="H77" t="s">
        <v>1442</v>
      </c>
      <c r="I77" t="s">
        <v>1481</v>
      </c>
      <c r="J77" t="s">
        <v>1525</v>
      </c>
      <c r="K77" t="s">
        <v>1481</v>
      </c>
      <c r="M77">
        <f t="shared" si="18"/>
        <v>-1</v>
      </c>
      <c r="N77">
        <f t="shared" si="19"/>
        <v>0</v>
      </c>
      <c r="O77">
        <f t="shared" si="19"/>
        <v>0</v>
      </c>
      <c r="P77">
        <f t="shared" si="19"/>
        <v>0</v>
      </c>
      <c r="Q77">
        <f t="shared" si="20"/>
        <v>-1</v>
      </c>
      <c r="R77" t="str">
        <f t="shared" si="16"/>
        <v>450mt-wam</v>
      </c>
      <c r="S77" t="str">
        <f t="shared" si="16"/>
        <v>L2</v>
      </c>
      <c r="T77" t="str">
        <f t="shared" si="16"/>
        <v>S3</v>
      </c>
      <c r="U77" t="str">
        <f t="shared" si="17"/>
        <v>L2-S3</v>
      </c>
      <c r="W77" s="37" t="s">
        <v>89</v>
      </c>
      <c r="X77" s="35">
        <v>0</v>
      </c>
      <c r="Y77" s="35">
        <v>1</v>
      </c>
      <c r="Z77" s="35">
        <v>1</v>
      </c>
      <c r="AA77" s="35">
        <v>1</v>
      </c>
    </row>
    <row r="78" spans="1:75" x14ac:dyDescent="0.35">
      <c r="A78" t="s">
        <v>1637</v>
      </c>
      <c r="B78" t="s">
        <v>1519</v>
      </c>
      <c r="C78" t="s">
        <v>9</v>
      </c>
      <c r="D78" t="s">
        <v>1466</v>
      </c>
      <c r="E78">
        <v>9.4339622999999997E-2</v>
      </c>
      <c r="F78">
        <v>0</v>
      </c>
      <c r="G78">
        <v>0</v>
      </c>
      <c r="H78" t="s">
        <v>1442</v>
      </c>
      <c r="I78" t="s">
        <v>1482</v>
      </c>
      <c r="J78" t="s">
        <v>1525</v>
      </c>
      <c r="K78" t="s">
        <v>1482</v>
      </c>
      <c r="M78">
        <f t="shared" si="18"/>
        <v>0</v>
      </c>
      <c r="N78">
        <f t="shared" si="19"/>
        <v>0</v>
      </c>
      <c r="O78">
        <f t="shared" si="19"/>
        <v>0</v>
      </c>
      <c r="P78">
        <f t="shared" si="19"/>
        <v>0</v>
      </c>
      <c r="Q78">
        <f t="shared" si="20"/>
        <v>0</v>
      </c>
      <c r="R78" t="str">
        <f t="shared" si="16"/>
        <v>450mt-wam</v>
      </c>
      <c r="S78" t="str">
        <f t="shared" si="16"/>
        <v>L2</v>
      </c>
      <c r="T78" t="str">
        <f t="shared" si="16"/>
        <v>S3_P1</v>
      </c>
      <c r="U78" t="str">
        <f t="shared" si="17"/>
        <v>L2-S3_P1</v>
      </c>
      <c r="W78" s="37" t="s">
        <v>90</v>
      </c>
      <c r="X78" s="35">
        <v>0</v>
      </c>
      <c r="Y78" s="35">
        <v>1</v>
      </c>
      <c r="Z78" s="35">
        <v>1</v>
      </c>
      <c r="AA78" s="35">
        <v>1</v>
      </c>
    </row>
    <row r="79" spans="1:75" x14ac:dyDescent="0.35">
      <c r="A79" t="s">
        <v>1637</v>
      </c>
      <c r="B79" t="s">
        <v>1519</v>
      </c>
      <c r="C79" t="s">
        <v>9</v>
      </c>
      <c r="D79" t="s">
        <v>1468</v>
      </c>
      <c r="E79">
        <v>0.43396226399999999</v>
      </c>
      <c r="F79">
        <v>0.11320754700000001</v>
      </c>
      <c r="G79">
        <v>0</v>
      </c>
      <c r="H79" t="s">
        <v>1442</v>
      </c>
      <c r="I79" t="s">
        <v>1483</v>
      </c>
      <c r="J79" t="s">
        <v>1525</v>
      </c>
      <c r="K79" t="s">
        <v>1483</v>
      </c>
      <c r="M79">
        <f t="shared" si="18"/>
        <v>0</v>
      </c>
      <c r="N79">
        <f t="shared" si="19"/>
        <v>0</v>
      </c>
      <c r="O79">
        <f t="shared" si="19"/>
        <v>0</v>
      </c>
      <c r="P79">
        <f t="shared" si="19"/>
        <v>0</v>
      </c>
      <c r="Q79">
        <f t="shared" si="20"/>
        <v>0</v>
      </c>
      <c r="R79" t="str">
        <f t="shared" si="16"/>
        <v>450mt-wam</v>
      </c>
      <c r="S79" t="str">
        <f t="shared" si="16"/>
        <v>L2</v>
      </c>
      <c r="T79" t="str">
        <f t="shared" si="16"/>
        <v>S3_P2</v>
      </c>
      <c r="U79" t="str">
        <f t="shared" si="17"/>
        <v>L2-S3_P2</v>
      </c>
      <c r="W79" s="37" t="s">
        <v>91</v>
      </c>
      <c r="X79" s="35">
        <v>0</v>
      </c>
      <c r="Y79" s="35">
        <v>1</v>
      </c>
      <c r="Z79" s="35">
        <v>1</v>
      </c>
      <c r="AA79" s="35">
        <v>1</v>
      </c>
    </row>
    <row r="80" spans="1:75" x14ac:dyDescent="0.35">
      <c r="A80" t="s">
        <v>1637</v>
      </c>
      <c r="B80" t="s">
        <v>1519</v>
      </c>
      <c r="C80" t="s">
        <v>14</v>
      </c>
      <c r="D80" t="s">
        <v>35</v>
      </c>
      <c r="E80">
        <v>0.49056603799999998</v>
      </c>
      <c r="F80">
        <v>0.188679245</v>
      </c>
      <c r="G80">
        <v>0</v>
      </c>
      <c r="H80" t="s">
        <v>1442</v>
      </c>
      <c r="I80" t="s">
        <v>1484</v>
      </c>
      <c r="J80" t="s">
        <v>1526</v>
      </c>
      <c r="K80" t="s">
        <v>1484</v>
      </c>
      <c r="M80">
        <f t="shared" si="18"/>
        <v>0</v>
      </c>
      <c r="N80">
        <f t="shared" si="19"/>
        <v>0</v>
      </c>
      <c r="O80">
        <f t="shared" si="19"/>
        <v>0</v>
      </c>
      <c r="P80">
        <f t="shared" si="19"/>
        <v>0</v>
      </c>
      <c r="Q80">
        <f t="shared" si="20"/>
        <v>0</v>
      </c>
      <c r="R80" t="str">
        <f t="shared" si="16"/>
        <v>450mt-wam</v>
      </c>
      <c r="S80" t="str">
        <f t="shared" si="16"/>
        <v>L3</v>
      </c>
      <c r="T80" t="str">
        <f t="shared" si="16"/>
        <v>a</v>
      </c>
      <c r="U80" t="str">
        <f t="shared" si="17"/>
        <v>L3-a</v>
      </c>
      <c r="W80" s="37" t="s">
        <v>92</v>
      </c>
      <c r="X80" s="35">
        <v>0</v>
      </c>
      <c r="Y80" s="35">
        <v>0</v>
      </c>
      <c r="Z80" s="35">
        <v>1</v>
      </c>
      <c r="AA80" s="35">
        <v>1</v>
      </c>
    </row>
    <row r="81" spans="1:34" x14ac:dyDescent="0.35">
      <c r="A81" t="s">
        <v>1637</v>
      </c>
      <c r="B81" t="s">
        <v>1519</v>
      </c>
      <c r="C81" t="s">
        <v>14</v>
      </c>
      <c r="D81" t="s">
        <v>39</v>
      </c>
      <c r="E81">
        <v>0.83018867900000004</v>
      </c>
      <c r="F81">
        <v>0.26415094300000003</v>
      </c>
      <c r="G81">
        <v>0</v>
      </c>
      <c r="H81" t="s">
        <v>1463</v>
      </c>
      <c r="I81" t="s">
        <v>1486</v>
      </c>
      <c r="J81" t="s">
        <v>1526</v>
      </c>
      <c r="K81" t="s">
        <v>1486</v>
      </c>
      <c r="M81">
        <f t="shared" si="18"/>
        <v>0</v>
      </c>
      <c r="N81">
        <f t="shared" si="19"/>
        <v>1</v>
      </c>
      <c r="O81">
        <f t="shared" si="19"/>
        <v>0</v>
      </c>
      <c r="P81">
        <f t="shared" si="19"/>
        <v>0</v>
      </c>
      <c r="Q81">
        <f t="shared" si="20"/>
        <v>1</v>
      </c>
      <c r="R81" t="str">
        <f t="shared" si="16"/>
        <v>450mt-wam</v>
      </c>
      <c r="S81" t="str">
        <f t="shared" si="16"/>
        <v>L3</v>
      </c>
      <c r="T81" t="str">
        <f t="shared" si="16"/>
        <v>b</v>
      </c>
      <c r="U81" t="str">
        <f t="shared" si="17"/>
        <v>L3-b</v>
      </c>
      <c r="W81" s="37" t="s">
        <v>93</v>
      </c>
      <c r="X81" s="35">
        <v>0</v>
      </c>
      <c r="Y81" s="35">
        <v>0</v>
      </c>
      <c r="Z81" s="35">
        <v>1</v>
      </c>
      <c r="AA81" s="35">
        <v>1</v>
      </c>
    </row>
    <row r="82" spans="1:34" x14ac:dyDescent="0.35">
      <c r="A82" t="s">
        <v>1637</v>
      </c>
      <c r="B82" t="s">
        <v>1519</v>
      </c>
      <c r="C82" t="s">
        <v>14</v>
      </c>
      <c r="D82" t="s">
        <v>42</v>
      </c>
      <c r="E82">
        <v>0.92452830200000002</v>
      </c>
      <c r="F82">
        <v>0.66037735799999997</v>
      </c>
      <c r="G82">
        <v>3.7735849000000002E-2</v>
      </c>
      <c r="H82" t="s">
        <v>1463</v>
      </c>
      <c r="I82" t="s">
        <v>1487</v>
      </c>
      <c r="J82" t="s">
        <v>1526</v>
      </c>
      <c r="K82" t="s">
        <v>1487</v>
      </c>
      <c r="M82">
        <f t="shared" si="18"/>
        <v>0</v>
      </c>
      <c r="N82">
        <f t="shared" si="19"/>
        <v>1</v>
      </c>
      <c r="O82">
        <f t="shared" si="19"/>
        <v>0</v>
      </c>
      <c r="P82">
        <f t="shared" si="19"/>
        <v>0</v>
      </c>
      <c r="Q82">
        <f t="shared" si="20"/>
        <v>1</v>
      </c>
      <c r="R82" t="str">
        <f t="shared" si="16"/>
        <v>450mt-wam</v>
      </c>
      <c r="S82" t="str">
        <f t="shared" si="16"/>
        <v>L3</v>
      </c>
      <c r="T82" t="str">
        <f t="shared" si="16"/>
        <v>d</v>
      </c>
      <c r="U82" t="str">
        <f t="shared" si="17"/>
        <v>L3-d</v>
      </c>
      <c r="W82" s="37" t="s">
        <v>94</v>
      </c>
      <c r="X82" s="35">
        <v>0</v>
      </c>
      <c r="Y82" s="35">
        <v>0</v>
      </c>
      <c r="Z82" s="35">
        <v>1</v>
      </c>
      <c r="AA82" s="35">
        <v>1</v>
      </c>
    </row>
    <row r="83" spans="1:34" x14ac:dyDescent="0.35">
      <c r="A83" t="s">
        <v>1637</v>
      </c>
      <c r="B83" t="s">
        <v>1519</v>
      </c>
      <c r="C83" t="s">
        <v>14</v>
      </c>
      <c r="D83" t="s">
        <v>45</v>
      </c>
      <c r="E83">
        <v>1</v>
      </c>
      <c r="F83">
        <v>0.83018867900000004</v>
      </c>
      <c r="G83">
        <v>0.15094339600000001</v>
      </c>
      <c r="H83" t="s">
        <v>1447</v>
      </c>
      <c r="I83" t="s">
        <v>1488</v>
      </c>
      <c r="J83" t="s">
        <v>1526</v>
      </c>
      <c r="K83" t="s">
        <v>1488</v>
      </c>
      <c r="M83">
        <f t="shared" si="18"/>
        <v>0</v>
      </c>
      <c r="N83">
        <f t="shared" si="19"/>
        <v>1</v>
      </c>
      <c r="O83">
        <f t="shared" si="19"/>
        <v>1</v>
      </c>
      <c r="P83">
        <f t="shared" si="19"/>
        <v>0</v>
      </c>
      <c r="Q83">
        <f t="shared" si="20"/>
        <v>2</v>
      </c>
      <c r="R83" t="str">
        <f t="shared" si="16"/>
        <v>450mt-wam</v>
      </c>
      <c r="S83" t="str">
        <f t="shared" si="16"/>
        <v>L3</v>
      </c>
      <c r="T83" t="str">
        <f t="shared" si="16"/>
        <v>e</v>
      </c>
      <c r="U83" t="str">
        <f t="shared" si="17"/>
        <v>L3-e</v>
      </c>
    </row>
    <row r="84" spans="1:34" x14ac:dyDescent="0.35">
      <c r="A84" t="s">
        <v>1637</v>
      </c>
      <c r="B84" t="s">
        <v>1519</v>
      </c>
      <c r="C84" t="s">
        <v>14</v>
      </c>
      <c r="D84" t="s">
        <v>1450</v>
      </c>
      <c r="E84">
        <v>0</v>
      </c>
      <c r="F84">
        <v>0</v>
      </c>
      <c r="G84">
        <v>0</v>
      </c>
      <c r="H84" t="s">
        <v>1442</v>
      </c>
      <c r="I84" t="s">
        <v>1489</v>
      </c>
      <c r="J84" t="s">
        <v>1526</v>
      </c>
      <c r="K84" t="s">
        <v>1489</v>
      </c>
      <c r="M84">
        <f t="shared" si="18"/>
        <v>-1</v>
      </c>
      <c r="N84">
        <f t="shared" si="19"/>
        <v>0</v>
      </c>
      <c r="O84">
        <f t="shared" si="19"/>
        <v>0</v>
      </c>
      <c r="P84">
        <f t="shared" si="19"/>
        <v>0</v>
      </c>
      <c r="Q84">
        <f t="shared" si="20"/>
        <v>-1</v>
      </c>
      <c r="R84" t="str">
        <f t="shared" si="16"/>
        <v>450mt-wam</v>
      </c>
      <c r="S84" t="str">
        <f t="shared" si="16"/>
        <v>L3</v>
      </c>
      <c r="T84" t="str">
        <f t="shared" si="16"/>
        <v>S1</v>
      </c>
      <c r="U84" t="str">
        <f t="shared" si="17"/>
        <v>L3-S1</v>
      </c>
    </row>
    <row r="85" spans="1:34" x14ac:dyDescent="0.35">
      <c r="A85" t="s">
        <v>1637</v>
      </c>
      <c r="B85" t="s">
        <v>1519</v>
      </c>
      <c r="C85" t="s">
        <v>14</v>
      </c>
      <c r="D85" t="s">
        <v>1454</v>
      </c>
      <c r="E85">
        <v>0.22641509400000001</v>
      </c>
      <c r="F85">
        <v>0</v>
      </c>
      <c r="G85">
        <v>0</v>
      </c>
      <c r="H85" t="s">
        <v>1442</v>
      </c>
      <c r="I85" t="s">
        <v>1490</v>
      </c>
      <c r="J85" t="s">
        <v>1526</v>
      </c>
      <c r="K85" t="s">
        <v>1490</v>
      </c>
      <c r="M85">
        <f t="shared" si="18"/>
        <v>0</v>
      </c>
      <c r="N85">
        <f t="shared" si="19"/>
        <v>0</v>
      </c>
      <c r="O85">
        <f t="shared" si="19"/>
        <v>0</v>
      </c>
      <c r="P85">
        <f t="shared" si="19"/>
        <v>0</v>
      </c>
      <c r="Q85">
        <f t="shared" si="20"/>
        <v>0</v>
      </c>
      <c r="R85" t="str">
        <f t="shared" si="16"/>
        <v>450mt-wam</v>
      </c>
      <c r="S85" t="str">
        <f t="shared" si="16"/>
        <v>L3</v>
      </c>
      <c r="T85" t="str">
        <f t="shared" si="16"/>
        <v>S1_P1</v>
      </c>
      <c r="U85" t="str">
        <f t="shared" si="17"/>
        <v>L3-S1_P1</v>
      </c>
    </row>
    <row r="86" spans="1:34" x14ac:dyDescent="0.35">
      <c r="A86" t="s">
        <v>1637</v>
      </c>
      <c r="B86" t="s">
        <v>1519</v>
      </c>
      <c r="C86" t="s">
        <v>14</v>
      </c>
      <c r="D86" t="s">
        <v>1459</v>
      </c>
      <c r="E86">
        <v>0.811320755</v>
      </c>
      <c r="F86">
        <v>0.22641509400000001</v>
      </c>
      <c r="G86">
        <v>0</v>
      </c>
      <c r="H86" t="s">
        <v>1463</v>
      </c>
      <c r="I86" t="s">
        <v>1491</v>
      </c>
      <c r="J86" t="s">
        <v>1526</v>
      </c>
      <c r="K86" t="s">
        <v>1491</v>
      </c>
      <c r="M86">
        <f t="shared" si="18"/>
        <v>0</v>
      </c>
      <c r="N86">
        <f t="shared" si="19"/>
        <v>1</v>
      </c>
      <c r="O86">
        <f t="shared" si="19"/>
        <v>0</v>
      </c>
      <c r="P86">
        <f t="shared" si="19"/>
        <v>0</v>
      </c>
      <c r="Q86">
        <f t="shared" si="20"/>
        <v>1</v>
      </c>
      <c r="R86" t="str">
        <f t="shared" si="16"/>
        <v>450mt-wam</v>
      </c>
      <c r="S86" t="str">
        <f t="shared" si="16"/>
        <v>L3</v>
      </c>
      <c r="T86" t="str">
        <f t="shared" si="16"/>
        <v>S1_P2</v>
      </c>
      <c r="U86" t="str">
        <f t="shared" si="17"/>
        <v>L3-S1_P2</v>
      </c>
    </row>
    <row r="87" spans="1:34" x14ac:dyDescent="0.35">
      <c r="A87" t="s">
        <v>1637</v>
      </c>
      <c r="B87" t="s">
        <v>1519</v>
      </c>
      <c r="C87" t="s">
        <v>14</v>
      </c>
      <c r="D87" t="s">
        <v>1460</v>
      </c>
      <c r="E87">
        <v>0.132075472</v>
      </c>
      <c r="F87">
        <v>0</v>
      </c>
      <c r="G87">
        <v>0</v>
      </c>
      <c r="H87" t="s">
        <v>1442</v>
      </c>
      <c r="I87" t="s">
        <v>1492</v>
      </c>
      <c r="J87" t="s">
        <v>1526</v>
      </c>
      <c r="K87" t="s">
        <v>1492</v>
      </c>
      <c r="M87">
        <f t="shared" si="18"/>
        <v>0</v>
      </c>
      <c r="N87">
        <f t="shared" si="19"/>
        <v>0</v>
      </c>
      <c r="O87">
        <f t="shared" si="19"/>
        <v>0</v>
      </c>
      <c r="P87">
        <f t="shared" si="19"/>
        <v>0</v>
      </c>
      <c r="Q87">
        <f t="shared" si="20"/>
        <v>0</v>
      </c>
      <c r="R87" t="str">
        <f t="shared" si="16"/>
        <v>450mt-wam</v>
      </c>
      <c r="S87" t="str">
        <f t="shared" si="16"/>
        <v>L3</v>
      </c>
      <c r="T87" t="str">
        <f t="shared" si="16"/>
        <v>S2</v>
      </c>
      <c r="U87" t="str">
        <f t="shared" si="17"/>
        <v>L3-S2</v>
      </c>
      <c r="W87" s="1" t="s">
        <v>1432</v>
      </c>
      <c r="X87" t="s">
        <v>1616</v>
      </c>
    </row>
    <row r="88" spans="1:34" x14ac:dyDescent="0.35">
      <c r="A88" t="s">
        <v>1637</v>
      </c>
      <c r="B88" t="s">
        <v>1519</v>
      </c>
      <c r="C88" t="s">
        <v>14</v>
      </c>
      <c r="D88" t="s">
        <v>1462</v>
      </c>
      <c r="E88">
        <v>0.54716981099999995</v>
      </c>
      <c r="F88">
        <v>0.15094339600000001</v>
      </c>
      <c r="G88">
        <v>0</v>
      </c>
      <c r="H88" t="s">
        <v>1442</v>
      </c>
      <c r="I88" t="s">
        <v>1493</v>
      </c>
      <c r="J88" t="s">
        <v>1526</v>
      </c>
      <c r="K88" t="s">
        <v>1493</v>
      </c>
      <c r="M88">
        <f t="shared" si="18"/>
        <v>0</v>
      </c>
      <c r="N88">
        <f t="shared" si="19"/>
        <v>0</v>
      </c>
      <c r="O88">
        <f t="shared" si="19"/>
        <v>0</v>
      </c>
      <c r="P88">
        <f t="shared" si="19"/>
        <v>0</v>
      </c>
      <c r="Q88">
        <f t="shared" si="20"/>
        <v>0</v>
      </c>
      <c r="R88" t="str">
        <f t="shared" si="16"/>
        <v>450mt-wam</v>
      </c>
      <c r="S88" t="str">
        <f t="shared" si="16"/>
        <v>L3</v>
      </c>
      <c r="T88" t="str">
        <f t="shared" si="16"/>
        <v>S2_P1</v>
      </c>
      <c r="U88" t="str">
        <f t="shared" si="17"/>
        <v>L3-S2_P1</v>
      </c>
      <c r="W88" s="1" t="s">
        <v>1433</v>
      </c>
      <c r="X88" t="s">
        <v>1616</v>
      </c>
    </row>
    <row r="89" spans="1:34" x14ac:dyDescent="0.35">
      <c r="A89" t="s">
        <v>1637</v>
      </c>
      <c r="B89" t="s">
        <v>1519</v>
      </c>
      <c r="C89" t="s">
        <v>14</v>
      </c>
      <c r="D89" t="s">
        <v>179</v>
      </c>
      <c r="E89">
        <v>0.92452830200000002</v>
      </c>
      <c r="F89">
        <v>0.49056603799999998</v>
      </c>
      <c r="G89">
        <v>3.7735849000000002E-2</v>
      </c>
      <c r="H89" t="s">
        <v>1463</v>
      </c>
      <c r="I89" t="s">
        <v>1494</v>
      </c>
      <c r="J89" t="s">
        <v>1526</v>
      </c>
      <c r="K89" t="s">
        <v>1494</v>
      </c>
      <c r="M89">
        <f t="shared" si="18"/>
        <v>0</v>
      </c>
      <c r="N89">
        <f t="shared" si="19"/>
        <v>1</v>
      </c>
      <c r="O89">
        <f t="shared" si="19"/>
        <v>0</v>
      </c>
      <c r="P89">
        <f t="shared" si="19"/>
        <v>0</v>
      </c>
      <c r="Q89">
        <f t="shared" si="20"/>
        <v>1</v>
      </c>
      <c r="R89" t="str">
        <f t="shared" si="16"/>
        <v>450mt-wam</v>
      </c>
      <c r="S89" t="str">
        <f t="shared" si="16"/>
        <v>L3</v>
      </c>
      <c r="T89" t="str">
        <f t="shared" si="16"/>
        <v>S2_P2</v>
      </c>
      <c r="U89" t="str">
        <f t="shared" si="17"/>
        <v>L3-S2_P2</v>
      </c>
    </row>
    <row r="90" spans="1:34" x14ac:dyDescent="0.35">
      <c r="A90" t="s">
        <v>1637</v>
      </c>
      <c r="B90" t="s">
        <v>1519</v>
      </c>
      <c r="C90" t="s">
        <v>14</v>
      </c>
      <c r="D90" t="s">
        <v>1464</v>
      </c>
      <c r="E90">
        <v>0</v>
      </c>
      <c r="F90">
        <v>0</v>
      </c>
      <c r="G90">
        <v>0</v>
      </c>
      <c r="H90" t="s">
        <v>1442</v>
      </c>
      <c r="I90" t="s">
        <v>1495</v>
      </c>
      <c r="J90" t="s">
        <v>1526</v>
      </c>
      <c r="K90" t="s">
        <v>1495</v>
      </c>
      <c r="M90">
        <f t="shared" si="18"/>
        <v>-1</v>
      </c>
      <c r="N90">
        <f t="shared" si="19"/>
        <v>0</v>
      </c>
      <c r="O90">
        <f t="shared" si="19"/>
        <v>0</v>
      </c>
      <c r="P90">
        <f t="shared" si="19"/>
        <v>0</v>
      </c>
      <c r="Q90">
        <f t="shared" si="20"/>
        <v>-1</v>
      </c>
      <c r="R90" t="str">
        <f t="shared" si="16"/>
        <v>450mt-wam</v>
      </c>
      <c r="S90" t="str">
        <f t="shared" si="16"/>
        <v>L3</v>
      </c>
      <c r="T90" t="str">
        <f t="shared" si="16"/>
        <v>S3</v>
      </c>
      <c r="U90" t="str">
        <f t="shared" si="17"/>
        <v>L3-S3</v>
      </c>
      <c r="W90" s="1" t="s">
        <v>1452</v>
      </c>
      <c r="X90" s="1" t="s">
        <v>1453</v>
      </c>
    </row>
    <row r="91" spans="1:34" x14ac:dyDescent="0.35">
      <c r="A91" t="s">
        <v>1637</v>
      </c>
      <c r="B91" t="s">
        <v>1519</v>
      </c>
      <c r="C91" t="s">
        <v>14</v>
      </c>
      <c r="D91" t="s">
        <v>1466</v>
      </c>
      <c r="E91">
        <v>0.132075472</v>
      </c>
      <c r="F91">
        <v>0</v>
      </c>
      <c r="G91">
        <v>0</v>
      </c>
      <c r="H91" t="s">
        <v>1442</v>
      </c>
      <c r="I91" t="s">
        <v>1500</v>
      </c>
      <c r="J91" t="s">
        <v>1526</v>
      </c>
      <c r="K91" t="s">
        <v>1500</v>
      </c>
      <c r="M91">
        <f t="shared" si="18"/>
        <v>0</v>
      </c>
      <c r="N91">
        <f t="shared" si="19"/>
        <v>0</v>
      </c>
      <c r="O91">
        <f t="shared" si="19"/>
        <v>0</v>
      </c>
      <c r="P91">
        <f t="shared" si="19"/>
        <v>0</v>
      </c>
      <c r="Q91">
        <f t="shared" si="20"/>
        <v>0</v>
      </c>
      <c r="R91" t="str">
        <f t="shared" si="16"/>
        <v>450mt-wam</v>
      </c>
      <c r="S91" t="str">
        <f t="shared" si="16"/>
        <v>L3</v>
      </c>
      <c r="T91" t="str">
        <f t="shared" si="16"/>
        <v>S3_P1</v>
      </c>
      <c r="U91" t="str">
        <f t="shared" si="17"/>
        <v>L3-S3_P1</v>
      </c>
      <c r="W91" s="1" t="s">
        <v>1456</v>
      </c>
      <c r="X91" t="s">
        <v>1451</v>
      </c>
      <c r="Y91" t="s">
        <v>1455</v>
      </c>
      <c r="Z91" t="s">
        <v>85</v>
      </c>
      <c r="AA91" t="s">
        <v>1461</v>
      </c>
      <c r="AB91" t="s">
        <v>1457</v>
      </c>
      <c r="AC91" t="s">
        <v>87</v>
      </c>
      <c r="AD91" t="s">
        <v>1458</v>
      </c>
      <c r="AE91" t="s">
        <v>86</v>
      </c>
      <c r="AF91" t="s">
        <v>1498</v>
      </c>
      <c r="AG91" t="s">
        <v>212</v>
      </c>
      <c r="AH91" t="s">
        <v>88</v>
      </c>
    </row>
    <row r="92" spans="1:34" x14ac:dyDescent="0.35">
      <c r="A92" t="s">
        <v>1637</v>
      </c>
      <c r="B92" t="s">
        <v>1519</v>
      </c>
      <c r="C92" t="s">
        <v>14</v>
      </c>
      <c r="D92" t="s">
        <v>1468</v>
      </c>
      <c r="E92">
        <v>0.50943396200000002</v>
      </c>
      <c r="F92">
        <v>0.132075472</v>
      </c>
      <c r="G92">
        <v>0</v>
      </c>
      <c r="H92" t="s">
        <v>1442</v>
      </c>
      <c r="I92" t="s">
        <v>1503</v>
      </c>
      <c r="J92" t="s">
        <v>1526</v>
      </c>
      <c r="K92" t="s">
        <v>1503</v>
      </c>
      <c r="M92">
        <f t="shared" si="18"/>
        <v>0</v>
      </c>
      <c r="N92">
        <f t="shared" si="19"/>
        <v>0</v>
      </c>
      <c r="O92">
        <f t="shared" si="19"/>
        <v>0</v>
      </c>
      <c r="P92">
        <f t="shared" si="19"/>
        <v>0</v>
      </c>
      <c r="Q92">
        <f t="shared" si="20"/>
        <v>0</v>
      </c>
      <c r="R92" t="str">
        <f t="shared" si="16"/>
        <v>450mt-wam</v>
      </c>
      <c r="S92" t="str">
        <f t="shared" si="16"/>
        <v>L3</v>
      </c>
      <c r="T92" t="str">
        <f t="shared" si="16"/>
        <v>S3_P2</v>
      </c>
      <c r="U92" t="str">
        <f t="shared" si="17"/>
        <v>L3-S3_P2</v>
      </c>
      <c r="W92" s="2" t="s">
        <v>89</v>
      </c>
      <c r="X92" s="70">
        <v>0</v>
      </c>
      <c r="Y92" s="70">
        <v>9.4339622999999997E-2</v>
      </c>
      <c r="Z92" s="70">
        <v>0.49056603799999998</v>
      </c>
      <c r="AA92" s="70">
        <v>0</v>
      </c>
      <c r="AB92" s="70">
        <v>0.33962264199999997</v>
      </c>
      <c r="AC92" s="70">
        <v>0.84905660400000005</v>
      </c>
      <c r="AD92" s="70">
        <v>0.188679245</v>
      </c>
      <c r="AE92" s="70">
        <v>0.75471698099999995</v>
      </c>
      <c r="AF92" s="70">
        <v>7.5471698000000004E-2</v>
      </c>
      <c r="AG92" s="70">
        <v>0.47169811299999997</v>
      </c>
      <c r="AH92" s="70">
        <v>0.90566037700000002</v>
      </c>
    </row>
    <row r="93" spans="1:34" x14ac:dyDescent="0.35">
      <c r="A93" t="s">
        <v>1637</v>
      </c>
      <c r="B93" t="s">
        <v>1519</v>
      </c>
      <c r="C93" t="s">
        <v>17</v>
      </c>
      <c r="D93" t="s">
        <v>35</v>
      </c>
      <c r="E93">
        <v>0.37735849100000002</v>
      </c>
      <c r="F93">
        <v>0.132075472</v>
      </c>
      <c r="G93">
        <v>0</v>
      </c>
      <c r="H93" t="s">
        <v>1442</v>
      </c>
      <c r="I93" t="s">
        <v>1501</v>
      </c>
      <c r="J93" t="s">
        <v>1527</v>
      </c>
      <c r="K93" t="s">
        <v>1501</v>
      </c>
      <c r="M93">
        <f t="shared" si="18"/>
        <v>0</v>
      </c>
      <c r="N93">
        <f t="shared" si="19"/>
        <v>0</v>
      </c>
      <c r="O93">
        <f t="shared" si="19"/>
        <v>0</v>
      </c>
      <c r="P93">
        <f t="shared" si="19"/>
        <v>0</v>
      </c>
      <c r="Q93">
        <f t="shared" si="20"/>
        <v>0</v>
      </c>
      <c r="R93" t="str">
        <f t="shared" si="16"/>
        <v>450mt-wam</v>
      </c>
      <c r="S93" t="str">
        <f t="shared" si="16"/>
        <v>L4</v>
      </c>
      <c r="T93" t="str">
        <f t="shared" si="16"/>
        <v>a</v>
      </c>
      <c r="U93" t="str">
        <f t="shared" si="17"/>
        <v>L4-a</v>
      </c>
      <c r="W93" s="2" t="s">
        <v>90</v>
      </c>
      <c r="X93" s="70">
        <v>0</v>
      </c>
      <c r="Y93" s="70">
        <v>9.4339622999999997E-2</v>
      </c>
      <c r="Z93" s="70">
        <v>0.49056603799999998</v>
      </c>
      <c r="AA93" s="70">
        <v>0</v>
      </c>
      <c r="AB93" s="70">
        <v>0.33962264199999997</v>
      </c>
      <c r="AC93" s="70">
        <v>0.84905660400000005</v>
      </c>
      <c r="AD93" s="70">
        <v>0.20754717</v>
      </c>
      <c r="AE93" s="70">
        <v>0.75471698099999995</v>
      </c>
      <c r="AF93" s="70">
        <v>7.5471698000000004E-2</v>
      </c>
      <c r="AG93" s="70">
        <v>0.49056603799999998</v>
      </c>
      <c r="AH93" s="70">
        <v>0.90566037700000002</v>
      </c>
    </row>
    <row r="94" spans="1:34" x14ac:dyDescent="0.35">
      <c r="A94" t="s">
        <v>1637</v>
      </c>
      <c r="B94" t="s">
        <v>1519</v>
      </c>
      <c r="C94" t="s">
        <v>17</v>
      </c>
      <c r="D94" t="s">
        <v>39</v>
      </c>
      <c r="E94">
        <v>0.62264150900000004</v>
      </c>
      <c r="F94">
        <v>0.24528301899999999</v>
      </c>
      <c r="G94">
        <v>0</v>
      </c>
      <c r="H94" t="s">
        <v>1442</v>
      </c>
      <c r="I94" t="s">
        <v>1504</v>
      </c>
      <c r="J94" t="s">
        <v>1527</v>
      </c>
      <c r="K94" t="s">
        <v>1504</v>
      </c>
      <c r="M94">
        <f t="shared" si="18"/>
        <v>0</v>
      </c>
      <c r="N94">
        <f t="shared" si="19"/>
        <v>0</v>
      </c>
      <c r="O94">
        <f t="shared" si="19"/>
        <v>0</v>
      </c>
      <c r="P94">
        <f t="shared" si="19"/>
        <v>0</v>
      </c>
      <c r="Q94">
        <f t="shared" si="20"/>
        <v>0</v>
      </c>
      <c r="R94" t="str">
        <f t="shared" si="16"/>
        <v>450mt-wam</v>
      </c>
      <c r="S94" t="str">
        <f t="shared" si="16"/>
        <v>L4</v>
      </c>
      <c r="T94" t="str">
        <f t="shared" si="16"/>
        <v>b</v>
      </c>
      <c r="U94" t="str">
        <f t="shared" si="17"/>
        <v>L4-b</v>
      </c>
      <c r="W94" s="2" t="s">
        <v>91</v>
      </c>
      <c r="X94" s="70">
        <v>0</v>
      </c>
      <c r="Y94" s="70">
        <v>9.4339622999999997E-2</v>
      </c>
      <c r="Z94" s="70">
        <v>0.47169811299999997</v>
      </c>
      <c r="AA94" s="70">
        <v>0</v>
      </c>
      <c r="AB94" s="70">
        <v>0.33962264199999997</v>
      </c>
      <c r="AC94" s="70">
        <v>0.84905660400000005</v>
      </c>
      <c r="AD94" s="70">
        <v>0.188679245</v>
      </c>
      <c r="AE94" s="70">
        <v>0.71698113200000002</v>
      </c>
      <c r="AF94" s="70">
        <v>5.6603774000000003E-2</v>
      </c>
      <c r="AG94" s="70">
        <v>0.47169811299999997</v>
      </c>
      <c r="AH94" s="70">
        <v>0.90566037700000002</v>
      </c>
    </row>
    <row r="95" spans="1:34" x14ac:dyDescent="0.35">
      <c r="A95" t="s">
        <v>1637</v>
      </c>
      <c r="B95" t="s">
        <v>1519</v>
      </c>
      <c r="C95" t="s">
        <v>17</v>
      </c>
      <c r="D95" t="s">
        <v>42</v>
      </c>
      <c r="E95">
        <v>0.92452830200000002</v>
      </c>
      <c r="F95">
        <v>0.56603773599999996</v>
      </c>
      <c r="G95">
        <v>3.7735849000000002E-2</v>
      </c>
      <c r="H95" t="s">
        <v>1463</v>
      </c>
      <c r="I95" t="s">
        <v>1505</v>
      </c>
      <c r="J95" t="s">
        <v>1527</v>
      </c>
      <c r="K95" t="s">
        <v>1505</v>
      </c>
      <c r="M95">
        <f t="shared" si="18"/>
        <v>0</v>
      </c>
      <c r="N95">
        <f t="shared" si="19"/>
        <v>1</v>
      </c>
      <c r="O95">
        <f t="shared" si="19"/>
        <v>0</v>
      </c>
      <c r="P95">
        <f t="shared" si="19"/>
        <v>0</v>
      </c>
      <c r="Q95">
        <f t="shared" si="20"/>
        <v>1</v>
      </c>
      <c r="R95" t="str">
        <f t="shared" si="16"/>
        <v>450mt-wam</v>
      </c>
      <c r="S95" t="str">
        <f t="shared" si="16"/>
        <v>L4</v>
      </c>
      <c r="T95" t="str">
        <f t="shared" si="16"/>
        <v>d</v>
      </c>
      <c r="U95" t="str">
        <f t="shared" si="17"/>
        <v>L4-d</v>
      </c>
      <c r="W95" s="2" t="s">
        <v>93</v>
      </c>
      <c r="X95" s="70">
        <v>0</v>
      </c>
      <c r="Y95" s="70">
        <v>3.7735849000000002E-2</v>
      </c>
      <c r="Z95" s="70">
        <v>0.37735849100000002</v>
      </c>
      <c r="AA95" s="70">
        <v>0</v>
      </c>
      <c r="AB95" s="70">
        <v>0.26415094300000003</v>
      </c>
      <c r="AC95" s="70">
        <v>0.811320755</v>
      </c>
      <c r="AD95" s="70">
        <v>0.132075472</v>
      </c>
      <c r="AE95" s="70">
        <v>0.50943396200000002</v>
      </c>
      <c r="AF95" s="70">
        <v>1.8867925000000001E-2</v>
      </c>
      <c r="AG95" s="70">
        <v>0.37735849100000002</v>
      </c>
      <c r="AH95" s="70">
        <v>0.84905660400000005</v>
      </c>
    </row>
    <row r="96" spans="1:34" x14ac:dyDescent="0.35">
      <c r="A96" t="s">
        <v>1637</v>
      </c>
      <c r="B96" t="s">
        <v>1519</v>
      </c>
      <c r="C96" t="s">
        <v>17</v>
      </c>
      <c r="D96" t="s">
        <v>45</v>
      </c>
      <c r="E96">
        <v>0.98113207499999999</v>
      </c>
      <c r="F96">
        <v>0.811320755</v>
      </c>
      <c r="G96">
        <v>0.132075472</v>
      </c>
      <c r="H96" t="s">
        <v>1447</v>
      </c>
      <c r="I96" t="s">
        <v>1506</v>
      </c>
      <c r="J96" t="s">
        <v>1527</v>
      </c>
      <c r="K96" t="s">
        <v>1506</v>
      </c>
      <c r="M96">
        <f t="shared" si="18"/>
        <v>0</v>
      </c>
      <c r="N96">
        <f t="shared" si="19"/>
        <v>1</v>
      </c>
      <c r="O96">
        <f t="shared" si="19"/>
        <v>1</v>
      </c>
      <c r="P96">
        <f t="shared" si="19"/>
        <v>0</v>
      </c>
      <c r="Q96">
        <f t="shared" si="20"/>
        <v>2</v>
      </c>
      <c r="R96" t="str">
        <f t="shared" si="16"/>
        <v>450mt-wam</v>
      </c>
      <c r="S96" t="str">
        <f t="shared" si="16"/>
        <v>L4</v>
      </c>
      <c r="T96" t="str">
        <f t="shared" si="16"/>
        <v>e</v>
      </c>
      <c r="U96" t="str">
        <f t="shared" si="17"/>
        <v>L4-e</v>
      </c>
      <c r="W96" s="2" t="s">
        <v>92</v>
      </c>
      <c r="X96" s="70">
        <v>0</v>
      </c>
      <c r="Y96" s="70">
        <v>7.5471698000000004E-2</v>
      </c>
      <c r="Z96" s="70">
        <v>0.43396226399999999</v>
      </c>
      <c r="AA96" s="70">
        <v>0</v>
      </c>
      <c r="AB96" s="70">
        <v>0.28301886799999998</v>
      </c>
      <c r="AC96" s="70">
        <v>0.83018867900000004</v>
      </c>
      <c r="AD96" s="70">
        <v>0.188679245</v>
      </c>
      <c r="AE96" s="70">
        <v>0.603773585</v>
      </c>
      <c r="AF96" s="70">
        <v>3.7735849000000002E-2</v>
      </c>
      <c r="AG96" s="70">
        <v>0.43396226399999999</v>
      </c>
      <c r="AH96" s="70">
        <v>0.86792452799999997</v>
      </c>
    </row>
    <row r="97" spans="1:34" x14ac:dyDescent="0.35">
      <c r="A97" t="s">
        <v>1637</v>
      </c>
      <c r="B97" t="s">
        <v>1519</v>
      </c>
      <c r="C97" t="s">
        <v>17</v>
      </c>
      <c r="D97" t="s">
        <v>1450</v>
      </c>
      <c r="E97">
        <v>0</v>
      </c>
      <c r="F97">
        <v>0</v>
      </c>
      <c r="G97">
        <v>0</v>
      </c>
      <c r="H97" t="s">
        <v>1442</v>
      </c>
      <c r="I97" t="s">
        <v>1496</v>
      </c>
      <c r="J97" t="s">
        <v>1527</v>
      </c>
      <c r="K97" t="s">
        <v>1496</v>
      </c>
      <c r="M97">
        <f t="shared" si="18"/>
        <v>-1</v>
      </c>
      <c r="N97">
        <f t="shared" si="19"/>
        <v>0</v>
      </c>
      <c r="O97">
        <f t="shared" si="19"/>
        <v>0</v>
      </c>
      <c r="P97">
        <f t="shared" si="19"/>
        <v>0</v>
      </c>
      <c r="Q97">
        <f t="shared" si="20"/>
        <v>-1</v>
      </c>
      <c r="R97" t="str">
        <f t="shared" si="16"/>
        <v>450mt-wam</v>
      </c>
      <c r="S97" t="str">
        <f t="shared" si="16"/>
        <v>L4</v>
      </c>
      <c r="T97" t="str">
        <f t="shared" si="16"/>
        <v>S1</v>
      </c>
      <c r="U97" t="str">
        <f t="shared" si="17"/>
        <v>L4-S1</v>
      </c>
      <c r="W97" s="2" t="s">
        <v>94</v>
      </c>
      <c r="X97" s="70">
        <v>0</v>
      </c>
      <c r="Y97" s="70">
        <v>3.7735849000000002E-2</v>
      </c>
      <c r="Z97" s="70">
        <v>0.35849056600000001</v>
      </c>
      <c r="AA97" s="70">
        <v>0</v>
      </c>
      <c r="AB97" s="70">
        <v>0.26415094300000003</v>
      </c>
      <c r="AC97" s="70">
        <v>0.811320755</v>
      </c>
      <c r="AD97" s="70">
        <v>0.132075472</v>
      </c>
      <c r="AE97" s="70">
        <v>0.49056603799999998</v>
      </c>
      <c r="AF97" s="70">
        <v>0</v>
      </c>
      <c r="AG97" s="70">
        <v>0.35849056600000001</v>
      </c>
      <c r="AH97" s="70">
        <v>0.84905660400000005</v>
      </c>
    </row>
    <row r="98" spans="1:34" x14ac:dyDescent="0.35">
      <c r="A98" t="s">
        <v>1637</v>
      </c>
      <c r="B98" t="s">
        <v>1519</v>
      </c>
      <c r="C98" t="s">
        <v>17</v>
      </c>
      <c r="D98" t="s">
        <v>1454</v>
      </c>
      <c r="E98">
        <v>0.15094339600000001</v>
      </c>
      <c r="F98">
        <v>0</v>
      </c>
      <c r="G98">
        <v>0</v>
      </c>
      <c r="H98" t="s">
        <v>1442</v>
      </c>
      <c r="I98" t="s">
        <v>1458</v>
      </c>
      <c r="J98" t="s">
        <v>1527</v>
      </c>
      <c r="K98" t="s">
        <v>1458</v>
      </c>
      <c r="M98">
        <f t="shared" si="18"/>
        <v>0</v>
      </c>
      <c r="N98">
        <f t="shared" si="19"/>
        <v>0</v>
      </c>
      <c r="O98">
        <f t="shared" si="19"/>
        <v>0</v>
      </c>
      <c r="P98">
        <f t="shared" si="19"/>
        <v>0</v>
      </c>
      <c r="Q98">
        <f t="shared" si="20"/>
        <v>0</v>
      </c>
      <c r="R98" t="str">
        <f t="shared" si="16"/>
        <v>450mt-wam</v>
      </c>
      <c r="S98" t="str">
        <f t="shared" si="16"/>
        <v>L4</v>
      </c>
      <c r="T98" t="str">
        <f t="shared" si="16"/>
        <v>S1_P1</v>
      </c>
      <c r="U98" t="str">
        <f t="shared" si="17"/>
        <v>L4-S1_P1</v>
      </c>
    </row>
    <row r="99" spans="1:34" x14ac:dyDescent="0.35">
      <c r="A99" t="s">
        <v>1637</v>
      </c>
      <c r="B99" t="s">
        <v>1519</v>
      </c>
      <c r="C99" t="s">
        <v>17</v>
      </c>
      <c r="D99" t="s">
        <v>1459</v>
      </c>
      <c r="E99">
        <v>0.56603773599999996</v>
      </c>
      <c r="F99">
        <v>0.188679245</v>
      </c>
      <c r="G99">
        <v>0</v>
      </c>
      <c r="H99" t="s">
        <v>1442</v>
      </c>
      <c r="I99" t="s">
        <v>86</v>
      </c>
      <c r="J99" t="s">
        <v>1527</v>
      </c>
      <c r="K99" t="s">
        <v>86</v>
      </c>
      <c r="M99">
        <f t="shared" si="18"/>
        <v>0</v>
      </c>
      <c r="N99">
        <f t="shared" si="19"/>
        <v>0</v>
      </c>
      <c r="O99">
        <f t="shared" si="19"/>
        <v>0</v>
      </c>
      <c r="P99">
        <f t="shared" si="19"/>
        <v>0</v>
      </c>
      <c r="Q99">
        <f t="shared" si="20"/>
        <v>0</v>
      </c>
      <c r="R99" t="str">
        <f t="shared" si="16"/>
        <v>450mt-wam</v>
      </c>
      <c r="S99" t="str">
        <f t="shared" si="16"/>
        <v>L4</v>
      </c>
      <c r="T99" t="str">
        <f t="shared" si="16"/>
        <v>S1_P2</v>
      </c>
      <c r="U99" t="str">
        <f t="shared" si="17"/>
        <v>L4-S1_P2</v>
      </c>
    </row>
    <row r="100" spans="1:34" x14ac:dyDescent="0.35">
      <c r="A100" t="s">
        <v>1637</v>
      </c>
      <c r="B100" t="s">
        <v>1519</v>
      </c>
      <c r="C100" t="s">
        <v>17</v>
      </c>
      <c r="D100" t="s">
        <v>1460</v>
      </c>
      <c r="E100">
        <v>1.8867925000000001E-2</v>
      </c>
      <c r="F100">
        <v>0</v>
      </c>
      <c r="G100">
        <v>0</v>
      </c>
      <c r="H100" t="s">
        <v>1442</v>
      </c>
      <c r="I100" t="s">
        <v>1498</v>
      </c>
      <c r="J100" t="s">
        <v>1527</v>
      </c>
      <c r="K100" t="s">
        <v>1498</v>
      </c>
      <c r="M100">
        <f t="shared" si="18"/>
        <v>0</v>
      </c>
      <c r="N100">
        <f t="shared" si="19"/>
        <v>0</v>
      </c>
      <c r="O100">
        <f t="shared" si="19"/>
        <v>0</v>
      </c>
      <c r="P100">
        <f t="shared" si="19"/>
        <v>0</v>
      </c>
      <c r="Q100">
        <f t="shared" si="20"/>
        <v>0</v>
      </c>
      <c r="R100" t="str">
        <f t="shared" si="16"/>
        <v>450mt-wam</v>
      </c>
      <c r="S100" t="str">
        <f t="shared" si="16"/>
        <v>L4</v>
      </c>
      <c r="T100" t="str">
        <f t="shared" si="16"/>
        <v>S2</v>
      </c>
      <c r="U100" t="str">
        <f t="shared" si="17"/>
        <v>L4-S2</v>
      </c>
    </row>
    <row r="101" spans="1:34" x14ac:dyDescent="0.35">
      <c r="A101" t="s">
        <v>1637</v>
      </c>
      <c r="B101" t="s">
        <v>1519</v>
      </c>
      <c r="C101" t="s">
        <v>17</v>
      </c>
      <c r="D101" t="s">
        <v>1462</v>
      </c>
      <c r="E101">
        <v>0.43396226399999999</v>
      </c>
      <c r="F101">
        <v>0.11320754700000001</v>
      </c>
      <c r="G101">
        <v>0</v>
      </c>
      <c r="H101" t="s">
        <v>1442</v>
      </c>
      <c r="I101" t="s">
        <v>212</v>
      </c>
      <c r="J101" t="s">
        <v>1527</v>
      </c>
      <c r="K101" t="s">
        <v>212</v>
      </c>
      <c r="M101">
        <f t="shared" si="18"/>
        <v>0</v>
      </c>
      <c r="N101">
        <f t="shared" si="19"/>
        <v>0</v>
      </c>
      <c r="O101">
        <f t="shared" si="19"/>
        <v>0</v>
      </c>
      <c r="P101">
        <f t="shared" si="19"/>
        <v>0</v>
      </c>
      <c r="Q101">
        <f t="shared" si="20"/>
        <v>0</v>
      </c>
      <c r="R101" t="str">
        <f t="shared" si="16"/>
        <v>450mt-wam</v>
      </c>
      <c r="S101" t="str">
        <f t="shared" si="16"/>
        <v>L4</v>
      </c>
      <c r="T101" t="str">
        <f t="shared" si="16"/>
        <v>S2_P1</v>
      </c>
      <c r="U101" t="str">
        <f t="shared" si="17"/>
        <v>L4-S2_P1</v>
      </c>
    </row>
    <row r="102" spans="1:34" x14ac:dyDescent="0.35">
      <c r="A102" t="s">
        <v>1637</v>
      </c>
      <c r="B102" t="s">
        <v>1519</v>
      </c>
      <c r="C102" t="s">
        <v>17</v>
      </c>
      <c r="D102" t="s">
        <v>179</v>
      </c>
      <c r="E102">
        <v>0.86792452799999997</v>
      </c>
      <c r="F102">
        <v>0.41509434000000001</v>
      </c>
      <c r="G102">
        <v>1.8867925000000001E-2</v>
      </c>
      <c r="H102" t="s">
        <v>1463</v>
      </c>
      <c r="I102" t="s">
        <v>88</v>
      </c>
      <c r="J102" t="s">
        <v>1527</v>
      </c>
      <c r="K102" t="s">
        <v>88</v>
      </c>
      <c r="M102">
        <f t="shared" si="18"/>
        <v>0</v>
      </c>
      <c r="N102">
        <f t="shared" si="19"/>
        <v>1</v>
      </c>
      <c r="O102">
        <f t="shared" si="19"/>
        <v>0</v>
      </c>
      <c r="P102">
        <f t="shared" si="19"/>
        <v>0</v>
      </c>
      <c r="Q102">
        <f t="shared" si="20"/>
        <v>1</v>
      </c>
      <c r="R102" t="str">
        <f t="shared" si="16"/>
        <v>450mt-wam</v>
      </c>
      <c r="S102" t="str">
        <f t="shared" si="16"/>
        <v>L4</v>
      </c>
      <c r="T102" t="str">
        <f t="shared" si="16"/>
        <v>S2_P2</v>
      </c>
      <c r="U102" t="str">
        <f t="shared" si="17"/>
        <v>L4-S2_P2</v>
      </c>
    </row>
    <row r="103" spans="1:34" x14ac:dyDescent="0.35">
      <c r="A103" t="s">
        <v>1637</v>
      </c>
      <c r="B103" t="s">
        <v>1519</v>
      </c>
      <c r="C103" t="s">
        <v>17</v>
      </c>
      <c r="D103" t="s">
        <v>1464</v>
      </c>
      <c r="E103">
        <v>0</v>
      </c>
      <c r="F103">
        <v>0</v>
      </c>
      <c r="G103">
        <v>0</v>
      </c>
      <c r="H103" t="s">
        <v>1442</v>
      </c>
      <c r="I103" t="s">
        <v>1497</v>
      </c>
      <c r="J103" t="s">
        <v>1527</v>
      </c>
      <c r="K103" t="s">
        <v>1497</v>
      </c>
      <c r="M103">
        <f t="shared" si="18"/>
        <v>-1</v>
      </c>
      <c r="N103">
        <f t="shared" si="19"/>
        <v>0</v>
      </c>
      <c r="O103">
        <f t="shared" si="19"/>
        <v>0</v>
      </c>
      <c r="P103">
        <f t="shared" si="19"/>
        <v>0</v>
      </c>
      <c r="Q103">
        <f t="shared" si="20"/>
        <v>-1</v>
      </c>
      <c r="R103" t="str">
        <f t="shared" si="16"/>
        <v>450mt-wam</v>
      </c>
      <c r="S103" t="str">
        <f t="shared" si="16"/>
        <v>L4</v>
      </c>
      <c r="T103" t="str">
        <f t="shared" si="16"/>
        <v>S3</v>
      </c>
      <c r="U103" t="str">
        <f t="shared" si="17"/>
        <v>L4-S3</v>
      </c>
      <c r="W103" t="s">
        <v>1456</v>
      </c>
      <c r="X103" t="s">
        <v>86</v>
      </c>
      <c r="Y103" t="s">
        <v>87</v>
      </c>
      <c r="Z103" t="s">
        <v>88</v>
      </c>
    </row>
    <row r="104" spans="1:34" x14ac:dyDescent="0.35">
      <c r="A104" t="s">
        <v>1637</v>
      </c>
      <c r="B104" t="s">
        <v>1519</v>
      </c>
      <c r="C104" t="s">
        <v>17</v>
      </c>
      <c r="D104" t="s">
        <v>1466</v>
      </c>
      <c r="E104">
        <v>1.8867925000000001E-2</v>
      </c>
      <c r="F104">
        <v>0</v>
      </c>
      <c r="G104">
        <v>0</v>
      </c>
      <c r="H104" t="s">
        <v>1442</v>
      </c>
      <c r="I104" t="s">
        <v>1499</v>
      </c>
      <c r="J104" t="s">
        <v>1527</v>
      </c>
      <c r="K104" t="s">
        <v>1499</v>
      </c>
      <c r="M104">
        <f t="shared" si="18"/>
        <v>0</v>
      </c>
      <c r="N104">
        <f t="shared" si="19"/>
        <v>0</v>
      </c>
      <c r="O104">
        <f t="shared" si="19"/>
        <v>0</v>
      </c>
      <c r="P104">
        <f t="shared" si="19"/>
        <v>0</v>
      </c>
      <c r="Q104">
        <f t="shared" si="20"/>
        <v>0</v>
      </c>
      <c r="R104" t="str">
        <f t="shared" si="16"/>
        <v>450mt-wam</v>
      </c>
      <c r="S104" t="str">
        <f t="shared" si="16"/>
        <v>L4</v>
      </c>
      <c r="T104" t="str">
        <f t="shared" si="16"/>
        <v>S3_P1</v>
      </c>
      <c r="U104" t="str">
        <f t="shared" si="17"/>
        <v>L4-S3_P1</v>
      </c>
      <c r="W104" t="s">
        <v>89</v>
      </c>
      <c r="X104" s="70">
        <v>0.75471698099999995</v>
      </c>
      <c r="Y104" s="70">
        <v>0.84905660400000005</v>
      </c>
      <c r="Z104" s="70">
        <v>0.90566037700000002</v>
      </c>
    </row>
    <row r="105" spans="1:34" x14ac:dyDescent="0.35">
      <c r="A105" t="s">
        <v>1637</v>
      </c>
      <c r="B105" t="s">
        <v>1519</v>
      </c>
      <c r="C105" t="s">
        <v>17</v>
      </c>
      <c r="D105" t="s">
        <v>1468</v>
      </c>
      <c r="E105">
        <v>0.396226415</v>
      </c>
      <c r="F105">
        <v>7.5471698000000004E-2</v>
      </c>
      <c r="G105">
        <v>0</v>
      </c>
      <c r="H105" t="s">
        <v>1442</v>
      </c>
      <c r="I105" t="s">
        <v>1502</v>
      </c>
      <c r="J105" t="s">
        <v>1527</v>
      </c>
      <c r="K105" t="s">
        <v>1502</v>
      </c>
      <c r="M105">
        <f t="shared" si="18"/>
        <v>0</v>
      </c>
      <c r="N105">
        <f t="shared" si="19"/>
        <v>0</v>
      </c>
      <c r="O105">
        <f t="shared" si="19"/>
        <v>0</v>
      </c>
      <c r="P105">
        <f t="shared" si="19"/>
        <v>0</v>
      </c>
      <c r="Q105">
        <f t="shared" si="20"/>
        <v>0</v>
      </c>
      <c r="R105" t="str">
        <f t="shared" si="16"/>
        <v>450mt-wam</v>
      </c>
      <c r="S105" t="str">
        <f t="shared" si="16"/>
        <v>L4</v>
      </c>
      <c r="T105" t="str">
        <f t="shared" si="16"/>
        <v>S3_P2</v>
      </c>
      <c r="U105" t="str">
        <f t="shared" si="17"/>
        <v>L4-S3_P2</v>
      </c>
      <c r="W105" t="s">
        <v>90</v>
      </c>
      <c r="X105" s="70">
        <v>0.75471698099999995</v>
      </c>
      <c r="Y105" s="70">
        <v>0.84905660400000005</v>
      </c>
      <c r="Z105" s="70">
        <v>0.90566037700000002</v>
      </c>
    </row>
    <row r="106" spans="1:34" x14ac:dyDescent="0.35">
      <c r="A106" t="s">
        <v>1637</v>
      </c>
      <c r="B106" t="s">
        <v>1441</v>
      </c>
      <c r="C106" t="s">
        <v>3</v>
      </c>
      <c r="D106" t="s">
        <v>35</v>
      </c>
      <c r="E106">
        <v>0.26415094300000003</v>
      </c>
      <c r="F106">
        <v>0.11320754700000001</v>
      </c>
      <c r="G106">
        <v>0</v>
      </c>
      <c r="H106" t="s">
        <v>1442</v>
      </c>
      <c r="I106" t="s">
        <v>1443</v>
      </c>
      <c r="J106" t="s">
        <v>1444</v>
      </c>
      <c r="K106" t="s">
        <v>1443</v>
      </c>
      <c r="M106">
        <f t="shared" si="18"/>
        <v>0</v>
      </c>
      <c r="N106">
        <f t="shared" si="19"/>
        <v>0</v>
      </c>
      <c r="O106">
        <f t="shared" si="19"/>
        <v>0</v>
      </c>
      <c r="P106">
        <f t="shared" si="19"/>
        <v>0</v>
      </c>
      <c r="Q106">
        <f t="shared" si="20"/>
        <v>0</v>
      </c>
      <c r="R106" t="str">
        <f t="shared" si="16"/>
        <v>450mt-wem</v>
      </c>
      <c r="S106" t="str">
        <f t="shared" si="16"/>
        <v>L1</v>
      </c>
      <c r="T106" t="str">
        <f t="shared" si="16"/>
        <v>a</v>
      </c>
      <c r="U106" t="str">
        <f t="shared" si="17"/>
        <v>L1-a</v>
      </c>
      <c r="W106" t="s">
        <v>91</v>
      </c>
      <c r="X106" s="70">
        <v>0.71698113200000002</v>
      </c>
      <c r="Y106" s="70">
        <v>0.84905660400000005</v>
      </c>
      <c r="Z106" s="70">
        <v>0.90566037700000002</v>
      </c>
    </row>
    <row r="107" spans="1:34" x14ac:dyDescent="0.35">
      <c r="A107" t="s">
        <v>1637</v>
      </c>
      <c r="B107" t="s">
        <v>1441</v>
      </c>
      <c r="C107" t="s">
        <v>3</v>
      </c>
      <c r="D107" t="s">
        <v>39</v>
      </c>
      <c r="E107">
        <v>0.47169811299999997</v>
      </c>
      <c r="F107">
        <v>0.188679245</v>
      </c>
      <c r="G107">
        <v>0</v>
      </c>
      <c r="H107" t="s">
        <v>1442</v>
      </c>
      <c r="I107" t="s">
        <v>1445</v>
      </c>
      <c r="J107" t="s">
        <v>1444</v>
      </c>
      <c r="K107" t="s">
        <v>1445</v>
      </c>
      <c r="M107">
        <f t="shared" si="18"/>
        <v>0</v>
      </c>
      <c r="N107">
        <f t="shared" si="19"/>
        <v>0</v>
      </c>
      <c r="O107">
        <f t="shared" si="19"/>
        <v>0</v>
      </c>
      <c r="P107">
        <f t="shared" si="19"/>
        <v>0</v>
      </c>
      <c r="Q107">
        <f t="shared" si="20"/>
        <v>0</v>
      </c>
      <c r="R107" t="str">
        <f t="shared" si="16"/>
        <v>450mt-wem</v>
      </c>
      <c r="S107" t="str">
        <f t="shared" si="16"/>
        <v>L1</v>
      </c>
      <c r="T107" t="str">
        <f t="shared" si="16"/>
        <v>b</v>
      </c>
      <c r="U107" t="str">
        <f t="shared" si="17"/>
        <v>L1-b</v>
      </c>
      <c r="W107" t="s">
        <v>93</v>
      </c>
      <c r="X107" s="70">
        <v>0.50943396200000002</v>
      </c>
      <c r="Y107" s="70">
        <v>0.811320755</v>
      </c>
      <c r="Z107" s="70">
        <v>0.84905660400000005</v>
      </c>
    </row>
    <row r="108" spans="1:34" x14ac:dyDescent="0.35">
      <c r="A108" t="s">
        <v>1637</v>
      </c>
      <c r="B108" t="s">
        <v>1441</v>
      </c>
      <c r="C108" t="s">
        <v>3</v>
      </c>
      <c r="D108" t="s">
        <v>42</v>
      </c>
      <c r="E108">
        <v>0.86792452799999997</v>
      </c>
      <c r="F108">
        <v>0.47169811299999997</v>
      </c>
      <c r="G108">
        <v>3.7735849000000002E-2</v>
      </c>
      <c r="H108" t="s">
        <v>1463</v>
      </c>
      <c r="I108" t="s">
        <v>1448</v>
      </c>
      <c r="J108" t="s">
        <v>1444</v>
      </c>
      <c r="K108" t="s">
        <v>1448</v>
      </c>
      <c r="M108">
        <f t="shared" si="18"/>
        <v>0</v>
      </c>
      <c r="N108">
        <f t="shared" si="19"/>
        <v>1</v>
      </c>
      <c r="O108">
        <f t="shared" si="19"/>
        <v>0</v>
      </c>
      <c r="P108">
        <f t="shared" si="19"/>
        <v>0</v>
      </c>
      <c r="Q108">
        <f t="shared" si="20"/>
        <v>1</v>
      </c>
      <c r="R108" t="str">
        <f t="shared" si="16"/>
        <v>450mt-wem</v>
      </c>
      <c r="S108" t="str">
        <f t="shared" si="16"/>
        <v>L1</v>
      </c>
      <c r="T108" t="str">
        <f t="shared" si="16"/>
        <v>d</v>
      </c>
      <c r="U108" t="str">
        <f t="shared" si="17"/>
        <v>L1-d</v>
      </c>
      <c r="W108" t="s">
        <v>92</v>
      </c>
      <c r="X108" s="70">
        <v>0.603773585</v>
      </c>
      <c r="Y108" s="70">
        <v>0.83018867900000004</v>
      </c>
      <c r="Z108" s="70">
        <v>0.86792452799999997</v>
      </c>
    </row>
    <row r="109" spans="1:34" x14ac:dyDescent="0.35">
      <c r="A109" t="s">
        <v>1637</v>
      </c>
      <c r="B109" t="s">
        <v>1441</v>
      </c>
      <c r="C109" t="s">
        <v>3</v>
      </c>
      <c r="D109" t="s">
        <v>45</v>
      </c>
      <c r="E109">
        <v>0.96226415099999996</v>
      </c>
      <c r="F109">
        <v>0.71698113200000002</v>
      </c>
      <c r="G109">
        <v>0.132075472</v>
      </c>
      <c r="H109" t="s">
        <v>1447</v>
      </c>
      <c r="I109" t="s">
        <v>1449</v>
      </c>
      <c r="J109" t="s">
        <v>1444</v>
      </c>
      <c r="K109" t="s">
        <v>1449</v>
      </c>
      <c r="M109">
        <f t="shared" si="18"/>
        <v>0</v>
      </c>
      <c r="N109">
        <f t="shared" si="19"/>
        <v>1</v>
      </c>
      <c r="O109">
        <f t="shared" si="19"/>
        <v>1</v>
      </c>
      <c r="P109">
        <f t="shared" si="19"/>
        <v>0</v>
      </c>
      <c r="Q109">
        <f t="shared" si="20"/>
        <v>2</v>
      </c>
      <c r="R109" t="str">
        <f t="shared" si="16"/>
        <v>450mt-wem</v>
      </c>
      <c r="S109" t="str">
        <f t="shared" si="16"/>
        <v>L1</v>
      </c>
      <c r="T109" t="str">
        <f t="shared" si="16"/>
        <v>e</v>
      </c>
      <c r="U109" t="str">
        <f t="shared" si="17"/>
        <v>L1-e</v>
      </c>
      <c r="W109" t="s">
        <v>94</v>
      </c>
      <c r="X109" s="70">
        <v>0.49056603799999998</v>
      </c>
      <c r="Y109" s="70">
        <v>0.811320755</v>
      </c>
      <c r="Z109" s="70">
        <v>0.84905660400000005</v>
      </c>
    </row>
    <row r="110" spans="1:34" x14ac:dyDescent="0.35">
      <c r="A110" t="s">
        <v>1637</v>
      </c>
      <c r="B110" t="s">
        <v>1441</v>
      </c>
      <c r="C110" t="s">
        <v>3</v>
      </c>
      <c r="D110" t="s">
        <v>1450</v>
      </c>
      <c r="E110">
        <v>0</v>
      </c>
      <c r="F110">
        <v>0</v>
      </c>
      <c r="G110">
        <v>0</v>
      </c>
      <c r="H110" t="s">
        <v>1442</v>
      </c>
      <c r="I110" t="s">
        <v>1451</v>
      </c>
      <c r="J110" t="s">
        <v>1444</v>
      </c>
      <c r="K110" t="s">
        <v>1451</v>
      </c>
      <c r="M110">
        <f t="shared" si="18"/>
        <v>-1</v>
      </c>
      <c r="N110">
        <f t="shared" si="19"/>
        <v>0</v>
      </c>
      <c r="O110">
        <f t="shared" si="19"/>
        <v>0</v>
      </c>
      <c r="P110">
        <f t="shared" si="19"/>
        <v>0</v>
      </c>
      <c r="Q110">
        <f t="shared" si="20"/>
        <v>-1</v>
      </c>
      <c r="R110" t="str">
        <f t="shared" si="16"/>
        <v>450mt-wem</v>
      </c>
      <c r="S110" t="str">
        <f t="shared" si="16"/>
        <v>L1</v>
      </c>
      <c r="T110" t="str">
        <f t="shared" si="16"/>
        <v>S1</v>
      </c>
      <c r="U110" t="str">
        <f t="shared" si="17"/>
        <v>L1-S1</v>
      </c>
    </row>
    <row r="111" spans="1:34" x14ac:dyDescent="0.35">
      <c r="A111" t="s">
        <v>1637</v>
      </c>
      <c r="B111" t="s">
        <v>1441</v>
      </c>
      <c r="C111" t="s">
        <v>3</v>
      </c>
      <c r="D111" t="s">
        <v>1454</v>
      </c>
      <c r="E111">
        <v>7.5471698000000004E-2</v>
      </c>
      <c r="F111">
        <v>0</v>
      </c>
      <c r="G111">
        <v>0</v>
      </c>
      <c r="H111" t="s">
        <v>1442</v>
      </c>
      <c r="I111" t="s">
        <v>1455</v>
      </c>
      <c r="J111" t="s">
        <v>1444</v>
      </c>
      <c r="K111" t="s">
        <v>1455</v>
      </c>
      <c r="M111">
        <f t="shared" si="18"/>
        <v>0</v>
      </c>
      <c r="N111">
        <f t="shared" si="19"/>
        <v>0</v>
      </c>
      <c r="O111">
        <f t="shared" si="19"/>
        <v>0</v>
      </c>
      <c r="P111">
        <f t="shared" si="19"/>
        <v>0</v>
      </c>
      <c r="Q111">
        <f t="shared" si="20"/>
        <v>0</v>
      </c>
      <c r="R111" t="str">
        <f t="shared" si="16"/>
        <v>450mt-wem</v>
      </c>
      <c r="S111" t="str">
        <f t="shared" si="16"/>
        <v>L1</v>
      </c>
      <c r="T111" t="str">
        <f t="shared" si="16"/>
        <v>S1_P1</v>
      </c>
      <c r="U111" t="str">
        <f t="shared" si="17"/>
        <v>L1-S1_P1</v>
      </c>
    </row>
    <row r="112" spans="1:34" x14ac:dyDescent="0.35">
      <c r="A112" t="s">
        <v>1637</v>
      </c>
      <c r="B112" t="s">
        <v>1441</v>
      </c>
      <c r="C112" t="s">
        <v>3</v>
      </c>
      <c r="D112" t="s">
        <v>1459</v>
      </c>
      <c r="E112">
        <v>0.43396226399999999</v>
      </c>
      <c r="F112">
        <v>0.132075472</v>
      </c>
      <c r="G112">
        <v>0</v>
      </c>
      <c r="H112" t="s">
        <v>1442</v>
      </c>
      <c r="I112" t="s">
        <v>85</v>
      </c>
      <c r="J112" t="s">
        <v>1444</v>
      </c>
      <c r="K112" t="s">
        <v>85</v>
      </c>
      <c r="M112">
        <f t="shared" si="18"/>
        <v>0</v>
      </c>
      <c r="N112">
        <f t="shared" si="19"/>
        <v>0</v>
      </c>
      <c r="O112">
        <f t="shared" si="19"/>
        <v>0</v>
      </c>
      <c r="P112">
        <f t="shared" si="19"/>
        <v>0</v>
      </c>
      <c r="Q112">
        <f t="shared" si="20"/>
        <v>0</v>
      </c>
      <c r="R112" t="str">
        <f t="shared" si="16"/>
        <v>450mt-wem</v>
      </c>
      <c r="S112" t="str">
        <f t="shared" si="16"/>
        <v>L1</v>
      </c>
      <c r="T112" t="str">
        <f t="shared" si="16"/>
        <v>S1_P2</v>
      </c>
      <c r="U112" t="str">
        <f t="shared" si="17"/>
        <v>L1-S1_P2</v>
      </c>
    </row>
    <row r="113" spans="1:21" x14ac:dyDescent="0.35">
      <c r="A113" t="s">
        <v>1637</v>
      </c>
      <c r="B113" t="s">
        <v>1441</v>
      </c>
      <c r="C113" t="s">
        <v>3</v>
      </c>
      <c r="D113" t="s">
        <v>1460</v>
      </c>
      <c r="E113">
        <v>0</v>
      </c>
      <c r="F113">
        <v>0</v>
      </c>
      <c r="G113">
        <v>0</v>
      </c>
      <c r="H113" t="s">
        <v>1442</v>
      </c>
      <c r="I113" t="s">
        <v>1461</v>
      </c>
      <c r="J113" t="s">
        <v>1444</v>
      </c>
      <c r="K113" t="s">
        <v>1461</v>
      </c>
      <c r="M113">
        <f t="shared" si="18"/>
        <v>-1</v>
      </c>
      <c r="N113">
        <f t="shared" si="19"/>
        <v>0</v>
      </c>
      <c r="O113">
        <f t="shared" si="19"/>
        <v>0</v>
      </c>
      <c r="P113">
        <f t="shared" si="19"/>
        <v>0</v>
      </c>
      <c r="Q113">
        <f t="shared" si="20"/>
        <v>-1</v>
      </c>
      <c r="R113" t="str">
        <f t="shared" si="16"/>
        <v>450mt-wem</v>
      </c>
      <c r="S113" t="str">
        <f t="shared" si="16"/>
        <v>L1</v>
      </c>
      <c r="T113" t="str">
        <f t="shared" si="16"/>
        <v>S2</v>
      </c>
      <c r="U113" t="str">
        <f t="shared" si="17"/>
        <v>L1-S2</v>
      </c>
    </row>
    <row r="114" spans="1:21" x14ac:dyDescent="0.35">
      <c r="A114" t="s">
        <v>1637</v>
      </c>
      <c r="B114" t="s">
        <v>1441</v>
      </c>
      <c r="C114" t="s">
        <v>3</v>
      </c>
      <c r="D114" t="s">
        <v>1462</v>
      </c>
      <c r="E114">
        <v>0.28301886799999998</v>
      </c>
      <c r="F114">
        <v>1.8867925000000001E-2</v>
      </c>
      <c r="G114">
        <v>0</v>
      </c>
      <c r="H114" t="s">
        <v>1442</v>
      </c>
      <c r="I114" t="s">
        <v>1457</v>
      </c>
      <c r="J114" t="s">
        <v>1444</v>
      </c>
      <c r="K114" t="s">
        <v>1457</v>
      </c>
      <c r="M114">
        <f t="shared" si="18"/>
        <v>0</v>
      </c>
      <c r="N114">
        <f t="shared" si="19"/>
        <v>0</v>
      </c>
      <c r="O114">
        <f t="shared" si="19"/>
        <v>0</v>
      </c>
      <c r="P114">
        <f t="shared" si="19"/>
        <v>0</v>
      </c>
      <c r="Q114">
        <f t="shared" si="20"/>
        <v>0</v>
      </c>
      <c r="R114" t="str">
        <f t="shared" si="16"/>
        <v>450mt-wem</v>
      </c>
      <c r="S114" t="str">
        <f t="shared" si="16"/>
        <v>L1</v>
      </c>
      <c r="T114" t="str">
        <f t="shared" si="16"/>
        <v>S2_P1</v>
      </c>
      <c r="U114" t="str">
        <f t="shared" si="17"/>
        <v>L1-S2_P1</v>
      </c>
    </row>
    <row r="115" spans="1:21" x14ac:dyDescent="0.35">
      <c r="A115" t="s">
        <v>1637</v>
      </c>
      <c r="B115" t="s">
        <v>1441</v>
      </c>
      <c r="C115" t="s">
        <v>3</v>
      </c>
      <c r="D115" t="s">
        <v>179</v>
      </c>
      <c r="E115">
        <v>0.83018867900000004</v>
      </c>
      <c r="F115">
        <v>0.35849056600000001</v>
      </c>
      <c r="G115">
        <v>1.8867925000000001E-2</v>
      </c>
      <c r="H115" t="s">
        <v>1463</v>
      </c>
      <c r="I115" t="s">
        <v>87</v>
      </c>
      <c r="J115" t="s">
        <v>1444</v>
      </c>
      <c r="K115" t="s">
        <v>87</v>
      </c>
      <c r="M115">
        <f t="shared" si="18"/>
        <v>0</v>
      </c>
      <c r="N115">
        <f t="shared" si="19"/>
        <v>1</v>
      </c>
      <c r="O115">
        <f t="shared" si="19"/>
        <v>0</v>
      </c>
      <c r="P115">
        <f t="shared" si="19"/>
        <v>0</v>
      </c>
      <c r="Q115">
        <f t="shared" si="20"/>
        <v>1</v>
      </c>
      <c r="R115" t="str">
        <f t="shared" si="16"/>
        <v>450mt-wem</v>
      </c>
      <c r="S115" t="str">
        <f t="shared" si="16"/>
        <v>L1</v>
      </c>
      <c r="T115" t="str">
        <f t="shared" si="16"/>
        <v>S2_P2</v>
      </c>
      <c r="U115" t="str">
        <f t="shared" si="17"/>
        <v>L1-S2_P2</v>
      </c>
    </row>
    <row r="116" spans="1:21" x14ac:dyDescent="0.35">
      <c r="A116" t="s">
        <v>1637</v>
      </c>
      <c r="B116" t="s">
        <v>1441</v>
      </c>
      <c r="C116" t="s">
        <v>3</v>
      </c>
      <c r="D116" t="s">
        <v>1464</v>
      </c>
      <c r="E116">
        <v>0</v>
      </c>
      <c r="F116">
        <v>0</v>
      </c>
      <c r="G116">
        <v>0</v>
      </c>
      <c r="H116" t="s">
        <v>1442</v>
      </c>
      <c r="I116" t="s">
        <v>1465</v>
      </c>
      <c r="J116" t="s">
        <v>1444</v>
      </c>
      <c r="K116" t="s">
        <v>1465</v>
      </c>
      <c r="M116">
        <f t="shared" si="18"/>
        <v>-1</v>
      </c>
      <c r="N116">
        <f t="shared" si="19"/>
        <v>0</v>
      </c>
      <c r="O116">
        <f t="shared" si="19"/>
        <v>0</v>
      </c>
      <c r="P116">
        <f t="shared" si="19"/>
        <v>0</v>
      </c>
      <c r="Q116">
        <f t="shared" si="20"/>
        <v>-1</v>
      </c>
      <c r="R116" t="str">
        <f t="shared" si="16"/>
        <v>450mt-wem</v>
      </c>
      <c r="S116" t="str">
        <f t="shared" si="16"/>
        <v>L1</v>
      </c>
      <c r="T116" t="str">
        <f t="shared" si="16"/>
        <v>S3</v>
      </c>
      <c r="U116" t="str">
        <f t="shared" si="17"/>
        <v>L1-S3</v>
      </c>
    </row>
    <row r="117" spans="1:21" x14ac:dyDescent="0.35">
      <c r="A117" t="s">
        <v>1637</v>
      </c>
      <c r="B117" t="s">
        <v>1441</v>
      </c>
      <c r="C117" t="s">
        <v>3</v>
      </c>
      <c r="D117" t="s">
        <v>1466</v>
      </c>
      <c r="E117">
        <v>0</v>
      </c>
      <c r="F117">
        <v>0</v>
      </c>
      <c r="G117">
        <v>0</v>
      </c>
      <c r="H117" t="s">
        <v>1442</v>
      </c>
      <c r="I117" t="s">
        <v>1467</v>
      </c>
      <c r="J117" t="s">
        <v>1444</v>
      </c>
      <c r="K117" t="s">
        <v>1467</v>
      </c>
      <c r="M117">
        <f t="shared" si="18"/>
        <v>-1</v>
      </c>
      <c r="N117">
        <f t="shared" si="19"/>
        <v>0</v>
      </c>
      <c r="O117">
        <f t="shared" si="19"/>
        <v>0</v>
      </c>
      <c r="P117">
        <f t="shared" si="19"/>
        <v>0</v>
      </c>
      <c r="Q117">
        <f t="shared" si="20"/>
        <v>-1</v>
      </c>
      <c r="R117" t="str">
        <f t="shared" si="16"/>
        <v>450mt-wem</v>
      </c>
      <c r="S117" t="str">
        <f t="shared" si="16"/>
        <v>L1</v>
      </c>
      <c r="T117" t="str">
        <f t="shared" si="16"/>
        <v>S3_P1</v>
      </c>
      <c r="U117" t="str">
        <f t="shared" si="17"/>
        <v>L1-S3_P1</v>
      </c>
    </row>
    <row r="118" spans="1:21" x14ac:dyDescent="0.35">
      <c r="A118" t="s">
        <v>1637</v>
      </c>
      <c r="B118" t="s">
        <v>1441</v>
      </c>
      <c r="C118" t="s">
        <v>3</v>
      </c>
      <c r="D118" t="s">
        <v>1468</v>
      </c>
      <c r="E118">
        <v>0.26415094300000003</v>
      </c>
      <c r="F118">
        <v>1.8867925000000001E-2</v>
      </c>
      <c r="G118">
        <v>0</v>
      </c>
      <c r="H118" t="s">
        <v>1442</v>
      </c>
      <c r="I118" t="s">
        <v>1469</v>
      </c>
      <c r="J118" t="s">
        <v>1444</v>
      </c>
      <c r="K118" t="s">
        <v>1469</v>
      </c>
      <c r="M118">
        <f t="shared" si="18"/>
        <v>0</v>
      </c>
      <c r="N118">
        <f t="shared" si="19"/>
        <v>0</v>
      </c>
      <c r="O118">
        <f t="shared" si="19"/>
        <v>0</v>
      </c>
      <c r="P118">
        <f t="shared" si="19"/>
        <v>0</v>
      </c>
      <c r="Q118">
        <f t="shared" si="20"/>
        <v>0</v>
      </c>
      <c r="R118" t="str">
        <f t="shared" si="16"/>
        <v>450mt-wem</v>
      </c>
      <c r="S118" t="str">
        <f t="shared" si="16"/>
        <v>L1</v>
      </c>
      <c r="T118" t="str">
        <f t="shared" si="16"/>
        <v>S3_P2</v>
      </c>
      <c r="U118" t="str">
        <f t="shared" si="17"/>
        <v>L1-S3_P2</v>
      </c>
    </row>
    <row r="119" spans="1:21" x14ac:dyDescent="0.35">
      <c r="A119" t="s">
        <v>1637</v>
      </c>
      <c r="B119" t="s">
        <v>1441</v>
      </c>
      <c r="C119" t="s">
        <v>9</v>
      </c>
      <c r="D119" t="s">
        <v>35</v>
      </c>
      <c r="E119">
        <v>0.43396226399999999</v>
      </c>
      <c r="F119">
        <v>0.16981132099999999</v>
      </c>
      <c r="G119">
        <v>0</v>
      </c>
      <c r="H119" t="s">
        <v>1442</v>
      </c>
      <c r="I119" t="s">
        <v>1470</v>
      </c>
      <c r="J119" t="s">
        <v>1471</v>
      </c>
      <c r="K119" t="s">
        <v>1470</v>
      </c>
      <c r="M119">
        <f t="shared" si="18"/>
        <v>0</v>
      </c>
      <c r="N119">
        <f t="shared" si="19"/>
        <v>0</v>
      </c>
      <c r="O119">
        <f t="shared" si="19"/>
        <v>0</v>
      </c>
      <c r="P119">
        <f t="shared" si="19"/>
        <v>0</v>
      </c>
      <c r="Q119">
        <f t="shared" si="20"/>
        <v>0</v>
      </c>
      <c r="R119" t="str">
        <f t="shared" si="16"/>
        <v>450mt-wem</v>
      </c>
      <c r="S119" t="str">
        <f t="shared" si="16"/>
        <v>L2</v>
      </c>
      <c r="T119" t="str">
        <f t="shared" si="16"/>
        <v>a</v>
      </c>
      <c r="U119" t="str">
        <f t="shared" si="17"/>
        <v>L2-a</v>
      </c>
    </row>
    <row r="120" spans="1:21" x14ac:dyDescent="0.35">
      <c r="A120" t="s">
        <v>1637</v>
      </c>
      <c r="B120" t="s">
        <v>1441</v>
      </c>
      <c r="C120" t="s">
        <v>9</v>
      </c>
      <c r="D120" t="s">
        <v>39</v>
      </c>
      <c r="E120">
        <v>0.77358490599999996</v>
      </c>
      <c r="F120">
        <v>0.26415094300000003</v>
      </c>
      <c r="G120">
        <v>0</v>
      </c>
      <c r="H120" t="s">
        <v>1463</v>
      </c>
      <c r="I120" t="s">
        <v>1472</v>
      </c>
      <c r="J120" t="s">
        <v>1471</v>
      </c>
      <c r="K120" t="s">
        <v>1472</v>
      </c>
      <c r="M120">
        <f t="shared" si="18"/>
        <v>0</v>
      </c>
      <c r="N120">
        <f t="shared" si="19"/>
        <v>1</v>
      </c>
      <c r="O120">
        <f t="shared" si="19"/>
        <v>0</v>
      </c>
      <c r="P120">
        <f t="shared" si="19"/>
        <v>0</v>
      </c>
      <c r="Q120">
        <f t="shared" si="20"/>
        <v>1</v>
      </c>
      <c r="R120" t="str">
        <f t="shared" si="16"/>
        <v>450mt-wem</v>
      </c>
      <c r="S120" t="str">
        <f t="shared" si="16"/>
        <v>L2</v>
      </c>
      <c r="T120" t="str">
        <f t="shared" si="16"/>
        <v>b</v>
      </c>
      <c r="U120" t="str">
        <f t="shared" si="17"/>
        <v>L2-b</v>
      </c>
    </row>
    <row r="121" spans="1:21" x14ac:dyDescent="0.35">
      <c r="A121" t="s">
        <v>1637</v>
      </c>
      <c r="B121" t="s">
        <v>1441</v>
      </c>
      <c r="C121" t="s">
        <v>9</v>
      </c>
      <c r="D121" t="s">
        <v>42</v>
      </c>
      <c r="E121">
        <v>0.92452830200000002</v>
      </c>
      <c r="F121">
        <v>0.603773585</v>
      </c>
      <c r="G121">
        <v>5.6603774000000003E-2</v>
      </c>
      <c r="H121" t="s">
        <v>1463</v>
      </c>
      <c r="I121" t="s">
        <v>1473</v>
      </c>
      <c r="J121" t="s">
        <v>1471</v>
      </c>
      <c r="K121" t="s">
        <v>1473</v>
      </c>
      <c r="M121">
        <f t="shared" si="18"/>
        <v>0</v>
      </c>
      <c r="N121">
        <f t="shared" si="19"/>
        <v>1</v>
      </c>
      <c r="O121">
        <f t="shared" si="19"/>
        <v>0</v>
      </c>
      <c r="P121">
        <f t="shared" si="19"/>
        <v>0</v>
      </c>
      <c r="Q121">
        <f t="shared" si="20"/>
        <v>1</v>
      </c>
      <c r="R121" t="str">
        <f t="shared" si="16"/>
        <v>450mt-wem</v>
      </c>
      <c r="S121" t="str">
        <f t="shared" si="16"/>
        <v>L2</v>
      </c>
      <c r="T121" t="str">
        <f t="shared" si="16"/>
        <v>d</v>
      </c>
      <c r="U121" t="str">
        <f t="shared" si="17"/>
        <v>L2-d</v>
      </c>
    </row>
    <row r="122" spans="1:21" x14ac:dyDescent="0.35">
      <c r="A122" t="s">
        <v>1637</v>
      </c>
      <c r="B122" t="s">
        <v>1441</v>
      </c>
      <c r="C122" t="s">
        <v>9</v>
      </c>
      <c r="D122" t="s">
        <v>45</v>
      </c>
      <c r="E122">
        <v>0.98113207499999999</v>
      </c>
      <c r="F122">
        <v>0.83018867900000004</v>
      </c>
      <c r="G122">
        <v>0.15094339600000001</v>
      </c>
      <c r="H122" t="s">
        <v>1447</v>
      </c>
      <c r="I122" t="s">
        <v>1474</v>
      </c>
      <c r="J122" t="s">
        <v>1471</v>
      </c>
      <c r="K122" t="s">
        <v>1474</v>
      </c>
      <c r="M122">
        <f t="shared" si="18"/>
        <v>0</v>
      </c>
      <c r="N122">
        <f t="shared" si="19"/>
        <v>1</v>
      </c>
      <c r="O122">
        <f t="shared" si="19"/>
        <v>1</v>
      </c>
      <c r="P122">
        <f t="shared" si="19"/>
        <v>0</v>
      </c>
      <c r="Q122">
        <f t="shared" si="20"/>
        <v>2</v>
      </c>
      <c r="R122" t="str">
        <f t="shared" si="16"/>
        <v>450mt-wem</v>
      </c>
      <c r="S122" t="str">
        <f t="shared" si="16"/>
        <v>L2</v>
      </c>
      <c r="T122" t="str">
        <f t="shared" si="16"/>
        <v>e</v>
      </c>
      <c r="U122" t="str">
        <f t="shared" si="17"/>
        <v>L2-e</v>
      </c>
    </row>
    <row r="123" spans="1:21" x14ac:dyDescent="0.35">
      <c r="A123" t="s">
        <v>1637</v>
      </c>
      <c r="B123" t="s">
        <v>1441</v>
      </c>
      <c r="C123" t="s">
        <v>9</v>
      </c>
      <c r="D123" t="s">
        <v>1450</v>
      </c>
      <c r="E123">
        <v>0</v>
      </c>
      <c r="F123">
        <v>0</v>
      </c>
      <c r="G123">
        <v>0</v>
      </c>
      <c r="H123" t="s">
        <v>1442</v>
      </c>
      <c r="I123" t="s">
        <v>1475</v>
      </c>
      <c r="J123" t="s">
        <v>1471</v>
      </c>
      <c r="K123" t="s">
        <v>1475</v>
      </c>
      <c r="M123">
        <f t="shared" si="18"/>
        <v>-1</v>
      </c>
      <c r="N123">
        <f t="shared" si="19"/>
        <v>0</v>
      </c>
      <c r="O123">
        <f t="shared" si="19"/>
        <v>0</v>
      </c>
      <c r="P123">
        <f t="shared" si="19"/>
        <v>0</v>
      </c>
      <c r="Q123">
        <f t="shared" si="20"/>
        <v>-1</v>
      </c>
      <c r="R123" t="str">
        <f t="shared" si="16"/>
        <v>450mt-wem</v>
      </c>
      <c r="S123" t="str">
        <f t="shared" si="16"/>
        <v>L2</v>
      </c>
      <c r="T123" t="str">
        <f t="shared" si="16"/>
        <v>S1</v>
      </c>
      <c r="U123" t="str">
        <f t="shared" si="17"/>
        <v>L2-S1</v>
      </c>
    </row>
    <row r="124" spans="1:21" x14ac:dyDescent="0.35">
      <c r="A124" t="s">
        <v>1637</v>
      </c>
      <c r="B124" t="s">
        <v>1441</v>
      </c>
      <c r="C124" t="s">
        <v>9</v>
      </c>
      <c r="D124" t="s">
        <v>1454</v>
      </c>
      <c r="E124">
        <v>0.20754717</v>
      </c>
      <c r="F124">
        <v>0</v>
      </c>
      <c r="G124">
        <v>0</v>
      </c>
      <c r="H124" t="s">
        <v>1442</v>
      </c>
      <c r="I124" t="s">
        <v>1476</v>
      </c>
      <c r="J124" t="s">
        <v>1471</v>
      </c>
      <c r="K124" t="s">
        <v>1476</v>
      </c>
      <c r="M124">
        <f t="shared" si="18"/>
        <v>0</v>
      </c>
      <c r="N124">
        <f t="shared" si="19"/>
        <v>0</v>
      </c>
      <c r="O124">
        <f t="shared" si="19"/>
        <v>0</v>
      </c>
      <c r="P124">
        <f t="shared" si="19"/>
        <v>0</v>
      </c>
      <c r="Q124">
        <f t="shared" si="20"/>
        <v>0</v>
      </c>
      <c r="R124" t="str">
        <f t="shared" si="16"/>
        <v>450mt-wem</v>
      </c>
      <c r="S124" t="str">
        <f t="shared" si="16"/>
        <v>L2</v>
      </c>
      <c r="T124" t="str">
        <f t="shared" si="16"/>
        <v>S1_P1</v>
      </c>
      <c r="U124" t="str">
        <f t="shared" si="17"/>
        <v>L2-S1_P1</v>
      </c>
    </row>
    <row r="125" spans="1:21" x14ac:dyDescent="0.35">
      <c r="A125" t="s">
        <v>1637</v>
      </c>
      <c r="B125" t="s">
        <v>1441</v>
      </c>
      <c r="C125" t="s">
        <v>9</v>
      </c>
      <c r="D125" t="s">
        <v>1459</v>
      </c>
      <c r="E125">
        <v>0.67924528299999998</v>
      </c>
      <c r="F125">
        <v>0.20754717</v>
      </c>
      <c r="G125">
        <v>0</v>
      </c>
      <c r="H125" t="s">
        <v>1463</v>
      </c>
      <c r="I125" t="s">
        <v>1477</v>
      </c>
      <c r="J125" t="s">
        <v>1471</v>
      </c>
      <c r="K125" t="s">
        <v>1477</v>
      </c>
      <c r="M125">
        <f t="shared" si="18"/>
        <v>0</v>
      </c>
      <c r="N125">
        <f t="shared" si="19"/>
        <v>1</v>
      </c>
      <c r="O125">
        <f t="shared" si="19"/>
        <v>0</v>
      </c>
      <c r="P125">
        <f t="shared" si="19"/>
        <v>0</v>
      </c>
      <c r="Q125">
        <f t="shared" si="20"/>
        <v>1</v>
      </c>
      <c r="R125" t="str">
        <f t="shared" si="16"/>
        <v>450mt-wem</v>
      </c>
      <c r="S125" t="str">
        <f t="shared" si="16"/>
        <v>L2</v>
      </c>
      <c r="T125" t="str">
        <f t="shared" si="16"/>
        <v>S1_P2</v>
      </c>
      <c r="U125" t="str">
        <f t="shared" si="17"/>
        <v>L2-S1_P2</v>
      </c>
    </row>
    <row r="126" spans="1:21" x14ac:dyDescent="0.35">
      <c r="A126" t="s">
        <v>1637</v>
      </c>
      <c r="B126" t="s">
        <v>1441</v>
      </c>
      <c r="C126" t="s">
        <v>9</v>
      </c>
      <c r="D126" t="s">
        <v>1460</v>
      </c>
      <c r="E126">
        <v>0.11320754700000001</v>
      </c>
      <c r="F126">
        <v>0</v>
      </c>
      <c r="G126">
        <v>0</v>
      </c>
      <c r="H126" t="s">
        <v>1442</v>
      </c>
      <c r="I126" t="s">
        <v>1478</v>
      </c>
      <c r="J126" t="s">
        <v>1471</v>
      </c>
      <c r="K126" t="s">
        <v>1478</v>
      </c>
      <c r="M126">
        <f t="shared" si="18"/>
        <v>0</v>
      </c>
      <c r="N126">
        <f t="shared" si="19"/>
        <v>0</v>
      </c>
      <c r="O126">
        <f t="shared" si="19"/>
        <v>0</v>
      </c>
      <c r="P126">
        <f t="shared" si="19"/>
        <v>0</v>
      </c>
      <c r="Q126">
        <f t="shared" si="20"/>
        <v>0</v>
      </c>
      <c r="R126" t="str">
        <f t="shared" si="16"/>
        <v>450mt-wem</v>
      </c>
      <c r="S126" t="str">
        <f t="shared" si="16"/>
        <v>L2</v>
      </c>
      <c r="T126" t="str">
        <f t="shared" si="16"/>
        <v>S2</v>
      </c>
      <c r="U126" t="str">
        <f t="shared" si="17"/>
        <v>L2-S2</v>
      </c>
    </row>
    <row r="127" spans="1:21" x14ac:dyDescent="0.35">
      <c r="A127" t="s">
        <v>1637</v>
      </c>
      <c r="B127" t="s">
        <v>1441</v>
      </c>
      <c r="C127" t="s">
        <v>9</v>
      </c>
      <c r="D127" t="s">
        <v>1462</v>
      </c>
      <c r="E127">
        <v>0.47169811299999997</v>
      </c>
      <c r="F127">
        <v>0.132075472</v>
      </c>
      <c r="G127">
        <v>0</v>
      </c>
      <c r="H127" t="s">
        <v>1442</v>
      </c>
      <c r="I127" t="s">
        <v>1479</v>
      </c>
      <c r="J127" t="s">
        <v>1471</v>
      </c>
      <c r="K127" t="s">
        <v>1479</v>
      </c>
      <c r="M127">
        <f t="shared" si="18"/>
        <v>0</v>
      </c>
      <c r="N127">
        <f t="shared" si="19"/>
        <v>0</v>
      </c>
      <c r="O127">
        <f t="shared" si="19"/>
        <v>0</v>
      </c>
      <c r="P127">
        <f t="shared" si="19"/>
        <v>0</v>
      </c>
      <c r="Q127">
        <f t="shared" si="20"/>
        <v>0</v>
      </c>
      <c r="R127" t="str">
        <f t="shared" si="16"/>
        <v>450mt-wem</v>
      </c>
      <c r="S127" t="str">
        <f t="shared" si="16"/>
        <v>L2</v>
      </c>
      <c r="T127" t="str">
        <f t="shared" si="16"/>
        <v>S2_P1</v>
      </c>
      <c r="U127" t="str">
        <f t="shared" si="17"/>
        <v>L2-S2_P1</v>
      </c>
    </row>
    <row r="128" spans="1:21" x14ac:dyDescent="0.35">
      <c r="A128" t="s">
        <v>1637</v>
      </c>
      <c r="B128" t="s">
        <v>1441</v>
      </c>
      <c r="C128" t="s">
        <v>9</v>
      </c>
      <c r="D128" t="s">
        <v>179</v>
      </c>
      <c r="E128">
        <v>0.88679245299999998</v>
      </c>
      <c r="F128">
        <v>0.47169811299999997</v>
      </c>
      <c r="G128">
        <v>3.7735849000000002E-2</v>
      </c>
      <c r="H128" t="s">
        <v>1463</v>
      </c>
      <c r="I128" t="s">
        <v>1480</v>
      </c>
      <c r="J128" t="s">
        <v>1471</v>
      </c>
      <c r="K128" t="s">
        <v>1480</v>
      </c>
      <c r="M128">
        <f t="shared" si="18"/>
        <v>0</v>
      </c>
      <c r="N128">
        <f t="shared" si="19"/>
        <v>1</v>
      </c>
      <c r="O128">
        <f t="shared" si="19"/>
        <v>0</v>
      </c>
      <c r="P128">
        <f t="shared" si="19"/>
        <v>0</v>
      </c>
      <c r="Q128">
        <f t="shared" si="20"/>
        <v>1</v>
      </c>
      <c r="R128" t="str">
        <f t="shared" si="16"/>
        <v>450mt-wem</v>
      </c>
      <c r="S128" t="str">
        <f t="shared" si="16"/>
        <v>L2</v>
      </c>
      <c r="T128" t="str">
        <f t="shared" si="16"/>
        <v>S2_P2</v>
      </c>
      <c r="U128" t="str">
        <f t="shared" si="17"/>
        <v>L2-S2_P2</v>
      </c>
    </row>
    <row r="129" spans="1:21" x14ac:dyDescent="0.35">
      <c r="A129" t="s">
        <v>1637</v>
      </c>
      <c r="B129" t="s">
        <v>1441</v>
      </c>
      <c r="C129" t="s">
        <v>9</v>
      </c>
      <c r="D129" t="s">
        <v>1464</v>
      </c>
      <c r="E129">
        <v>0</v>
      </c>
      <c r="F129">
        <v>0</v>
      </c>
      <c r="G129">
        <v>0</v>
      </c>
      <c r="H129" t="s">
        <v>1442</v>
      </c>
      <c r="I129" t="s">
        <v>1481</v>
      </c>
      <c r="J129" t="s">
        <v>1471</v>
      </c>
      <c r="K129" t="s">
        <v>1481</v>
      </c>
      <c r="M129">
        <f t="shared" si="18"/>
        <v>-1</v>
      </c>
      <c r="N129">
        <f t="shared" si="19"/>
        <v>0</v>
      </c>
      <c r="O129">
        <f t="shared" si="19"/>
        <v>0</v>
      </c>
      <c r="P129">
        <f t="shared" si="19"/>
        <v>0</v>
      </c>
      <c r="Q129">
        <f t="shared" si="20"/>
        <v>-1</v>
      </c>
      <c r="R129" t="str">
        <f t="shared" si="16"/>
        <v>450mt-wem</v>
      </c>
      <c r="S129" t="str">
        <f t="shared" si="16"/>
        <v>L2</v>
      </c>
      <c r="T129" t="str">
        <f t="shared" si="16"/>
        <v>S3</v>
      </c>
      <c r="U129" t="str">
        <f t="shared" si="17"/>
        <v>L2-S3</v>
      </c>
    </row>
    <row r="130" spans="1:21" x14ac:dyDescent="0.35">
      <c r="A130" t="s">
        <v>1637</v>
      </c>
      <c r="B130" t="s">
        <v>1441</v>
      </c>
      <c r="C130" t="s">
        <v>9</v>
      </c>
      <c r="D130" t="s">
        <v>1466</v>
      </c>
      <c r="E130">
        <v>0.11320754700000001</v>
      </c>
      <c r="F130">
        <v>0</v>
      </c>
      <c r="G130">
        <v>0</v>
      </c>
      <c r="H130" t="s">
        <v>1442</v>
      </c>
      <c r="I130" t="s">
        <v>1482</v>
      </c>
      <c r="J130" t="s">
        <v>1471</v>
      </c>
      <c r="K130" t="s">
        <v>1482</v>
      </c>
      <c r="M130">
        <f t="shared" si="18"/>
        <v>0</v>
      </c>
      <c r="N130">
        <f t="shared" si="19"/>
        <v>0</v>
      </c>
      <c r="O130">
        <f t="shared" si="19"/>
        <v>0</v>
      </c>
      <c r="P130">
        <f t="shared" si="19"/>
        <v>0</v>
      </c>
      <c r="Q130">
        <f t="shared" si="20"/>
        <v>0</v>
      </c>
      <c r="R130" t="str">
        <f t="shared" ref="R130:T193" si="21">B130</f>
        <v>450mt-wem</v>
      </c>
      <c r="S130" t="str">
        <f t="shared" si="21"/>
        <v>L2</v>
      </c>
      <c r="T130" t="str">
        <f t="shared" si="21"/>
        <v>S3_P1</v>
      </c>
      <c r="U130" t="str">
        <f t="shared" ref="U130:U193" si="22">I130</f>
        <v>L2-S3_P1</v>
      </c>
    </row>
    <row r="131" spans="1:21" x14ac:dyDescent="0.35">
      <c r="A131" t="s">
        <v>1637</v>
      </c>
      <c r="B131" t="s">
        <v>1441</v>
      </c>
      <c r="C131" t="s">
        <v>9</v>
      </c>
      <c r="D131" t="s">
        <v>1468</v>
      </c>
      <c r="E131">
        <v>0.47169811299999997</v>
      </c>
      <c r="F131">
        <v>0.11320754700000001</v>
      </c>
      <c r="G131">
        <v>0</v>
      </c>
      <c r="H131" t="s">
        <v>1442</v>
      </c>
      <c r="I131" t="s">
        <v>1483</v>
      </c>
      <c r="J131" t="s">
        <v>1471</v>
      </c>
      <c r="K131" t="s">
        <v>1483</v>
      </c>
      <c r="M131">
        <f t="shared" ref="M131:M194" si="23">IF(E131=0,-1,0)</f>
        <v>0</v>
      </c>
      <c r="N131">
        <f t="shared" ref="N131:P194" si="24">IF(E131&gt;0.667,1,0)</f>
        <v>0</v>
      </c>
      <c r="O131">
        <f t="shared" si="24"/>
        <v>0</v>
      </c>
      <c r="P131">
        <f t="shared" si="24"/>
        <v>0</v>
      </c>
      <c r="Q131">
        <f t="shared" ref="Q131:Q194" si="25">SUM(M131:P131)</f>
        <v>0</v>
      </c>
      <c r="R131" t="str">
        <f t="shared" si="21"/>
        <v>450mt-wem</v>
      </c>
      <c r="S131" t="str">
        <f t="shared" si="21"/>
        <v>L2</v>
      </c>
      <c r="T131" t="str">
        <f t="shared" si="21"/>
        <v>S3_P2</v>
      </c>
      <c r="U131" t="str">
        <f t="shared" si="22"/>
        <v>L2-S3_P2</v>
      </c>
    </row>
    <row r="132" spans="1:21" x14ac:dyDescent="0.35">
      <c r="A132" t="s">
        <v>1637</v>
      </c>
      <c r="B132" t="s">
        <v>1441</v>
      </c>
      <c r="C132" t="s">
        <v>14</v>
      </c>
      <c r="D132" t="s">
        <v>35</v>
      </c>
      <c r="E132">
        <v>0.50943396200000002</v>
      </c>
      <c r="F132">
        <v>0.188679245</v>
      </c>
      <c r="G132">
        <v>0</v>
      </c>
      <c r="H132" t="s">
        <v>1442</v>
      </c>
      <c r="I132" t="s">
        <v>1484</v>
      </c>
      <c r="J132" t="s">
        <v>1485</v>
      </c>
      <c r="K132" t="s">
        <v>1484</v>
      </c>
      <c r="M132">
        <f t="shared" si="23"/>
        <v>0</v>
      </c>
      <c r="N132">
        <f t="shared" si="24"/>
        <v>0</v>
      </c>
      <c r="O132">
        <f t="shared" si="24"/>
        <v>0</v>
      </c>
      <c r="P132">
        <f t="shared" si="24"/>
        <v>0</v>
      </c>
      <c r="Q132">
        <f t="shared" si="25"/>
        <v>0</v>
      </c>
      <c r="R132" t="str">
        <f t="shared" si="21"/>
        <v>450mt-wem</v>
      </c>
      <c r="S132" t="str">
        <f t="shared" si="21"/>
        <v>L3</v>
      </c>
      <c r="T132" t="str">
        <f t="shared" si="21"/>
        <v>a</v>
      </c>
      <c r="U132" t="str">
        <f t="shared" si="22"/>
        <v>L3-a</v>
      </c>
    </row>
    <row r="133" spans="1:21" x14ac:dyDescent="0.35">
      <c r="A133" t="s">
        <v>1637</v>
      </c>
      <c r="B133" t="s">
        <v>1441</v>
      </c>
      <c r="C133" t="s">
        <v>14</v>
      </c>
      <c r="D133" t="s">
        <v>39</v>
      </c>
      <c r="E133">
        <v>0.83018867900000004</v>
      </c>
      <c r="F133">
        <v>0.32075471700000002</v>
      </c>
      <c r="G133">
        <v>1.8867925000000001E-2</v>
      </c>
      <c r="H133" t="s">
        <v>1463</v>
      </c>
      <c r="I133" t="s">
        <v>1486</v>
      </c>
      <c r="J133" t="s">
        <v>1485</v>
      </c>
      <c r="K133" t="s">
        <v>1486</v>
      </c>
      <c r="M133">
        <f t="shared" si="23"/>
        <v>0</v>
      </c>
      <c r="N133">
        <f t="shared" si="24"/>
        <v>1</v>
      </c>
      <c r="O133">
        <f t="shared" si="24"/>
        <v>0</v>
      </c>
      <c r="P133">
        <f t="shared" si="24"/>
        <v>0</v>
      </c>
      <c r="Q133">
        <f t="shared" si="25"/>
        <v>1</v>
      </c>
      <c r="R133" t="str">
        <f t="shared" si="21"/>
        <v>450mt-wem</v>
      </c>
      <c r="S133" t="str">
        <f t="shared" si="21"/>
        <v>L3</v>
      </c>
      <c r="T133" t="str">
        <f t="shared" si="21"/>
        <v>b</v>
      </c>
      <c r="U133" t="str">
        <f t="shared" si="22"/>
        <v>L3-b</v>
      </c>
    </row>
    <row r="134" spans="1:21" x14ac:dyDescent="0.35">
      <c r="A134" t="s">
        <v>1637</v>
      </c>
      <c r="B134" t="s">
        <v>1441</v>
      </c>
      <c r="C134" t="s">
        <v>14</v>
      </c>
      <c r="D134" t="s">
        <v>42</v>
      </c>
      <c r="E134">
        <v>0.92452830200000002</v>
      </c>
      <c r="F134">
        <v>0.66037735799999997</v>
      </c>
      <c r="G134">
        <v>9.4339622999999997E-2</v>
      </c>
      <c r="H134" t="s">
        <v>1463</v>
      </c>
      <c r="I134" t="s">
        <v>1487</v>
      </c>
      <c r="J134" t="s">
        <v>1485</v>
      </c>
      <c r="K134" t="s">
        <v>1487</v>
      </c>
      <c r="M134">
        <f t="shared" si="23"/>
        <v>0</v>
      </c>
      <c r="N134">
        <f t="shared" si="24"/>
        <v>1</v>
      </c>
      <c r="O134">
        <f t="shared" si="24"/>
        <v>0</v>
      </c>
      <c r="P134">
        <f t="shared" si="24"/>
        <v>0</v>
      </c>
      <c r="Q134">
        <f t="shared" si="25"/>
        <v>1</v>
      </c>
      <c r="R134" t="str">
        <f t="shared" si="21"/>
        <v>450mt-wem</v>
      </c>
      <c r="S134" t="str">
        <f t="shared" si="21"/>
        <v>L3</v>
      </c>
      <c r="T134" t="str">
        <f t="shared" si="21"/>
        <v>d</v>
      </c>
      <c r="U134" t="str">
        <f t="shared" si="22"/>
        <v>L3-d</v>
      </c>
    </row>
    <row r="135" spans="1:21" x14ac:dyDescent="0.35">
      <c r="A135" t="s">
        <v>1637</v>
      </c>
      <c r="B135" t="s">
        <v>1441</v>
      </c>
      <c r="C135" t="s">
        <v>14</v>
      </c>
      <c r="D135" t="s">
        <v>45</v>
      </c>
      <c r="E135">
        <v>1</v>
      </c>
      <c r="F135">
        <v>0.83018867900000004</v>
      </c>
      <c r="G135">
        <v>0.15094339600000001</v>
      </c>
      <c r="H135" t="s">
        <v>1447</v>
      </c>
      <c r="I135" t="s">
        <v>1488</v>
      </c>
      <c r="J135" t="s">
        <v>1485</v>
      </c>
      <c r="K135" t="s">
        <v>1488</v>
      </c>
      <c r="M135">
        <f t="shared" si="23"/>
        <v>0</v>
      </c>
      <c r="N135">
        <f t="shared" si="24"/>
        <v>1</v>
      </c>
      <c r="O135">
        <f t="shared" si="24"/>
        <v>1</v>
      </c>
      <c r="P135">
        <f t="shared" si="24"/>
        <v>0</v>
      </c>
      <c r="Q135">
        <f t="shared" si="25"/>
        <v>2</v>
      </c>
      <c r="R135" t="str">
        <f t="shared" si="21"/>
        <v>450mt-wem</v>
      </c>
      <c r="S135" t="str">
        <f t="shared" si="21"/>
        <v>L3</v>
      </c>
      <c r="T135" t="str">
        <f t="shared" si="21"/>
        <v>e</v>
      </c>
      <c r="U135" t="str">
        <f t="shared" si="22"/>
        <v>L3-e</v>
      </c>
    </row>
    <row r="136" spans="1:21" x14ac:dyDescent="0.35">
      <c r="A136" t="s">
        <v>1637</v>
      </c>
      <c r="B136" t="s">
        <v>1441</v>
      </c>
      <c r="C136" t="s">
        <v>14</v>
      </c>
      <c r="D136" t="s">
        <v>1450</v>
      </c>
      <c r="E136">
        <v>0</v>
      </c>
      <c r="F136">
        <v>0</v>
      </c>
      <c r="G136">
        <v>0</v>
      </c>
      <c r="H136" t="s">
        <v>1442</v>
      </c>
      <c r="I136" t="s">
        <v>1489</v>
      </c>
      <c r="J136" t="s">
        <v>1485</v>
      </c>
      <c r="K136" t="s">
        <v>1489</v>
      </c>
      <c r="M136">
        <f t="shared" si="23"/>
        <v>-1</v>
      </c>
      <c r="N136">
        <f t="shared" si="24"/>
        <v>0</v>
      </c>
      <c r="O136">
        <f t="shared" si="24"/>
        <v>0</v>
      </c>
      <c r="P136">
        <f t="shared" si="24"/>
        <v>0</v>
      </c>
      <c r="Q136">
        <f t="shared" si="25"/>
        <v>-1</v>
      </c>
      <c r="R136" t="str">
        <f t="shared" si="21"/>
        <v>450mt-wem</v>
      </c>
      <c r="S136" t="str">
        <f t="shared" si="21"/>
        <v>L3</v>
      </c>
      <c r="T136" t="str">
        <f t="shared" si="21"/>
        <v>S1</v>
      </c>
      <c r="U136" t="str">
        <f t="shared" si="22"/>
        <v>L3-S1</v>
      </c>
    </row>
    <row r="137" spans="1:21" x14ac:dyDescent="0.35">
      <c r="A137" t="s">
        <v>1637</v>
      </c>
      <c r="B137" t="s">
        <v>1441</v>
      </c>
      <c r="C137" t="s">
        <v>14</v>
      </c>
      <c r="D137" t="s">
        <v>1454</v>
      </c>
      <c r="E137">
        <v>0.22641509400000001</v>
      </c>
      <c r="F137">
        <v>0</v>
      </c>
      <c r="G137">
        <v>0</v>
      </c>
      <c r="H137" t="s">
        <v>1442</v>
      </c>
      <c r="I137" t="s">
        <v>1490</v>
      </c>
      <c r="J137" t="s">
        <v>1485</v>
      </c>
      <c r="K137" t="s">
        <v>1490</v>
      </c>
      <c r="M137">
        <f t="shared" si="23"/>
        <v>0</v>
      </c>
      <c r="N137">
        <f t="shared" si="24"/>
        <v>0</v>
      </c>
      <c r="O137">
        <f t="shared" si="24"/>
        <v>0</v>
      </c>
      <c r="P137">
        <f t="shared" si="24"/>
        <v>0</v>
      </c>
      <c r="Q137">
        <f t="shared" si="25"/>
        <v>0</v>
      </c>
      <c r="R137" t="str">
        <f t="shared" si="21"/>
        <v>450mt-wem</v>
      </c>
      <c r="S137" t="str">
        <f t="shared" si="21"/>
        <v>L3</v>
      </c>
      <c r="T137" t="str">
        <f t="shared" si="21"/>
        <v>S1_P1</v>
      </c>
      <c r="U137" t="str">
        <f t="shared" si="22"/>
        <v>L3-S1_P1</v>
      </c>
    </row>
    <row r="138" spans="1:21" x14ac:dyDescent="0.35">
      <c r="A138" t="s">
        <v>1637</v>
      </c>
      <c r="B138" t="s">
        <v>1441</v>
      </c>
      <c r="C138" t="s">
        <v>14</v>
      </c>
      <c r="D138" t="s">
        <v>1459</v>
      </c>
      <c r="E138">
        <v>0.811320755</v>
      </c>
      <c r="F138">
        <v>0.24528301899999999</v>
      </c>
      <c r="G138">
        <v>0</v>
      </c>
      <c r="H138" t="s">
        <v>1463</v>
      </c>
      <c r="I138" t="s">
        <v>1491</v>
      </c>
      <c r="J138" t="s">
        <v>1485</v>
      </c>
      <c r="K138" t="s">
        <v>1491</v>
      </c>
      <c r="M138">
        <f t="shared" si="23"/>
        <v>0</v>
      </c>
      <c r="N138">
        <f t="shared" si="24"/>
        <v>1</v>
      </c>
      <c r="O138">
        <f t="shared" si="24"/>
        <v>0</v>
      </c>
      <c r="P138">
        <f t="shared" si="24"/>
        <v>0</v>
      </c>
      <c r="Q138">
        <f t="shared" si="25"/>
        <v>1</v>
      </c>
      <c r="R138" t="str">
        <f t="shared" si="21"/>
        <v>450mt-wem</v>
      </c>
      <c r="S138" t="str">
        <f t="shared" si="21"/>
        <v>L3</v>
      </c>
      <c r="T138" t="str">
        <f t="shared" si="21"/>
        <v>S1_P2</v>
      </c>
      <c r="U138" t="str">
        <f t="shared" si="22"/>
        <v>L3-S1_P2</v>
      </c>
    </row>
    <row r="139" spans="1:21" x14ac:dyDescent="0.35">
      <c r="A139" t="s">
        <v>1637</v>
      </c>
      <c r="B139" t="s">
        <v>1441</v>
      </c>
      <c r="C139" t="s">
        <v>14</v>
      </c>
      <c r="D139" t="s">
        <v>1460</v>
      </c>
      <c r="E139">
        <v>0.132075472</v>
      </c>
      <c r="F139">
        <v>0</v>
      </c>
      <c r="G139">
        <v>0</v>
      </c>
      <c r="H139" t="s">
        <v>1442</v>
      </c>
      <c r="I139" t="s">
        <v>1492</v>
      </c>
      <c r="J139" t="s">
        <v>1485</v>
      </c>
      <c r="K139" t="s">
        <v>1492</v>
      </c>
      <c r="M139">
        <f t="shared" si="23"/>
        <v>0</v>
      </c>
      <c r="N139">
        <f t="shared" si="24"/>
        <v>0</v>
      </c>
      <c r="O139">
        <f t="shared" si="24"/>
        <v>0</v>
      </c>
      <c r="P139">
        <f t="shared" si="24"/>
        <v>0</v>
      </c>
      <c r="Q139">
        <f t="shared" si="25"/>
        <v>0</v>
      </c>
      <c r="R139" t="str">
        <f t="shared" si="21"/>
        <v>450mt-wem</v>
      </c>
      <c r="S139" t="str">
        <f t="shared" si="21"/>
        <v>L3</v>
      </c>
      <c r="T139" t="str">
        <f t="shared" si="21"/>
        <v>S2</v>
      </c>
      <c r="U139" t="str">
        <f t="shared" si="22"/>
        <v>L3-S2</v>
      </c>
    </row>
    <row r="140" spans="1:21" x14ac:dyDescent="0.35">
      <c r="A140" t="s">
        <v>1637</v>
      </c>
      <c r="B140" t="s">
        <v>1441</v>
      </c>
      <c r="C140" t="s">
        <v>14</v>
      </c>
      <c r="D140" t="s">
        <v>1462</v>
      </c>
      <c r="E140">
        <v>0.54716981099999995</v>
      </c>
      <c r="F140">
        <v>0.15094339600000001</v>
      </c>
      <c r="G140">
        <v>0</v>
      </c>
      <c r="H140" t="s">
        <v>1442</v>
      </c>
      <c r="I140" t="s">
        <v>1493</v>
      </c>
      <c r="J140" t="s">
        <v>1485</v>
      </c>
      <c r="K140" t="s">
        <v>1493</v>
      </c>
      <c r="M140">
        <f t="shared" si="23"/>
        <v>0</v>
      </c>
      <c r="N140">
        <f t="shared" si="24"/>
        <v>0</v>
      </c>
      <c r="O140">
        <f t="shared" si="24"/>
        <v>0</v>
      </c>
      <c r="P140">
        <f t="shared" si="24"/>
        <v>0</v>
      </c>
      <c r="Q140">
        <f t="shared" si="25"/>
        <v>0</v>
      </c>
      <c r="R140" t="str">
        <f t="shared" si="21"/>
        <v>450mt-wem</v>
      </c>
      <c r="S140" t="str">
        <f t="shared" si="21"/>
        <v>L3</v>
      </c>
      <c r="T140" t="str">
        <f t="shared" si="21"/>
        <v>S2_P1</v>
      </c>
      <c r="U140" t="str">
        <f t="shared" si="22"/>
        <v>L3-S2_P1</v>
      </c>
    </row>
    <row r="141" spans="1:21" x14ac:dyDescent="0.35">
      <c r="A141" t="s">
        <v>1637</v>
      </c>
      <c r="B141" t="s">
        <v>1441</v>
      </c>
      <c r="C141" t="s">
        <v>14</v>
      </c>
      <c r="D141" t="s">
        <v>179</v>
      </c>
      <c r="E141">
        <v>0.92452830200000002</v>
      </c>
      <c r="F141">
        <v>0.50943396200000002</v>
      </c>
      <c r="G141">
        <v>3.7735849000000002E-2</v>
      </c>
      <c r="H141" t="s">
        <v>1463</v>
      </c>
      <c r="I141" t="s">
        <v>1494</v>
      </c>
      <c r="J141" t="s">
        <v>1485</v>
      </c>
      <c r="K141" t="s">
        <v>1494</v>
      </c>
      <c r="M141">
        <f t="shared" si="23"/>
        <v>0</v>
      </c>
      <c r="N141">
        <f t="shared" si="24"/>
        <v>1</v>
      </c>
      <c r="O141">
        <f t="shared" si="24"/>
        <v>0</v>
      </c>
      <c r="P141">
        <f t="shared" si="24"/>
        <v>0</v>
      </c>
      <c r="Q141">
        <f t="shared" si="25"/>
        <v>1</v>
      </c>
      <c r="R141" t="str">
        <f t="shared" si="21"/>
        <v>450mt-wem</v>
      </c>
      <c r="S141" t="str">
        <f t="shared" si="21"/>
        <v>L3</v>
      </c>
      <c r="T141" t="str">
        <f t="shared" si="21"/>
        <v>S2_P2</v>
      </c>
      <c r="U141" t="str">
        <f t="shared" si="22"/>
        <v>L3-S2_P2</v>
      </c>
    </row>
    <row r="142" spans="1:21" x14ac:dyDescent="0.35">
      <c r="A142" t="s">
        <v>1637</v>
      </c>
      <c r="B142" t="s">
        <v>1441</v>
      </c>
      <c r="C142" t="s">
        <v>14</v>
      </c>
      <c r="D142" t="s">
        <v>1464</v>
      </c>
      <c r="E142">
        <v>0</v>
      </c>
      <c r="F142">
        <v>0</v>
      </c>
      <c r="G142">
        <v>0</v>
      </c>
      <c r="H142" t="s">
        <v>1442</v>
      </c>
      <c r="I142" t="s">
        <v>1495</v>
      </c>
      <c r="J142" t="s">
        <v>1485</v>
      </c>
      <c r="K142" t="s">
        <v>1495</v>
      </c>
      <c r="M142">
        <f t="shared" si="23"/>
        <v>-1</v>
      </c>
      <c r="N142">
        <f t="shared" si="24"/>
        <v>0</v>
      </c>
      <c r="O142">
        <f t="shared" si="24"/>
        <v>0</v>
      </c>
      <c r="P142">
        <f t="shared" si="24"/>
        <v>0</v>
      </c>
      <c r="Q142">
        <f t="shared" si="25"/>
        <v>-1</v>
      </c>
      <c r="R142" t="str">
        <f t="shared" si="21"/>
        <v>450mt-wem</v>
      </c>
      <c r="S142" t="str">
        <f t="shared" si="21"/>
        <v>L3</v>
      </c>
      <c r="T142" t="str">
        <f t="shared" si="21"/>
        <v>S3</v>
      </c>
      <c r="U142" t="str">
        <f t="shared" si="22"/>
        <v>L3-S3</v>
      </c>
    </row>
    <row r="143" spans="1:21" x14ac:dyDescent="0.35">
      <c r="A143" t="s">
        <v>1637</v>
      </c>
      <c r="B143" t="s">
        <v>1441</v>
      </c>
      <c r="C143" t="s">
        <v>14</v>
      </c>
      <c r="D143" t="s">
        <v>1466</v>
      </c>
      <c r="E143">
        <v>0.132075472</v>
      </c>
      <c r="F143">
        <v>0</v>
      </c>
      <c r="G143">
        <v>0</v>
      </c>
      <c r="H143" t="s">
        <v>1442</v>
      </c>
      <c r="I143" t="s">
        <v>1500</v>
      </c>
      <c r="J143" t="s">
        <v>1485</v>
      </c>
      <c r="K143" t="s">
        <v>1500</v>
      </c>
      <c r="M143">
        <f t="shared" si="23"/>
        <v>0</v>
      </c>
      <c r="N143">
        <f t="shared" si="24"/>
        <v>0</v>
      </c>
      <c r="O143">
        <f t="shared" si="24"/>
        <v>0</v>
      </c>
      <c r="P143">
        <f t="shared" si="24"/>
        <v>0</v>
      </c>
      <c r="Q143">
        <f t="shared" si="25"/>
        <v>0</v>
      </c>
      <c r="R143" t="str">
        <f t="shared" si="21"/>
        <v>450mt-wem</v>
      </c>
      <c r="S143" t="str">
        <f t="shared" si="21"/>
        <v>L3</v>
      </c>
      <c r="T143" t="str">
        <f t="shared" si="21"/>
        <v>S3_P1</v>
      </c>
      <c r="U143" t="str">
        <f t="shared" si="22"/>
        <v>L3-S3_P1</v>
      </c>
    </row>
    <row r="144" spans="1:21" x14ac:dyDescent="0.35">
      <c r="A144" t="s">
        <v>1637</v>
      </c>
      <c r="B144" t="s">
        <v>1441</v>
      </c>
      <c r="C144" t="s">
        <v>14</v>
      </c>
      <c r="D144" t="s">
        <v>1468</v>
      </c>
      <c r="E144">
        <v>0.50943396200000002</v>
      </c>
      <c r="F144">
        <v>0.132075472</v>
      </c>
      <c r="G144">
        <v>0</v>
      </c>
      <c r="H144" t="s">
        <v>1442</v>
      </c>
      <c r="I144" t="s">
        <v>1503</v>
      </c>
      <c r="J144" t="s">
        <v>1485</v>
      </c>
      <c r="K144" t="s">
        <v>1503</v>
      </c>
      <c r="M144">
        <f t="shared" si="23"/>
        <v>0</v>
      </c>
      <c r="N144">
        <f t="shared" si="24"/>
        <v>0</v>
      </c>
      <c r="O144">
        <f t="shared" si="24"/>
        <v>0</v>
      </c>
      <c r="P144">
        <f t="shared" si="24"/>
        <v>0</v>
      </c>
      <c r="Q144">
        <f t="shared" si="25"/>
        <v>0</v>
      </c>
      <c r="R144" t="str">
        <f t="shared" si="21"/>
        <v>450mt-wem</v>
      </c>
      <c r="S144" t="str">
        <f t="shared" si="21"/>
        <v>L3</v>
      </c>
      <c r="T144" t="str">
        <f t="shared" si="21"/>
        <v>S3_P2</v>
      </c>
      <c r="U144" t="str">
        <f t="shared" si="22"/>
        <v>L3-S3_P2</v>
      </c>
    </row>
    <row r="145" spans="1:21" x14ac:dyDescent="0.35">
      <c r="A145" t="s">
        <v>1637</v>
      </c>
      <c r="B145" t="s">
        <v>1441</v>
      </c>
      <c r="C145" t="s">
        <v>17</v>
      </c>
      <c r="D145" t="s">
        <v>35</v>
      </c>
      <c r="E145">
        <v>0.37735849100000002</v>
      </c>
      <c r="F145">
        <v>0.15094339600000001</v>
      </c>
      <c r="G145">
        <v>0</v>
      </c>
      <c r="H145" t="s">
        <v>1442</v>
      </c>
      <c r="I145" t="s">
        <v>1501</v>
      </c>
      <c r="J145" t="s">
        <v>1510</v>
      </c>
      <c r="K145" t="s">
        <v>1501</v>
      </c>
      <c r="M145">
        <f t="shared" si="23"/>
        <v>0</v>
      </c>
      <c r="N145">
        <f t="shared" si="24"/>
        <v>0</v>
      </c>
      <c r="O145">
        <f t="shared" si="24"/>
        <v>0</v>
      </c>
      <c r="P145">
        <f t="shared" si="24"/>
        <v>0</v>
      </c>
      <c r="Q145">
        <f t="shared" si="25"/>
        <v>0</v>
      </c>
      <c r="R145" t="str">
        <f t="shared" si="21"/>
        <v>450mt-wem</v>
      </c>
      <c r="S145" t="str">
        <f t="shared" si="21"/>
        <v>L4</v>
      </c>
      <c r="T145" t="str">
        <f t="shared" si="21"/>
        <v>a</v>
      </c>
      <c r="U145" t="str">
        <f t="shared" si="22"/>
        <v>L4-a</v>
      </c>
    </row>
    <row r="146" spans="1:21" x14ac:dyDescent="0.35">
      <c r="A146" t="s">
        <v>1637</v>
      </c>
      <c r="B146" t="s">
        <v>1441</v>
      </c>
      <c r="C146" t="s">
        <v>17</v>
      </c>
      <c r="D146" t="s">
        <v>39</v>
      </c>
      <c r="E146">
        <v>0.64150943400000005</v>
      </c>
      <c r="F146">
        <v>0.24528301899999999</v>
      </c>
      <c r="G146">
        <v>0</v>
      </c>
      <c r="H146" t="s">
        <v>1442</v>
      </c>
      <c r="I146" t="s">
        <v>1504</v>
      </c>
      <c r="J146" t="s">
        <v>1510</v>
      </c>
      <c r="K146" t="s">
        <v>1504</v>
      </c>
      <c r="M146">
        <f t="shared" si="23"/>
        <v>0</v>
      </c>
      <c r="N146">
        <f t="shared" si="24"/>
        <v>0</v>
      </c>
      <c r="O146">
        <f t="shared" si="24"/>
        <v>0</v>
      </c>
      <c r="P146">
        <f t="shared" si="24"/>
        <v>0</v>
      </c>
      <c r="Q146">
        <f t="shared" si="25"/>
        <v>0</v>
      </c>
      <c r="R146" t="str">
        <f t="shared" si="21"/>
        <v>450mt-wem</v>
      </c>
      <c r="S146" t="str">
        <f t="shared" si="21"/>
        <v>L4</v>
      </c>
      <c r="T146" t="str">
        <f t="shared" si="21"/>
        <v>b</v>
      </c>
      <c r="U146" t="str">
        <f t="shared" si="22"/>
        <v>L4-b</v>
      </c>
    </row>
    <row r="147" spans="1:21" x14ac:dyDescent="0.35">
      <c r="A147" t="s">
        <v>1637</v>
      </c>
      <c r="B147" t="s">
        <v>1441</v>
      </c>
      <c r="C147" t="s">
        <v>17</v>
      </c>
      <c r="D147" t="s">
        <v>42</v>
      </c>
      <c r="E147">
        <v>0.92452830200000002</v>
      </c>
      <c r="F147">
        <v>0.58490565999999999</v>
      </c>
      <c r="G147">
        <v>3.7735849000000002E-2</v>
      </c>
      <c r="H147" t="s">
        <v>1463</v>
      </c>
      <c r="I147" t="s">
        <v>1505</v>
      </c>
      <c r="J147" t="s">
        <v>1510</v>
      </c>
      <c r="K147" t="s">
        <v>1505</v>
      </c>
      <c r="M147">
        <f t="shared" si="23"/>
        <v>0</v>
      </c>
      <c r="N147">
        <f t="shared" si="24"/>
        <v>1</v>
      </c>
      <c r="O147">
        <f t="shared" si="24"/>
        <v>0</v>
      </c>
      <c r="P147">
        <f t="shared" si="24"/>
        <v>0</v>
      </c>
      <c r="Q147">
        <f t="shared" si="25"/>
        <v>1</v>
      </c>
      <c r="R147" t="str">
        <f t="shared" si="21"/>
        <v>450mt-wem</v>
      </c>
      <c r="S147" t="str">
        <f t="shared" si="21"/>
        <v>L4</v>
      </c>
      <c r="T147" t="str">
        <f t="shared" si="21"/>
        <v>d</v>
      </c>
      <c r="U147" t="str">
        <f t="shared" si="22"/>
        <v>L4-d</v>
      </c>
    </row>
    <row r="148" spans="1:21" x14ac:dyDescent="0.35">
      <c r="A148" t="s">
        <v>1637</v>
      </c>
      <c r="B148" t="s">
        <v>1441</v>
      </c>
      <c r="C148" t="s">
        <v>17</v>
      </c>
      <c r="D148" t="s">
        <v>45</v>
      </c>
      <c r="E148">
        <v>0.98113207499999999</v>
      </c>
      <c r="F148">
        <v>0.811320755</v>
      </c>
      <c r="G148">
        <v>0.15094339600000001</v>
      </c>
      <c r="H148" t="s">
        <v>1447</v>
      </c>
      <c r="I148" t="s">
        <v>1506</v>
      </c>
      <c r="J148" t="s">
        <v>1510</v>
      </c>
      <c r="K148" t="s">
        <v>1506</v>
      </c>
      <c r="M148">
        <f t="shared" si="23"/>
        <v>0</v>
      </c>
      <c r="N148">
        <f t="shared" si="24"/>
        <v>1</v>
      </c>
      <c r="O148">
        <f t="shared" si="24"/>
        <v>1</v>
      </c>
      <c r="P148">
        <f t="shared" si="24"/>
        <v>0</v>
      </c>
      <c r="Q148">
        <f t="shared" si="25"/>
        <v>2</v>
      </c>
      <c r="R148" t="str">
        <f t="shared" si="21"/>
        <v>450mt-wem</v>
      </c>
      <c r="S148" t="str">
        <f t="shared" si="21"/>
        <v>L4</v>
      </c>
      <c r="T148" t="str">
        <f t="shared" si="21"/>
        <v>e</v>
      </c>
      <c r="U148" t="str">
        <f t="shared" si="22"/>
        <v>L4-e</v>
      </c>
    </row>
    <row r="149" spans="1:21" x14ac:dyDescent="0.35">
      <c r="A149" t="s">
        <v>1637</v>
      </c>
      <c r="B149" t="s">
        <v>1441</v>
      </c>
      <c r="C149" t="s">
        <v>17</v>
      </c>
      <c r="D149" t="s">
        <v>1450</v>
      </c>
      <c r="E149">
        <v>0</v>
      </c>
      <c r="F149">
        <v>0</v>
      </c>
      <c r="G149">
        <v>0</v>
      </c>
      <c r="H149" t="s">
        <v>1442</v>
      </c>
      <c r="I149" t="s">
        <v>1496</v>
      </c>
      <c r="J149" t="s">
        <v>1510</v>
      </c>
      <c r="K149" t="s">
        <v>1496</v>
      </c>
      <c r="M149">
        <f t="shared" si="23"/>
        <v>-1</v>
      </c>
      <c r="N149">
        <f t="shared" si="24"/>
        <v>0</v>
      </c>
      <c r="O149">
        <f t="shared" si="24"/>
        <v>0</v>
      </c>
      <c r="P149">
        <f t="shared" si="24"/>
        <v>0</v>
      </c>
      <c r="Q149">
        <f t="shared" si="25"/>
        <v>-1</v>
      </c>
      <c r="R149" t="str">
        <f t="shared" si="21"/>
        <v>450mt-wem</v>
      </c>
      <c r="S149" t="str">
        <f t="shared" si="21"/>
        <v>L4</v>
      </c>
      <c r="T149" t="str">
        <f t="shared" si="21"/>
        <v>S1</v>
      </c>
      <c r="U149" t="str">
        <f t="shared" si="22"/>
        <v>L4-S1</v>
      </c>
    </row>
    <row r="150" spans="1:21" x14ac:dyDescent="0.35">
      <c r="A150" t="s">
        <v>1637</v>
      </c>
      <c r="B150" t="s">
        <v>1441</v>
      </c>
      <c r="C150" t="s">
        <v>17</v>
      </c>
      <c r="D150" t="s">
        <v>1454</v>
      </c>
      <c r="E150">
        <v>0.16981132099999999</v>
      </c>
      <c r="F150">
        <v>0</v>
      </c>
      <c r="G150">
        <v>0</v>
      </c>
      <c r="H150" t="s">
        <v>1442</v>
      </c>
      <c r="I150" t="s">
        <v>1458</v>
      </c>
      <c r="J150" t="s">
        <v>1510</v>
      </c>
      <c r="K150" t="s">
        <v>1458</v>
      </c>
      <c r="M150">
        <f t="shared" si="23"/>
        <v>0</v>
      </c>
      <c r="N150">
        <f t="shared" si="24"/>
        <v>0</v>
      </c>
      <c r="O150">
        <f t="shared" si="24"/>
        <v>0</v>
      </c>
      <c r="P150">
        <f t="shared" si="24"/>
        <v>0</v>
      </c>
      <c r="Q150">
        <f t="shared" si="25"/>
        <v>0</v>
      </c>
      <c r="R150" t="str">
        <f t="shared" si="21"/>
        <v>450mt-wem</v>
      </c>
      <c r="S150" t="str">
        <f t="shared" si="21"/>
        <v>L4</v>
      </c>
      <c r="T150" t="str">
        <f t="shared" si="21"/>
        <v>S1_P1</v>
      </c>
      <c r="U150" t="str">
        <f t="shared" si="22"/>
        <v>L4-S1_P1</v>
      </c>
    </row>
    <row r="151" spans="1:21" x14ac:dyDescent="0.35">
      <c r="A151" t="s">
        <v>1637</v>
      </c>
      <c r="B151" t="s">
        <v>1441</v>
      </c>
      <c r="C151" t="s">
        <v>17</v>
      </c>
      <c r="D151" t="s">
        <v>1459</v>
      </c>
      <c r="E151">
        <v>0.58490565999999999</v>
      </c>
      <c r="F151">
        <v>0.188679245</v>
      </c>
      <c r="G151">
        <v>0</v>
      </c>
      <c r="H151" t="s">
        <v>1442</v>
      </c>
      <c r="I151" t="s">
        <v>86</v>
      </c>
      <c r="J151" t="s">
        <v>1510</v>
      </c>
      <c r="K151" t="s">
        <v>86</v>
      </c>
      <c r="M151">
        <f t="shared" si="23"/>
        <v>0</v>
      </c>
      <c r="N151">
        <f t="shared" si="24"/>
        <v>0</v>
      </c>
      <c r="O151">
        <f t="shared" si="24"/>
        <v>0</v>
      </c>
      <c r="P151">
        <f t="shared" si="24"/>
        <v>0</v>
      </c>
      <c r="Q151">
        <f t="shared" si="25"/>
        <v>0</v>
      </c>
      <c r="R151" t="str">
        <f t="shared" si="21"/>
        <v>450mt-wem</v>
      </c>
      <c r="S151" t="str">
        <f t="shared" si="21"/>
        <v>L4</v>
      </c>
      <c r="T151" t="str">
        <f t="shared" si="21"/>
        <v>S1_P2</v>
      </c>
      <c r="U151" t="str">
        <f t="shared" si="22"/>
        <v>L4-S1_P2</v>
      </c>
    </row>
    <row r="152" spans="1:21" x14ac:dyDescent="0.35">
      <c r="A152" t="s">
        <v>1637</v>
      </c>
      <c r="B152" t="s">
        <v>1441</v>
      </c>
      <c r="C152" t="s">
        <v>17</v>
      </c>
      <c r="D152" t="s">
        <v>1460</v>
      </c>
      <c r="E152">
        <v>1.8867925000000001E-2</v>
      </c>
      <c r="F152">
        <v>0</v>
      </c>
      <c r="G152">
        <v>0</v>
      </c>
      <c r="H152" t="s">
        <v>1442</v>
      </c>
      <c r="I152" t="s">
        <v>1498</v>
      </c>
      <c r="J152" t="s">
        <v>1510</v>
      </c>
      <c r="K152" t="s">
        <v>1498</v>
      </c>
      <c r="M152">
        <f t="shared" si="23"/>
        <v>0</v>
      </c>
      <c r="N152">
        <f t="shared" si="24"/>
        <v>0</v>
      </c>
      <c r="O152">
        <f t="shared" si="24"/>
        <v>0</v>
      </c>
      <c r="P152">
        <f t="shared" si="24"/>
        <v>0</v>
      </c>
      <c r="Q152">
        <f t="shared" si="25"/>
        <v>0</v>
      </c>
      <c r="R152" t="str">
        <f t="shared" si="21"/>
        <v>450mt-wem</v>
      </c>
      <c r="S152" t="str">
        <f t="shared" si="21"/>
        <v>L4</v>
      </c>
      <c r="T152" t="str">
        <f t="shared" si="21"/>
        <v>S2</v>
      </c>
      <c r="U152" t="str">
        <f t="shared" si="22"/>
        <v>L4-S2</v>
      </c>
    </row>
    <row r="153" spans="1:21" x14ac:dyDescent="0.35">
      <c r="A153" t="s">
        <v>1637</v>
      </c>
      <c r="B153" t="s">
        <v>1441</v>
      </c>
      <c r="C153" t="s">
        <v>17</v>
      </c>
      <c r="D153" t="s">
        <v>1462</v>
      </c>
      <c r="E153">
        <v>0.43396226399999999</v>
      </c>
      <c r="F153">
        <v>0.132075472</v>
      </c>
      <c r="G153">
        <v>0</v>
      </c>
      <c r="H153" t="s">
        <v>1442</v>
      </c>
      <c r="I153" t="s">
        <v>212</v>
      </c>
      <c r="J153" t="s">
        <v>1510</v>
      </c>
      <c r="K153" t="s">
        <v>212</v>
      </c>
      <c r="M153">
        <f t="shared" si="23"/>
        <v>0</v>
      </c>
      <c r="N153">
        <f t="shared" si="24"/>
        <v>0</v>
      </c>
      <c r="O153">
        <f t="shared" si="24"/>
        <v>0</v>
      </c>
      <c r="P153">
        <f t="shared" si="24"/>
        <v>0</v>
      </c>
      <c r="Q153">
        <f t="shared" si="25"/>
        <v>0</v>
      </c>
      <c r="R153" t="str">
        <f t="shared" si="21"/>
        <v>450mt-wem</v>
      </c>
      <c r="S153" t="str">
        <f t="shared" si="21"/>
        <v>L4</v>
      </c>
      <c r="T153" t="str">
        <f t="shared" si="21"/>
        <v>S2_P1</v>
      </c>
      <c r="U153" t="str">
        <f t="shared" si="22"/>
        <v>L4-S2_P1</v>
      </c>
    </row>
    <row r="154" spans="1:21" x14ac:dyDescent="0.35">
      <c r="A154" t="s">
        <v>1637</v>
      </c>
      <c r="B154" t="s">
        <v>1441</v>
      </c>
      <c r="C154" t="s">
        <v>17</v>
      </c>
      <c r="D154" t="s">
        <v>179</v>
      </c>
      <c r="E154">
        <v>0.86792452799999997</v>
      </c>
      <c r="F154">
        <v>0.41509434000000001</v>
      </c>
      <c r="G154">
        <v>1.8867925000000001E-2</v>
      </c>
      <c r="H154" t="s">
        <v>1463</v>
      </c>
      <c r="I154" t="s">
        <v>88</v>
      </c>
      <c r="J154" t="s">
        <v>1510</v>
      </c>
      <c r="K154" t="s">
        <v>88</v>
      </c>
      <c r="M154">
        <f t="shared" si="23"/>
        <v>0</v>
      </c>
      <c r="N154">
        <f t="shared" si="24"/>
        <v>1</v>
      </c>
      <c r="O154">
        <f t="shared" si="24"/>
        <v>0</v>
      </c>
      <c r="P154">
        <f t="shared" si="24"/>
        <v>0</v>
      </c>
      <c r="Q154">
        <f t="shared" si="25"/>
        <v>1</v>
      </c>
      <c r="R154" t="str">
        <f t="shared" si="21"/>
        <v>450mt-wem</v>
      </c>
      <c r="S154" t="str">
        <f t="shared" si="21"/>
        <v>L4</v>
      </c>
      <c r="T154" t="str">
        <f t="shared" si="21"/>
        <v>S2_P2</v>
      </c>
      <c r="U154" t="str">
        <f t="shared" si="22"/>
        <v>L4-S2_P2</v>
      </c>
    </row>
    <row r="155" spans="1:21" x14ac:dyDescent="0.35">
      <c r="A155" t="s">
        <v>1637</v>
      </c>
      <c r="B155" t="s">
        <v>1441</v>
      </c>
      <c r="C155" t="s">
        <v>17</v>
      </c>
      <c r="D155" t="s">
        <v>1464</v>
      </c>
      <c r="E155">
        <v>0</v>
      </c>
      <c r="F155">
        <v>0</v>
      </c>
      <c r="G155">
        <v>0</v>
      </c>
      <c r="H155" t="s">
        <v>1442</v>
      </c>
      <c r="I155" t="s">
        <v>1497</v>
      </c>
      <c r="J155" t="s">
        <v>1510</v>
      </c>
      <c r="K155" t="s">
        <v>1497</v>
      </c>
      <c r="M155">
        <f t="shared" si="23"/>
        <v>-1</v>
      </c>
      <c r="N155">
        <f t="shared" si="24"/>
        <v>0</v>
      </c>
      <c r="O155">
        <f t="shared" si="24"/>
        <v>0</v>
      </c>
      <c r="P155">
        <f t="shared" si="24"/>
        <v>0</v>
      </c>
      <c r="Q155">
        <f t="shared" si="25"/>
        <v>-1</v>
      </c>
      <c r="R155" t="str">
        <f t="shared" si="21"/>
        <v>450mt-wem</v>
      </c>
      <c r="S155" t="str">
        <f t="shared" si="21"/>
        <v>L4</v>
      </c>
      <c r="T155" t="str">
        <f t="shared" si="21"/>
        <v>S3</v>
      </c>
      <c r="U155" t="str">
        <f t="shared" si="22"/>
        <v>L4-S3</v>
      </c>
    </row>
    <row r="156" spans="1:21" x14ac:dyDescent="0.35">
      <c r="A156" t="s">
        <v>1637</v>
      </c>
      <c r="B156" t="s">
        <v>1441</v>
      </c>
      <c r="C156" t="s">
        <v>17</v>
      </c>
      <c r="D156" t="s">
        <v>1466</v>
      </c>
      <c r="E156">
        <v>3.7735849000000002E-2</v>
      </c>
      <c r="F156">
        <v>0</v>
      </c>
      <c r="G156">
        <v>0</v>
      </c>
      <c r="H156" t="s">
        <v>1442</v>
      </c>
      <c r="I156" t="s">
        <v>1499</v>
      </c>
      <c r="J156" t="s">
        <v>1510</v>
      </c>
      <c r="K156" t="s">
        <v>1499</v>
      </c>
      <c r="M156">
        <f t="shared" si="23"/>
        <v>0</v>
      </c>
      <c r="N156">
        <f t="shared" si="24"/>
        <v>0</v>
      </c>
      <c r="O156">
        <f t="shared" si="24"/>
        <v>0</v>
      </c>
      <c r="P156">
        <f t="shared" si="24"/>
        <v>0</v>
      </c>
      <c r="Q156">
        <f t="shared" si="25"/>
        <v>0</v>
      </c>
      <c r="R156" t="str">
        <f t="shared" si="21"/>
        <v>450mt-wem</v>
      </c>
      <c r="S156" t="str">
        <f t="shared" si="21"/>
        <v>L4</v>
      </c>
      <c r="T156" t="str">
        <f t="shared" si="21"/>
        <v>S3_P1</v>
      </c>
      <c r="U156" t="str">
        <f t="shared" si="22"/>
        <v>L4-S3_P1</v>
      </c>
    </row>
    <row r="157" spans="1:21" x14ac:dyDescent="0.35">
      <c r="A157" t="s">
        <v>1637</v>
      </c>
      <c r="B157" t="s">
        <v>1441</v>
      </c>
      <c r="C157" t="s">
        <v>17</v>
      </c>
      <c r="D157" t="s">
        <v>1468</v>
      </c>
      <c r="E157">
        <v>0.396226415</v>
      </c>
      <c r="F157">
        <v>7.5471698000000004E-2</v>
      </c>
      <c r="G157">
        <v>0</v>
      </c>
      <c r="H157" t="s">
        <v>1442</v>
      </c>
      <c r="I157" t="s">
        <v>1502</v>
      </c>
      <c r="J157" t="s">
        <v>1510</v>
      </c>
      <c r="K157" t="s">
        <v>1502</v>
      </c>
      <c r="M157">
        <f t="shared" si="23"/>
        <v>0</v>
      </c>
      <c r="N157">
        <f t="shared" si="24"/>
        <v>0</v>
      </c>
      <c r="O157">
        <f t="shared" si="24"/>
        <v>0</v>
      </c>
      <c r="P157">
        <f t="shared" si="24"/>
        <v>0</v>
      </c>
      <c r="Q157">
        <f t="shared" si="25"/>
        <v>0</v>
      </c>
      <c r="R157" t="str">
        <f t="shared" si="21"/>
        <v>450mt-wem</v>
      </c>
      <c r="S157" t="str">
        <f t="shared" si="21"/>
        <v>L4</v>
      </c>
      <c r="T157" t="str">
        <f t="shared" si="21"/>
        <v>S3_P2</v>
      </c>
      <c r="U157" t="str">
        <f t="shared" si="22"/>
        <v>L4-S3_P2</v>
      </c>
    </row>
    <row r="158" spans="1:21" x14ac:dyDescent="0.35">
      <c r="A158" t="s">
        <v>1637</v>
      </c>
      <c r="B158" t="s">
        <v>1522</v>
      </c>
      <c r="C158" t="s">
        <v>3</v>
      </c>
      <c r="D158" t="s">
        <v>35</v>
      </c>
      <c r="E158">
        <v>0.15094339600000001</v>
      </c>
      <c r="F158">
        <v>0</v>
      </c>
      <c r="G158">
        <v>0</v>
      </c>
      <c r="H158" t="s">
        <v>1442</v>
      </c>
      <c r="I158" t="s">
        <v>1443</v>
      </c>
      <c r="J158" t="s">
        <v>1541</v>
      </c>
      <c r="K158" t="s">
        <v>1443</v>
      </c>
      <c r="M158">
        <f t="shared" si="23"/>
        <v>0</v>
      </c>
      <c r="N158">
        <f t="shared" si="24"/>
        <v>0</v>
      </c>
      <c r="O158">
        <f t="shared" si="24"/>
        <v>0</v>
      </c>
      <c r="P158">
        <f t="shared" si="24"/>
        <v>0</v>
      </c>
      <c r="Q158">
        <f t="shared" si="25"/>
        <v>0</v>
      </c>
      <c r="R158" t="str">
        <f t="shared" si="21"/>
        <v>400mt-lowbio</v>
      </c>
      <c r="S158" t="str">
        <f t="shared" si="21"/>
        <v>L1</v>
      </c>
      <c r="T158" t="str">
        <f t="shared" si="21"/>
        <v>a</v>
      </c>
      <c r="U158" t="str">
        <f t="shared" si="22"/>
        <v>L1-a</v>
      </c>
    </row>
    <row r="159" spans="1:21" x14ac:dyDescent="0.35">
      <c r="A159" t="s">
        <v>1637</v>
      </c>
      <c r="B159" t="s">
        <v>1522</v>
      </c>
      <c r="C159" t="s">
        <v>3</v>
      </c>
      <c r="D159" t="s">
        <v>39</v>
      </c>
      <c r="E159">
        <v>0.28301886799999998</v>
      </c>
      <c r="F159">
        <v>0.11320754700000001</v>
      </c>
      <c r="G159">
        <v>0</v>
      </c>
      <c r="H159" t="s">
        <v>1442</v>
      </c>
      <c r="I159" t="s">
        <v>1445</v>
      </c>
      <c r="J159" t="s">
        <v>1541</v>
      </c>
      <c r="K159" t="s">
        <v>1445</v>
      </c>
      <c r="M159">
        <f t="shared" si="23"/>
        <v>0</v>
      </c>
      <c r="N159">
        <f t="shared" si="24"/>
        <v>0</v>
      </c>
      <c r="O159">
        <f t="shared" si="24"/>
        <v>0</v>
      </c>
      <c r="P159">
        <f t="shared" si="24"/>
        <v>0</v>
      </c>
      <c r="Q159">
        <f t="shared" si="25"/>
        <v>0</v>
      </c>
      <c r="R159" t="str">
        <f t="shared" si="21"/>
        <v>400mt-lowbio</v>
      </c>
      <c r="S159" t="str">
        <f t="shared" si="21"/>
        <v>L1</v>
      </c>
      <c r="T159" t="str">
        <f t="shared" si="21"/>
        <v>b</v>
      </c>
      <c r="U159" t="str">
        <f t="shared" si="22"/>
        <v>L1-b</v>
      </c>
    </row>
    <row r="160" spans="1:21" x14ac:dyDescent="0.35">
      <c r="A160" t="s">
        <v>1637</v>
      </c>
      <c r="B160" t="s">
        <v>1522</v>
      </c>
      <c r="C160" t="s">
        <v>3</v>
      </c>
      <c r="D160" t="s">
        <v>42</v>
      </c>
      <c r="E160">
        <v>0.811320755</v>
      </c>
      <c r="F160">
        <v>0.26415094300000003</v>
      </c>
      <c r="G160">
        <v>1.8867925000000001E-2</v>
      </c>
      <c r="H160" t="s">
        <v>1463</v>
      </c>
      <c r="I160" t="s">
        <v>1448</v>
      </c>
      <c r="J160" t="s">
        <v>1541</v>
      </c>
      <c r="K160" t="s">
        <v>1448</v>
      </c>
      <c r="M160">
        <f t="shared" si="23"/>
        <v>0</v>
      </c>
      <c r="N160">
        <f t="shared" si="24"/>
        <v>1</v>
      </c>
      <c r="O160">
        <f t="shared" si="24"/>
        <v>0</v>
      </c>
      <c r="P160">
        <f t="shared" si="24"/>
        <v>0</v>
      </c>
      <c r="Q160">
        <f t="shared" si="25"/>
        <v>1</v>
      </c>
      <c r="R160" t="str">
        <f t="shared" si="21"/>
        <v>400mt-lowbio</v>
      </c>
      <c r="S160" t="str">
        <f t="shared" si="21"/>
        <v>L1</v>
      </c>
      <c r="T160" t="str">
        <f t="shared" si="21"/>
        <v>d</v>
      </c>
      <c r="U160" t="str">
        <f t="shared" si="22"/>
        <v>L1-d</v>
      </c>
    </row>
    <row r="161" spans="1:21" x14ac:dyDescent="0.35">
      <c r="A161" t="s">
        <v>1637</v>
      </c>
      <c r="B161" t="s">
        <v>1522</v>
      </c>
      <c r="C161" t="s">
        <v>3</v>
      </c>
      <c r="D161" t="s">
        <v>45</v>
      </c>
      <c r="E161">
        <v>0.92452830200000002</v>
      </c>
      <c r="F161">
        <v>0.56603773599999996</v>
      </c>
      <c r="G161">
        <v>0.11320754700000001</v>
      </c>
      <c r="H161" t="s">
        <v>1463</v>
      </c>
      <c r="I161" t="s">
        <v>1449</v>
      </c>
      <c r="J161" t="s">
        <v>1541</v>
      </c>
      <c r="K161" t="s">
        <v>1449</v>
      </c>
      <c r="M161">
        <f t="shared" si="23"/>
        <v>0</v>
      </c>
      <c r="N161">
        <f t="shared" si="24"/>
        <v>1</v>
      </c>
      <c r="O161">
        <f t="shared" si="24"/>
        <v>0</v>
      </c>
      <c r="P161">
        <f t="shared" si="24"/>
        <v>0</v>
      </c>
      <c r="Q161">
        <f t="shared" si="25"/>
        <v>1</v>
      </c>
      <c r="R161" t="str">
        <f t="shared" si="21"/>
        <v>400mt-lowbio</v>
      </c>
      <c r="S161" t="str">
        <f t="shared" si="21"/>
        <v>L1</v>
      </c>
      <c r="T161" t="str">
        <f t="shared" si="21"/>
        <v>e</v>
      </c>
      <c r="U161" t="str">
        <f t="shared" si="22"/>
        <v>L1-e</v>
      </c>
    </row>
    <row r="162" spans="1:21" x14ac:dyDescent="0.35">
      <c r="A162" t="s">
        <v>1637</v>
      </c>
      <c r="B162" t="s">
        <v>1522</v>
      </c>
      <c r="C162" t="s">
        <v>3</v>
      </c>
      <c r="D162" t="s">
        <v>1450</v>
      </c>
      <c r="E162">
        <v>0</v>
      </c>
      <c r="F162">
        <v>0</v>
      </c>
      <c r="G162">
        <v>0</v>
      </c>
      <c r="H162" t="s">
        <v>1442</v>
      </c>
      <c r="I162" t="s">
        <v>1451</v>
      </c>
      <c r="J162" t="s">
        <v>1541</v>
      </c>
      <c r="K162" t="s">
        <v>1451</v>
      </c>
      <c r="M162">
        <f t="shared" si="23"/>
        <v>-1</v>
      </c>
      <c r="N162">
        <f t="shared" si="24"/>
        <v>0</v>
      </c>
      <c r="O162">
        <f t="shared" si="24"/>
        <v>0</v>
      </c>
      <c r="P162">
        <f t="shared" si="24"/>
        <v>0</v>
      </c>
      <c r="Q162">
        <f t="shared" si="25"/>
        <v>-1</v>
      </c>
      <c r="R162" t="str">
        <f t="shared" si="21"/>
        <v>400mt-lowbio</v>
      </c>
      <c r="S162" t="str">
        <f t="shared" si="21"/>
        <v>L1</v>
      </c>
      <c r="T162" t="str">
        <f t="shared" si="21"/>
        <v>S1</v>
      </c>
      <c r="U162" t="str">
        <f t="shared" si="22"/>
        <v>L1-S1</v>
      </c>
    </row>
    <row r="163" spans="1:21" x14ac:dyDescent="0.35">
      <c r="A163" t="s">
        <v>1637</v>
      </c>
      <c r="B163" t="s">
        <v>1522</v>
      </c>
      <c r="C163" t="s">
        <v>3</v>
      </c>
      <c r="D163" t="s">
        <v>1454</v>
      </c>
      <c r="E163">
        <v>0</v>
      </c>
      <c r="F163">
        <v>0</v>
      </c>
      <c r="G163">
        <v>0</v>
      </c>
      <c r="H163" t="s">
        <v>1442</v>
      </c>
      <c r="I163" t="s">
        <v>1455</v>
      </c>
      <c r="J163" t="s">
        <v>1541</v>
      </c>
      <c r="K163" t="s">
        <v>1455</v>
      </c>
      <c r="M163">
        <f t="shared" si="23"/>
        <v>-1</v>
      </c>
      <c r="N163">
        <f t="shared" si="24"/>
        <v>0</v>
      </c>
      <c r="O163">
        <f t="shared" si="24"/>
        <v>0</v>
      </c>
      <c r="P163">
        <f t="shared" si="24"/>
        <v>0</v>
      </c>
      <c r="Q163">
        <f t="shared" si="25"/>
        <v>-1</v>
      </c>
      <c r="R163" t="str">
        <f t="shared" si="21"/>
        <v>400mt-lowbio</v>
      </c>
      <c r="S163" t="str">
        <f t="shared" si="21"/>
        <v>L1</v>
      </c>
      <c r="T163" t="str">
        <f t="shared" si="21"/>
        <v>S1_P1</v>
      </c>
      <c r="U163" t="str">
        <f t="shared" si="22"/>
        <v>L1-S1_P1</v>
      </c>
    </row>
    <row r="164" spans="1:21" x14ac:dyDescent="0.35">
      <c r="A164" t="s">
        <v>1637</v>
      </c>
      <c r="B164" t="s">
        <v>1522</v>
      </c>
      <c r="C164" t="s">
        <v>3</v>
      </c>
      <c r="D164" t="s">
        <v>1459</v>
      </c>
      <c r="E164">
        <v>0.26415094300000003</v>
      </c>
      <c r="F164">
        <v>1.8867925000000001E-2</v>
      </c>
      <c r="G164">
        <v>0</v>
      </c>
      <c r="H164" t="s">
        <v>1442</v>
      </c>
      <c r="I164" t="s">
        <v>85</v>
      </c>
      <c r="J164" t="s">
        <v>1541</v>
      </c>
      <c r="K164" t="s">
        <v>85</v>
      </c>
      <c r="M164">
        <f t="shared" si="23"/>
        <v>0</v>
      </c>
      <c r="N164">
        <f t="shared" si="24"/>
        <v>0</v>
      </c>
      <c r="O164">
        <f t="shared" si="24"/>
        <v>0</v>
      </c>
      <c r="P164">
        <f t="shared" si="24"/>
        <v>0</v>
      </c>
      <c r="Q164">
        <f t="shared" si="25"/>
        <v>0</v>
      </c>
      <c r="R164" t="str">
        <f t="shared" si="21"/>
        <v>400mt-lowbio</v>
      </c>
      <c r="S164" t="str">
        <f t="shared" si="21"/>
        <v>L1</v>
      </c>
      <c r="T164" t="str">
        <f t="shared" si="21"/>
        <v>S1_P2</v>
      </c>
      <c r="U164" t="str">
        <f t="shared" si="22"/>
        <v>L1-S1_P2</v>
      </c>
    </row>
    <row r="165" spans="1:21" x14ac:dyDescent="0.35">
      <c r="A165" t="s">
        <v>1637</v>
      </c>
      <c r="B165" t="s">
        <v>1522</v>
      </c>
      <c r="C165" t="s">
        <v>3</v>
      </c>
      <c r="D165" t="s">
        <v>1460</v>
      </c>
      <c r="E165">
        <v>0</v>
      </c>
      <c r="F165">
        <v>0</v>
      </c>
      <c r="G165">
        <v>0</v>
      </c>
      <c r="H165" t="s">
        <v>1442</v>
      </c>
      <c r="I165" t="s">
        <v>1461</v>
      </c>
      <c r="J165" t="s">
        <v>1541</v>
      </c>
      <c r="K165" t="s">
        <v>1461</v>
      </c>
      <c r="M165">
        <f t="shared" si="23"/>
        <v>-1</v>
      </c>
      <c r="N165">
        <f t="shared" si="24"/>
        <v>0</v>
      </c>
      <c r="O165">
        <f t="shared" si="24"/>
        <v>0</v>
      </c>
      <c r="P165">
        <f t="shared" si="24"/>
        <v>0</v>
      </c>
      <c r="Q165">
        <f t="shared" si="25"/>
        <v>-1</v>
      </c>
      <c r="R165" t="str">
        <f t="shared" si="21"/>
        <v>400mt-lowbio</v>
      </c>
      <c r="S165" t="str">
        <f t="shared" si="21"/>
        <v>L1</v>
      </c>
      <c r="T165" t="str">
        <f t="shared" si="21"/>
        <v>S2</v>
      </c>
      <c r="U165" t="str">
        <f t="shared" si="22"/>
        <v>L1-S2</v>
      </c>
    </row>
    <row r="166" spans="1:21" x14ac:dyDescent="0.35">
      <c r="A166" t="s">
        <v>1637</v>
      </c>
      <c r="B166" t="s">
        <v>1522</v>
      </c>
      <c r="C166" t="s">
        <v>3</v>
      </c>
      <c r="D166" t="s">
        <v>1462</v>
      </c>
      <c r="E166">
        <v>0.188679245</v>
      </c>
      <c r="F166">
        <v>0</v>
      </c>
      <c r="G166">
        <v>0</v>
      </c>
      <c r="H166" t="s">
        <v>1442</v>
      </c>
      <c r="I166" t="s">
        <v>1457</v>
      </c>
      <c r="J166" t="s">
        <v>1541</v>
      </c>
      <c r="K166" t="s">
        <v>1457</v>
      </c>
      <c r="M166">
        <f t="shared" si="23"/>
        <v>0</v>
      </c>
      <c r="N166">
        <f t="shared" si="24"/>
        <v>0</v>
      </c>
      <c r="O166">
        <f t="shared" si="24"/>
        <v>0</v>
      </c>
      <c r="P166">
        <f t="shared" si="24"/>
        <v>0</v>
      </c>
      <c r="Q166">
        <f t="shared" si="25"/>
        <v>0</v>
      </c>
      <c r="R166" t="str">
        <f t="shared" si="21"/>
        <v>400mt-lowbio</v>
      </c>
      <c r="S166" t="str">
        <f t="shared" si="21"/>
        <v>L1</v>
      </c>
      <c r="T166" t="str">
        <f t="shared" si="21"/>
        <v>S2_P1</v>
      </c>
      <c r="U166" t="str">
        <f t="shared" si="22"/>
        <v>L1-S2_P1</v>
      </c>
    </row>
    <row r="167" spans="1:21" x14ac:dyDescent="0.35">
      <c r="A167" t="s">
        <v>1637</v>
      </c>
      <c r="B167" t="s">
        <v>1522</v>
      </c>
      <c r="C167" t="s">
        <v>3</v>
      </c>
      <c r="D167" t="s">
        <v>179</v>
      </c>
      <c r="E167">
        <v>0.56603773599999996</v>
      </c>
      <c r="F167">
        <v>0.20754717</v>
      </c>
      <c r="G167">
        <v>0</v>
      </c>
      <c r="H167" t="s">
        <v>1442</v>
      </c>
      <c r="I167" t="s">
        <v>87</v>
      </c>
      <c r="J167" t="s">
        <v>1541</v>
      </c>
      <c r="K167" t="s">
        <v>87</v>
      </c>
      <c r="M167">
        <f t="shared" si="23"/>
        <v>0</v>
      </c>
      <c r="N167">
        <f t="shared" si="24"/>
        <v>0</v>
      </c>
      <c r="O167">
        <f t="shared" si="24"/>
        <v>0</v>
      </c>
      <c r="P167">
        <f t="shared" si="24"/>
        <v>0</v>
      </c>
      <c r="Q167">
        <f t="shared" si="25"/>
        <v>0</v>
      </c>
      <c r="R167" t="str">
        <f t="shared" si="21"/>
        <v>400mt-lowbio</v>
      </c>
      <c r="S167" t="str">
        <f t="shared" si="21"/>
        <v>L1</v>
      </c>
      <c r="T167" t="str">
        <f t="shared" si="21"/>
        <v>S2_P2</v>
      </c>
      <c r="U167" t="str">
        <f t="shared" si="22"/>
        <v>L1-S2_P2</v>
      </c>
    </row>
    <row r="168" spans="1:21" x14ac:dyDescent="0.35">
      <c r="A168" t="s">
        <v>1637</v>
      </c>
      <c r="B168" t="s">
        <v>1522</v>
      </c>
      <c r="C168" t="s">
        <v>3</v>
      </c>
      <c r="D168" t="s">
        <v>1464</v>
      </c>
      <c r="E168">
        <v>0</v>
      </c>
      <c r="F168">
        <v>0</v>
      </c>
      <c r="G168">
        <v>0</v>
      </c>
      <c r="H168" t="s">
        <v>1442</v>
      </c>
      <c r="I168" t="s">
        <v>1465</v>
      </c>
      <c r="J168" t="s">
        <v>1541</v>
      </c>
      <c r="K168" t="s">
        <v>1465</v>
      </c>
      <c r="M168">
        <f t="shared" si="23"/>
        <v>-1</v>
      </c>
      <c r="N168">
        <f t="shared" si="24"/>
        <v>0</v>
      </c>
      <c r="O168">
        <f t="shared" si="24"/>
        <v>0</v>
      </c>
      <c r="P168">
        <f t="shared" si="24"/>
        <v>0</v>
      </c>
      <c r="Q168">
        <f t="shared" si="25"/>
        <v>-1</v>
      </c>
      <c r="R168" t="str">
        <f t="shared" si="21"/>
        <v>400mt-lowbio</v>
      </c>
      <c r="S168" t="str">
        <f t="shared" si="21"/>
        <v>L1</v>
      </c>
      <c r="T168" t="str">
        <f t="shared" si="21"/>
        <v>S3</v>
      </c>
      <c r="U168" t="str">
        <f t="shared" si="22"/>
        <v>L1-S3</v>
      </c>
    </row>
    <row r="169" spans="1:21" x14ac:dyDescent="0.35">
      <c r="A169" t="s">
        <v>1637</v>
      </c>
      <c r="B169" t="s">
        <v>1522</v>
      </c>
      <c r="C169" t="s">
        <v>3</v>
      </c>
      <c r="D169" t="s">
        <v>1466</v>
      </c>
      <c r="E169">
        <v>0</v>
      </c>
      <c r="F169">
        <v>0</v>
      </c>
      <c r="G169">
        <v>0</v>
      </c>
      <c r="H169" t="s">
        <v>1442</v>
      </c>
      <c r="I169" t="s">
        <v>1467</v>
      </c>
      <c r="J169" t="s">
        <v>1541</v>
      </c>
      <c r="K169" t="s">
        <v>1467</v>
      </c>
      <c r="M169">
        <f t="shared" si="23"/>
        <v>-1</v>
      </c>
      <c r="N169">
        <f t="shared" si="24"/>
        <v>0</v>
      </c>
      <c r="O169">
        <f t="shared" si="24"/>
        <v>0</v>
      </c>
      <c r="P169">
        <f t="shared" si="24"/>
        <v>0</v>
      </c>
      <c r="Q169">
        <f t="shared" si="25"/>
        <v>-1</v>
      </c>
      <c r="R169" t="str">
        <f t="shared" si="21"/>
        <v>400mt-lowbio</v>
      </c>
      <c r="S169" t="str">
        <f t="shared" si="21"/>
        <v>L1</v>
      </c>
      <c r="T169" t="str">
        <f t="shared" si="21"/>
        <v>S3_P1</v>
      </c>
      <c r="U169" t="str">
        <f t="shared" si="22"/>
        <v>L1-S3_P1</v>
      </c>
    </row>
    <row r="170" spans="1:21" x14ac:dyDescent="0.35">
      <c r="A170" t="s">
        <v>1637</v>
      </c>
      <c r="B170" t="s">
        <v>1522</v>
      </c>
      <c r="C170" t="s">
        <v>3</v>
      </c>
      <c r="D170" t="s">
        <v>1468</v>
      </c>
      <c r="E170">
        <v>0.16981132099999999</v>
      </c>
      <c r="F170">
        <v>0</v>
      </c>
      <c r="G170">
        <v>0</v>
      </c>
      <c r="H170" t="s">
        <v>1442</v>
      </c>
      <c r="I170" t="s">
        <v>1469</v>
      </c>
      <c r="J170" t="s">
        <v>1541</v>
      </c>
      <c r="K170" t="s">
        <v>1469</v>
      </c>
      <c r="M170">
        <f t="shared" si="23"/>
        <v>0</v>
      </c>
      <c r="N170">
        <f t="shared" si="24"/>
        <v>0</v>
      </c>
      <c r="O170">
        <f t="shared" si="24"/>
        <v>0</v>
      </c>
      <c r="P170">
        <f t="shared" si="24"/>
        <v>0</v>
      </c>
      <c r="Q170">
        <f t="shared" si="25"/>
        <v>0</v>
      </c>
      <c r="R170" t="str">
        <f t="shared" si="21"/>
        <v>400mt-lowbio</v>
      </c>
      <c r="S170" t="str">
        <f t="shared" si="21"/>
        <v>L1</v>
      </c>
      <c r="T170" t="str">
        <f t="shared" si="21"/>
        <v>S3_P2</v>
      </c>
      <c r="U170" t="str">
        <f t="shared" si="22"/>
        <v>L1-S3_P2</v>
      </c>
    </row>
    <row r="171" spans="1:21" x14ac:dyDescent="0.35">
      <c r="A171" t="s">
        <v>1637</v>
      </c>
      <c r="B171" t="s">
        <v>1522</v>
      </c>
      <c r="C171" t="s">
        <v>9</v>
      </c>
      <c r="D171" t="s">
        <v>35</v>
      </c>
      <c r="E171">
        <v>0.26415094300000003</v>
      </c>
      <c r="F171">
        <v>7.5471698000000004E-2</v>
      </c>
      <c r="G171">
        <v>0</v>
      </c>
      <c r="H171" t="s">
        <v>1442</v>
      </c>
      <c r="I171" t="s">
        <v>1470</v>
      </c>
      <c r="J171" t="s">
        <v>1542</v>
      </c>
      <c r="K171" t="s">
        <v>1470</v>
      </c>
      <c r="M171">
        <f t="shared" si="23"/>
        <v>0</v>
      </c>
      <c r="N171">
        <f t="shared" si="24"/>
        <v>0</v>
      </c>
      <c r="O171">
        <f t="shared" si="24"/>
        <v>0</v>
      </c>
      <c r="P171">
        <f t="shared" si="24"/>
        <v>0</v>
      </c>
      <c r="Q171">
        <f t="shared" si="25"/>
        <v>0</v>
      </c>
      <c r="R171" t="str">
        <f t="shared" si="21"/>
        <v>400mt-lowbio</v>
      </c>
      <c r="S171" t="str">
        <f t="shared" si="21"/>
        <v>L2</v>
      </c>
      <c r="T171" t="str">
        <f t="shared" si="21"/>
        <v>a</v>
      </c>
      <c r="U171" t="str">
        <f t="shared" si="22"/>
        <v>L2-a</v>
      </c>
    </row>
    <row r="172" spans="1:21" x14ac:dyDescent="0.35">
      <c r="A172" t="s">
        <v>1637</v>
      </c>
      <c r="B172" t="s">
        <v>1522</v>
      </c>
      <c r="C172" t="s">
        <v>9</v>
      </c>
      <c r="D172" t="s">
        <v>39</v>
      </c>
      <c r="E172">
        <v>0.47169811299999997</v>
      </c>
      <c r="F172">
        <v>0.188679245</v>
      </c>
      <c r="G172">
        <v>0</v>
      </c>
      <c r="H172" t="s">
        <v>1442</v>
      </c>
      <c r="I172" t="s">
        <v>1472</v>
      </c>
      <c r="J172" t="s">
        <v>1542</v>
      </c>
      <c r="K172" t="s">
        <v>1472</v>
      </c>
      <c r="M172">
        <f t="shared" si="23"/>
        <v>0</v>
      </c>
      <c r="N172">
        <f t="shared" si="24"/>
        <v>0</v>
      </c>
      <c r="O172">
        <f t="shared" si="24"/>
        <v>0</v>
      </c>
      <c r="P172">
        <f t="shared" si="24"/>
        <v>0</v>
      </c>
      <c r="Q172">
        <f t="shared" si="25"/>
        <v>0</v>
      </c>
      <c r="R172" t="str">
        <f t="shared" si="21"/>
        <v>400mt-lowbio</v>
      </c>
      <c r="S172" t="str">
        <f t="shared" si="21"/>
        <v>L2</v>
      </c>
      <c r="T172" t="str">
        <f t="shared" si="21"/>
        <v>b</v>
      </c>
      <c r="U172" t="str">
        <f t="shared" si="22"/>
        <v>L2-b</v>
      </c>
    </row>
    <row r="173" spans="1:21" x14ac:dyDescent="0.35">
      <c r="A173" t="s">
        <v>1637</v>
      </c>
      <c r="B173" t="s">
        <v>1522</v>
      </c>
      <c r="C173" t="s">
        <v>9</v>
      </c>
      <c r="D173" t="s">
        <v>42</v>
      </c>
      <c r="E173">
        <v>0.86792452799999997</v>
      </c>
      <c r="F173">
        <v>0.43396226399999999</v>
      </c>
      <c r="G173">
        <v>3.7735849000000002E-2</v>
      </c>
      <c r="H173" t="s">
        <v>1463</v>
      </c>
      <c r="I173" t="s">
        <v>1473</v>
      </c>
      <c r="J173" t="s">
        <v>1542</v>
      </c>
      <c r="K173" t="s">
        <v>1473</v>
      </c>
      <c r="M173">
        <f t="shared" si="23"/>
        <v>0</v>
      </c>
      <c r="N173">
        <f t="shared" si="24"/>
        <v>1</v>
      </c>
      <c r="O173">
        <f t="shared" si="24"/>
        <v>0</v>
      </c>
      <c r="P173">
        <f t="shared" si="24"/>
        <v>0</v>
      </c>
      <c r="Q173">
        <f t="shared" si="25"/>
        <v>1</v>
      </c>
      <c r="R173" t="str">
        <f t="shared" si="21"/>
        <v>400mt-lowbio</v>
      </c>
      <c r="S173" t="str">
        <f t="shared" si="21"/>
        <v>L2</v>
      </c>
      <c r="T173" t="str">
        <f t="shared" si="21"/>
        <v>d</v>
      </c>
      <c r="U173" t="str">
        <f t="shared" si="22"/>
        <v>L2-d</v>
      </c>
    </row>
    <row r="174" spans="1:21" x14ac:dyDescent="0.35">
      <c r="A174" t="s">
        <v>1637</v>
      </c>
      <c r="B174" t="s">
        <v>1522</v>
      </c>
      <c r="C174" t="s">
        <v>9</v>
      </c>
      <c r="D174" t="s">
        <v>45</v>
      </c>
      <c r="E174">
        <v>0.98113207499999999</v>
      </c>
      <c r="F174">
        <v>0.69811320799999999</v>
      </c>
      <c r="G174">
        <v>0.15094339600000001</v>
      </c>
      <c r="H174" t="s">
        <v>1447</v>
      </c>
      <c r="I174" t="s">
        <v>1474</v>
      </c>
      <c r="J174" t="s">
        <v>1542</v>
      </c>
      <c r="K174" t="s">
        <v>1474</v>
      </c>
      <c r="M174">
        <f t="shared" si="23"/>
        <v>0</v>
      </c>
      <c r="N174">
        <f t="shared" si="24"/>
        <v>1</v>
      </c>
      <c r="O174">
        <f t="shared" si="24"/>
        <v>1</v>
      </c>
      <c r="P174">
        <f t="shared" si="24"/>
        <v>0</v>
      </c>
      <c r="Q174">
        <f t="shared" si="25"/>
        <v>2</v>
      </c>
      <c r="R174" t="str">
        <f t="shared" si="21"/>
        <v>400mt-lowbio</v>
      </c>
      <c r="S174" t="str">
        <f t="shared" si="21"/>
        <v>L2</v>
      </c>
      <c r="T174" t="str">
        <f t="shared" si="21"/>
        <v>e</v>
      </c>
      <c r="U174" t="str">
        <f t="shared" si="22"/>
        <v>L2-e</v>
      </c>
    </row>
    <row r="175" spans="1:21" x14ac:dyDescent="0.35">
      <c r="A175" t="s">
        <v>1637</v>
      </c>
      <c r="B175" t="s">
        <v>1522</v>
      </c>
      <c r="C175" t="s">
        <v>9</v>
      </c>
      <c r="D175" t="s">
        <v>1450</v>
      </c>
      <c r="E175">
        <v>0</v>
      </c>
      <c r="F175">
        <v>0</v>
      </c>
      <c r="G175">
        <v>0</v>
      </c>
      <c r="H175" t="s">
        <v>1442</v>
      </c>
      <c r="I175" t="s">
        <v>1475</v>
      </c>
      <c r="J175" t="s">
        <v>1542</v>
      </c>
      <c r="K175" t="s">
        <v>1475</v>
      </c>
      <c r="M175">
        <f t="shared" si="23"/>
        <v>-1</v>
      </c>
      <c r="N175">
        <f t="shared" si="24"/>
        <v>0</v>
      </c>
      <c r="O175">
        <f t="shared" si="24"/>
        <v>0</v>
      </c>
      <c r="P175">
        <f t="shared" si="24"/>
        <v>0</v>
      </c>
      <c r="Q175">
        <f t="shared" si="25"/>
        <v>-1</v>
      </c>
      <c r="R175" t="str">
        <f t="shared" si="21"/>
        <v>400mt-lowbio</v>
      </c>
      <c r="S175" t="str">
        <f t="shared" si="21"/>
        <v>L2</v>
      </c>
      <c r="T175" t="str">
        <f t="shared" si="21"/>
        <v>S1</v>
      </c>
      <c r="U175" t="str">
        <f t="shared" si="22"/>
        <v>L2-S1</v>
      </c>
    </row>
    <row r="176" spans="1:21" x14ac:dyDescent="0.35">
      <c r="A176" t="s">
        <v>1637</v>
      </c>
      <c r="B176" t="s">
        <v>1522</v>
      </c>
      <c r="C176" t="s">
        <v>9</v>
      </c>
      <c r="D176" t="s">
        <v>1454</v>
      </c>
      <c r="E176">
        <v>9.4339622999999997E-2</v>
      </c>
      <c r="F176">
        <v>0</v>
      </c>
      <c r="G176">
        <v>0</v>
      </c>
      <c r="H176" t="s">
        <v>1442</v>
      </c>
      <c r="I176" t="s">
        <v>1476</v>
      </c>
      <c r="J176" t="s">
        <v>1542</v>
      </c>
      <c r="K176" t="s">
        <v>1476</v>
      </c>
      <c r="M176">
        <f t="shared" si="23"/>
        <v>0</v>
      </c>
      <c r="N176">
        <f t="shared" si="24"/>
        <v>0</v>
      </c>
      <c r="O176">
        <f t="shared" si="24"/>
        <v>0</v>
      </c>
      <c r="P176">
        <f t="shared" si="24"/>
        <v>0</v>
      </c>
      <c r="Q176">
        <f t="shared" si="25"/>
        <v>0</v>
      </c>
      <c r="R176" t="str">
        <f t="shared" si="21"/>
        <v>400mt-lowbio</v>
      </c>
      <c r="S176" t="str">
        <f t="shared" si="21"/>
        <v>L2</v>
      </c>
      <c r="T176" t="str">
        <f t="shared" si="21"/>
        <v>S1_P1</v>
      </c>
      <c r="U176" t="str">
        <f t="shared" si="22"/>
        <v>L2-S1_P1</v>
      </c>
    </row>
    <row r="177" spans="1:21" x14ac:dyDescent="0.35">
      <c r="A177" t="s">
        <v>1637</v>
      </c>
      <c r="B177" t="s">
        <v>1522</v>
      </c>
      <c r="C177" t="s">
        <v>9</v>
      </c>
      <c r="D177" t="s">
        <v>1459</v>
      </c>
      <c r="E177">
        <v>0.43396226399999999</v>
      </c>
      <c r="F177">
        <v>0.132075472</v>
      </c>
      <c r="G177">
        <v>0</v>
      </c>
      <c r="H177" t="s">
        <v>1442</v>
      </c>
      <c r="I177" t="s">
        <v>1477</v>
      </c>
      <c r="J177" t="s">
        <v>1542</v>
      </c>
      <c r="K177" t="s">
        <v>1477</v>
      </c>
      <c r="M177">
        <f t="shared" si="23"/>
        <v>0</v>
      </c>
      <c r="N177">
        <f t="shared" si="24"/>
        <v>0</v>
      </c>
      <c r="O177">
        <f t="shared" si="24"/>
        <v>0</v>
      </c>
      <c r="P177">
        <f t="shared" si="24"/>
        <v>0</v>
      </c>
      <c r="Q177">
        <f t="shared" si="25"/>
        <v>0</v>
      </c>
      <c r="R177" t="str">
        <f t="shared" si="21"/>
        <v>400mt-lowbio</v>
      </c>
      <c r="S177" t="str">
        <f t="shared" si="21"/>
        <v>L2</v>
      </c>
      <c r="T177" t="str">
        <f t="shared" si="21"/>
        <v>S1_P2</v>
      </c>
      <c r="U177" t="str">
        <f t="shared" si="22"/>
        <v>L2-S1_P2</v>
      </c>
    </row>
    <row r="178" spans="1:21" x14ac:dyDescent="0.35">
      <c r="A178" t="s">
        <v>1637</v>
      </c>
      <c r="B178" t="s">
        <v>1522</v>
      </c>
      <c r="C178" t="s">
        <v>9</v>
      </c>
      <c r="D178" t="s">
        <v>1460</v>
      </c>
      <c r="E178">
        <v>0</v>
      </c>
      <c r="F178">
        <v>0</v>
      </c>
      <c r="G178">
        <v>0</v>
      </c>
      <c r="H178" t="s">
        <v>1442</v>
      </c>
      <c r="I178" t="s">
        <v>1478</v>
      </c>
      <c r="J178" t="s">
        <v>1542</v>
      </c>
      <c r="K178" t="s">
        <v>1478</v>
      </c>
      <c r="M178">
        <f t="shared" si="23"/>
        <v>-1</v>
      </c>
      <c r="N178">
        <f t="shared" si="24"/>
        <v>0</v>
      </c>
      <c r="O178">
        <f t="shared" si="24"/>
        <v>0</v>
      </c>
      <c r="P178">
        <f t="shared" si="24"/>
        <v>0</v>
      </c>
      <c r="Q178">
        <f t="shared" si="25"/>
        <v>-1</v>
      </c>
      <c r="R178" t="str">
        <f t="shared" si="21"/>
        <v>400mt-lowbio</v>
      </c>
      <c r="S178" t="str">
        <f t="shared" si="21"/>
        <v>L2</v>
      </c>
      <c r="T178" t="str">
        <f t="shared" si="21"/>
        <v>S2</v>
      </c>
      <c r="U178" t="str">
        <f t="shared" si="22"/>
        <v>L2-S2</v>
      </c>
    </row>
    <row r="179" spans="1:21" x14ac:dyDescent="0.35">
      <c r="A179" t="s">
        <v>1637</v>
      </c>
      <c r="B179" t="s">
        <v>1522</v>
      </c>
      <c r="C179" t="s">
        <v>9</v>
      </c>
      <c r="D179" t="s">
        <v>1462</v>
      </c>
      <c r="E179">
        <v>0.28301886799999998</v>
      </c>
      <c r="F179">
        <v>1.8867925000000001E-2</v>
      </c>
      <c r="G179">
        <v>0</v>
      </c>
      <c r="H179" t="s">
        <v>1442</v>
      </c>
      <c r="I179" t="s">
        <v>1479</v>
      </c>
      <c r="J179" t="s">
        <v>1542</v>
      </c>
      <c r="K179" t="s">
        <v>1479</v>
      </c>
      <c r="M179">
        <f t="shared" si="23"/>
        <v>0</v>
      </c>
      <c r="N179">
        <f t="shared" si="24"/>
        <v>0</v>
      </c>
      <c r="O179">
        <f t="shared" si="24"/>
        <v>0</v>
      </c>
      <c r="P179">
        <f t="shared" si="24"/>
        <v>0</v>
      </c>
      <c r="Q179">
        <f t="shared" si="25"/>
        <v>0</v>
      </c>
      <c r="R179" t="str">
        <f t="shared" si="21"/>
        <v>400mt-lowbio</v>
      </c>
      <c r="S179" t="str">
        <f t="shared" si="21"/>
        <v>L2</v>
      </c>
      <c r="T179" t="str">
        <f t="shared" si="21"/>
        <v>S2_P1</v>
      </c>
      <c r="U179" t="str">
        <f t="shared" si="22"/>
        <v>L2-S2_P1</v>
      </c>
    </row>
    <row r="180" spans="1:21" x14ac:dyDescent="0.35">
      <c r="A180" t="s">
        <v>1637</v>
      </c>
      <c r="B180" t="s">
        <v>1522</v>
      </c>
      <c r="C180" t="s">
        <v>9</v>
      </c>
      <c r="D180" t="s">
        <v>179</v>
      </c>
      <c r="E180">
        <v>0.83018867900000004</v>
      </c>
      <c r="F180">
        <v>0.30188679200000001</v>
      </c>
      <c r="G180">
        <v>1.8867925000000001E-2</v>
      </c>
      <c r="H180" t="s">
        <v>1463</v>
      </c>
      <c r="I180" t="s">
        <v>1480</v>
      </c>
      <c r="J180" t="s">
        <v>1542</v>
      </c>
      <c r="K180" t="s">
        <v>1480</v>
      </c>
      <c r="M180">
        <f t="shared" si="23"/>
        <v>0</v>
      </c>
      <c r="N180">
        <f t="shared" si="24"/>
        <v>1</v>
      </c>
      <c r="O180">
        <f t="shared" si="24"/>
        <v>0</v>
      </c>
      <c r="P180">
        <f t="shared" si="24"/>
        <v>0</v>
      </c>
      <c r="Q180">
        <f t="shared" si="25"/>
        <v>1</v>
      </c>
      <c r="R180" t="str">
        <f t="shared" si="21"/>
        <v>400mt-lowbio</v>
      </c>
      <c r="S180" t="str">
        <f t="shared" si="21"/>
        <v>L2</v>
      </c>
      <c r="T180" t="str">
        <f t="shared" si="21"/>
        <v>S2_P2</v>
      </c>
      <c r="U180" t="str">
        <f t="shared" si="22"/>
        <v>L2-S2_P2</v>
      </c>
    </row>
    <row r="181" spans="1:21" x14ac:dyDescent="0.35">
      <c r="A181" t="s">
        <v>1637</v>
      </c>
      <c r="B181" t="s">
        <v>1522</v>
      </c>
      <c r="C181" t="s">
        <v>9</v>
      </c>
      <c r="D181" t="s">
        <v>1464</v>
      </c>
      <c r="E181">
        <v>0</v>
      </c>
      <c r="F181">
        <v>0</v>
      </c>
      <c r="G181">
        <v>0</v>
      </c>
      <c r="H181" t="s">
        <v>1442</v>
      </c>
      <c r="I181" t="s">
        <v>1481</v>
      </c>
      <c r="J181" t="s">
        <v>1542</v>
      </c>
      <c r="K181" t="s">
        <v>1481</v>
      </c>
      <c r="M181">
        <f t="shared" si="23"/>
        <v>-1</v>
      </c>
      <c r="N181">
        <f t="shared" si="24"/>
        <v>0</v>
      </c>
      <c r="O181">
        <f t="shared" si="24"/>
        <v>0</v>
      </c>
      <c r="P181">
        <f t="shared" si="24"/>
        <v>0</v>
      </c>
      <c r="Q181">
        <f t="shared" si="25"/>
        <v>-1</v>
      </c>
      <c r="R181" t="str">
        <f t="shared" si="21"/>
        <v>400mt-lowbio</v>
      </c>
      <c r="S181" t="str">
        <f t="shared" si="21"/>
        <v>L2</v>
      </c>
      <c r="T181" t="str">
        <f t="shared" si="21"/>
        <v>S3</v>
      </c>
      <c r="U181" t="str">
        <f t="shared" si="22"/>
        <v>L2-S3</v>
      </c>
    </row>
    <row r="182" spans="1:21" x14ac:dyDescent="0.35">
      <c r="A182" t="s">
        <v>1637</v>
      </c>
      <c r="B182" t="s">
        <v>1522</v>
      </c>
      <c r="C182" t="s">
        <v>9</v>
      </c>
      <c r="D182" t="s">
        <v>1466</v>
      </c>
      <c r="E182">
        <v>0</v>
      </c>
      <c r="F182">
        <v>0</v>
      </c>
      <c r="G182">
        <v>0</v>
      </c>
      <c r="H182" t="s">
        <v>1442</v>
      </c>
      <c r="I182" t="s">
        <v>1482</v>
      </c>
      <c r="J182" t="s">
        <v>1542</v>
      </c>
      <c r="K182" t="s">
        <v>1482</v>
      </c>
      <c r="M182">
        <f t="shared" si="23"/>
        <v>-1</v>
      </c>
      <c r="N182">
        <f t="shared" si="24"/>
        <v>0</v>
      </c>
      <c r="O182">
        <f t="shared" si="24"/>
        <v>0</v>
      </c>
      <c r="P182">
        <f t="shared" si="24"/>
        <v>0</v>
      </c>
      <c r="Q182">
        <f t="shared" si="25"/>
        <v>-1</v>
      </c>
      <c r="R182" t="str">
        <f t="shared" si="21"/>
        <v>400mt-lowbio</v>
      </c>
      <c r="S182" t="str">
        <f t="shared" si="21"/>
        <v>L2</v>
      </c>
      <c r="T182" t="str">
        <f t="shared" si="21"/>
        <v>S3_P1</v>
      </c>
      <c r="U182" t="str">
        <f t="shared" si="22"/>
        <v>L2-S3_P1</v>
      </c>
    </row>
    <row r="183" spans="1:21" x14ac:dyDescent="0.35">
      <c r="A183" t="s">
        <v>1637</v>
      </c>
      <c r="B183" t="s">
        <v>1522</v>
      </c>
      <c r="C183" t="s">
        <v>9</v>
      </c>
      <c r="D183" t="s">
        <v>1468</v>
      </c>
      <c r="E183">
        <v>0.26415094300000003</v>
      </c>
      <c r="F183">
        <v>0</v>
      </c>
      <c r="G183">
        <v>0</v>
      </c>
      <c r="H183" t="s">
        <v>1442</v>
      </c>
      <c r="I183" t="s">
        <v>1483</v>
      </c>
      <c r="J183" t="s">
        <v>1542</v>
      </c>
      <c r="K183" t="s">
        <v>1483</v>
      </c>
      <c r="M183">
        <f t="shared" si="23"/>
        <v>0</v>
      </c>
      <c r="N183">
        <f t="shared" si="24"/>
        <v>0</v>
      </c>
      <c r="O183">
        <f t="shared" si="24"/>
        <v>0</v>
      </c>
      <c r="P183">
        <f t="shared" si="24"/>
        <v>0</v>
      </c>
      <c r="Q183">
        <f t="shared" si="25"/>
        <v>0</v>
      </c>
      <c r="R183" t="str">
        <f t="shared" si="21"/>
        <v>400mt-lowbio</v>
      </c>
      <c r="S183" t="str">
        <f t="shared" si="21"/>
        <v>L2</v>
      </c>
      <c r="T183" t="str">
        <f t="shared" si="21"/>
        <v>S3_P2</v>
      </c>
      <c r="U183" t="str">
        <f t="shared" si="22"/>
        <v>L2-S3_P2</v>
      </c>
    </row>
    <row r="184" spans="1:21" x14ac:dyDescent="0.35">
      <c r="A184" t="s">
        <v>1637</v>
      </c>
      <c r="B184" t="s">
        <v>1522</v>
      </c>
      <c r="C184" t="s">
        <v>14</v>
      </c>
      <c r="D184" t="s">
        <v>35</v>
      </c>
      <c r="E184">
        <v>0.32075471700000002</v>
      </c>
      <c r="F184">
        <v>0.11320754700000001</v>
      </c>
      <c r="G184">
        <v>0</v>
      </c>
      <c r="H184" t="s">
        <v>1442</v>
      </c>
      <c r="I184" t="s">
        <v>1484</v>
      </c>
      <c r="J184" t="s">
        <v>1543</v>
      </c>
      <c r="K184" t="s">
        <v>1484</v>
      </c>
      <c r="M184">
        <f t="shared" si="23"/>
        <v>0</v>
      </c>
      <c r="N184">
        <f t="shared" si="24"/>
        <v>0</v>
      </c>
      <c r="O184">
        <f t="shared" si="24"/>
        <v>0</v>
      </c>
      <c r="P184">
        <f t="shared" si="24"/>
        <v>0</v>
      </c>
      <c r="Q184">
        <f t="shared" si="25"/>
        <v>0</v>
      </c>
      <c r="R184" t="str">
        <f t="shared" si="21"/>
        <v>400mt-lowbio</v>
      </c>
      <c r="S184" t="str">
        <f t="shared" si="21"/>
        <v>L3</v>
      </c>
      <c r="T184" t="str">
        <f t="shared" si="21"/>
        <v>a</v>
      </c>
      <c r="U184" t="str">
        <f t="shared" si="22"/>
        <v>L3-a</v>
      </c>
    </row>
    <row r="185" spans="1:21" x14ac:dyDescent="0.35">
      <c r="A185" t="s">
        <v>1637</v>
      </c>
      <c r="B185" t="s">
        <v>1522</v>
      </c>
      <c r="C185" t="s">
        <v>14</v>
      </c>
      <c r="D185" t="s">
        <v>39</v>
      </c>
      <c r="E185">
        <v>0.56603773599999996</v>
      </c>
      <c r="F185">
        <v>0.20754717</v>
      </c>
      <c r="G185">
        <v>0</v>
      </c>
      <c r="H185" t="s">
        <v>1442</v>
      </c>
      <c r="I185" t="s">
        <v>1486</v>
      </c>
      <c r="J185" t="s">
        <v>1543</v>
      </c>
      <c r="K185" t="s">
        <v>1486</v>
      </c>
      <c r="M185">
        <f t="shared" si="23"/>
        <v>0</v>
      </c>
      <c r="N185">
        <f t="shared" si="24"/>
        <v>0</v>
      </c>
      <c r="O185">
        <f t="shared" si="24"/>
        <v>0</v>
      </c>
      <c r="P185">
        <f t="shared" si="24"/>
        <v>0</v>
      </c>
      <c r="Q185">
        <f t="shared" si="25"/>
        <v>0</v>
      </c>
      <c r="R185" t="str">
        <f t="shared" si="21"/>
        <v>400mt-lowbio</v>
      </c>
      <c r="S185" t="str">
        <f t="shared" si="21"/>
        <v>L3</v>
      </c>
      <c r="T185" t="str">
        <f t="shared" si="21"/>
        <v>b</v>
      </c>
      <c r="U185" t="str">
        <f t="shared" si="22"/>
        <v>L3-b</v>
      </c>
    </row>
    <row r="186" spans="1:21" x14ac:dyDescent="0.35">
      <c r="A186" t="s">
        <v>1637</v>
      </c>
      <c r="B186" t="s">
        <v>1522</v>
      </c>
      <c r="C186" t="s">
        <v>14</v>
      </c>
      <c r="D186" t="s">
        <v>42</v>
      </c>
      <c r="E186">
        <v>0.88679245299999998</v>
      </c>
      <c r="F186">
        <v>0.47169811299999997</v>
      </c>
      <c r="G186">
        <v>3.7735849000000002E-2</v>
      </c>
      <c r="H186" t="s">
        <v>1463</v>
      </c>
      <c r="I186" t="s">
        <v>1487</v>
      </c>
      <c r="J186" t="s">
        <v>1543</v>
      </c>
      <c r="K186" t="s">
        <v>1487</v>
      </c>
      <c r="M186">
        <f t="shared" si="23"/>
        <v>0</v>
      </c>
      <c r="N186">
        <f t="shared" si="24"/>
        <v>1</v>
      </c>
      <c r="O186">
        <f t="shared" si="24"/>
        <v>0</v>
      </c>
      <c r="P186">
        <f t="shared" si="24"/>
        <v>0</v>
      </c>
      <c r="Q186">
        <f t="shared" si="25"/>
        <v>1</v>
      </c>
      <c r="R186" t="str">
        <f t="shared" si="21"/>
        <v>400mt-lowbio</v>
      </c>
      <c r="S186" t="str">
        <f t="shared" si="21"/>
        <v>L3</v>
      </c>
      <c r="T186" t="str">
        <f t="shared" si="21"/>
        <v>d</v>
      </c>
      <c r="U186" t="str">
        <f t="shared" si="22"/>
        <v>L3-d</v>
      </c>
    </row>
    <row r="187" spans="1:21" x14ac:dyDescent="0.35">
      <c r="A187" t="s">
        <v>1637</v>
      </c>
      <c r="B187" t="s">
        <v>1522</v>
      </c>
      <c r="C187" t="s">
        <v>14</v>
      </c>
      <c r="D187" t="s">
        <v>45</v>
      </c>
      <c r="E187">
        <v>0.98113207499999999</v>
      </c>
      <c r="F187">
        <v>0.77358490599999996</v>
      </c>
      <c r="G187">
        <v>0.15094339600000001</v>
      </c>
      <c r="H187" t="s">
        <v>1447</v>
      </c>
      <c r="I187" t="s">
        <v>1488</v>
      </c>
      <c r="J187" t="s">
        <v>1543</v>
      </c>
      <c r="K187" t="s">
        <v>1488</v>
      </c>
      <c r="M187">
        <f t="shared" si="23"/>
        <v>0</v>
      </c>
      <c r="N187">
        <f t="shared" si="24"/>
        <v>1</v>
      </c>
      <c r="O187">
        <f t="shared" si="24"/>
        <v>1</v>
      </c>
      <c r="P187">
        <f t="shared" si="24"/>
        <v>0</v>
      </c>
      <c r="Q187">
        <f t="shared" si="25"/>
        <v>2</v>
      </c>
      <c r="R187" t="str">
        <f t="shared" si="21"/>
        <v>400mt-lowbio</v>
      </c>
      <c r="S187" t="str">
        <f t="shared" si="21"/>
        <v>L3</v>
      </c>
      <c r="T187" t="str">
        <f t="shared" si="21"/>
        <v>e</v>
      </c>
      <c r="U187" t="str">
        <f t="shared" si="22"/>
        <v>L3-e</v>
      </c>
    </row>
    <row r="188" spans="1:21" x14ac:dyDescent="0.35">
      <c r="A188" t="s">
        <v>1637</v>
      </c>
      <c r="B188" t="s">
        <v>1522</v>
      </c>
      <c r="C188" t="s">
        <v>14</v>
      </c>
      <c r="D188" t="s">
        <v>1450</v>
      </c>
      <c r="E188">
        <v>0</v>
      </c>
      <c r="F188">
        <v>0</v>
      </c>
      <c r="G188">
        <v>0</v>
      </c>
      <c r="H188" t="s">
        <v>1442</v>
      </c>
      <c r="I188" t="s">
        <v>1489</v>
      </c>
      <c r="J188" t="s">
        <v>1543</v>
      </c>
      <c r="K188" t="s">
        <v>1489</v>
      </c>
      <c r="M188">
        <f t="shared" si="23"/>
        <v>-1</v>
      </c>
      <c r="N188">
        <f t="shared" si="24"/>
        <v>0</v>
      </c>
      <c r="O188">
        <f t="shared" si="24"/>
        <v>0</v>
      </c>
      <c r="P188">
        <f t="shared" si="24"/>
        <v>0</v>
      </c>
      <c r="Q188">
        <f t="shared" si="25"/>
        <v>-1</v>
      </c>
      <c r="R188" t="str">
        <f t="shared" si="21"/>
        <v>400mt-lowbio</v>
      </c>
      <c r="S188" t="str">
        <f t="shared" si="21"/>
        <v>L3</v>
      </c>
      <c r="T188" t="str">
        <f t="shared" si="21"/>
        <v>S1</v>
      </c>
      <c r="U188" t="str">
        <f t="shared" si="22"/>
        <v>L3-S1</v>
      </c>
    </row>
    <row r="189" spans="1:21" x14ac:dyDescent="0.35">
      <c r="A189" t="s">
        <v>1637</v>
      </c>
      <c r="B189" t="s">
        <v>1522</v>
      </c>
      <c r="C189" t="s">
        <v>14</v>
      </c>
      <c r="D189" t="s">
        <v>1454</v>
      </c>
      <c r="E189">
        <v>0.132075472</v>
      </c>
      <c r="F189">
        <v>0</v>
      </c>
      <c r="G189">
        <v>0</v>
      </c>
      <c r="H189" t="s">
        <v>1442</v>
      </c>
      <c r="I189" t="s">
        <v>1490</v>
      </c>
      <c r="J189" t="s">
        <v>1543</v>
      </c>
      <c r="K189" t="s">
        <v>1490</v>
      </c>
      <c r="M189">
        <f t="shared" si="23"/>
        <v>0</v>
      </c>
      <c r="N189">
        <f t="shared" si="24"/>
        <v>0</v>
      </c>
      <c r="O189">
        <f t="shared" si="24"/>
        <v>0</v>
      </c>
      <c r="P189">
        <f t="shared" si="24"/>
        <v>0</v>
      </c>
      <c r="Q189">
        <f t="shared" si="25"/>
        <v>0</v>
      </c>
      <c r="R189" t="str">
        <f t="shared" si="21"/>
        <v>400mt-lowbio</v>
      </c>
      <c r="S189" t="str">
        <f t="shared" si="21"/>
        <v>L3</v>
      </c>
      <c r="T189" t="str">
        <f t="shared" si="21"/>
        <v>S1_P1</v>
      </c>
      <c r="U189" t="str">
        <f t="shared" si="22"/>
        <v>L3-S1_P1</v>
      </c>
    </row>
    <row r="190" spans="1:21" x14ac:dyDescent="0.35">
      <c r="A190" t="s">
        <v>1637</v>
      </c>
      <c r="B190" t="s">
        <v>1522</v>
      </c>
      <c r="C190" t="s">
        <v>14</v>
      </c>
      <c r="D190" t="s">
        <v>1459</v>
      </c>
      <c r="E190">
        <v>0.50943396200000002</v>
      </c>
      <c r="F190">
        <v>0.132075472</v>
      </c>
      <c r="G190">
        <v>0</v>
      </c>
      <c r="H190" t="s">
        <v>1442</v>
      </c>
      <c r="I190" t="s">
        <v>1491</v>
      </c>
      <c r="J190" t="s">
        <v>1543</v>
      </c>
      <c r="K190" t="s">
        <v>1491</v>
      </c>
      <c r="M190">
        <f t="shared" si="23"/>
        <v>0</v>
      </c>
      <c r="N190">
        <f t="shared" si="24"/>
        <v>0</v>
      </c>
      <c r="O190">
        <f t="shared" si="24"/>
        <v>0</v>
      </c>
      <c r="P190">
        <f t="shared" si="24"/>
        <v>0</v>
      </c>
      <c r="Q190">
        <f t="shared" si="25"/>
        <v>0</v>
      </c>
      <c r="R190" t="str">
        <f t="shared" si="21"/>
        <v>400mt-lowbio</v>
      </c>
      <c r="S190" t="str">
        <f t="shared" si="21"/>
        <v>L3</v>
      </c>
      <c r="T190" t="str">
        <f t="shared" si="21"/>
        <v>S1_P2</v>
      </c>
      <c r="U190" t="str">
        <f t="shared" si="22"/>
        <v>L3-S1_P2</v>
      </c>
    </row>
    <row r="191" spans="1:21" x14ac:dyDescent="0.35">
      <c r="A191" t="s">
        <v>1637</v>
      </c>
      <c r="B191" t="s">
        <v>1522</v>
      </c>
      <c r="C191" t="s">
        <v>14</v>
      </c>
      <c r="D191" t="s">
        <v>1460</v>
      </c>
      <c r="E191">
        <v>1.8867925000000001E-2</v>
      </c>
      <c r="F191">
        <v>0</v>
      </c>
      <c r="G191">
        <v>0</v>
      </c>
      <c r="H191" t="s">
        <v>1442</v>
      </c>
      <c r="I191" t="s">
        <v>1492</v>
      </c>
      <c r="J191" t="s">
        <v>1543</v>
      </c>
      <c r="K191" t="s">
        <v>1492</v>
      </c>
      <c r="M191">
        <f t="shared" si="23"/>
        <v>0</v>
      </c>
      <c r="N191">
        <f t="shared" si="24"/>
        <v>0</v>
      </c>
      <c r="O191">
        <f t="shared" si="24"/>
        <v>0</v>
      </c>
      <c r="P191">
        <f t="shared" si="24"/>
        <v>0</v>
      </c>
      <c r="Q191">
        <f t="shared" si="25"/>
        <v>0</v>
      </c>
      <c r="R191" t="str">
        <f t="shared" si="21"/>
        <v>400mt-lowbio</v>
      </c>
      <c r="S191" t="str">
        <f t="shared" si="21"/>
        <v>L3</v>
      </c>
      <c r="T191" t="str">
        <f t="shared" si="21"/>
        <v>S2</v>
      </c>
      <c r="U191" t="str">
        <f t="shared" si="22"/>
        <v>L3-S2</v>
      </c>
    </row>
    <row r="192" spans="1:21" x14ac:dyDescent="0.35">
      <c r="A192" t="s">
        <v>1637</v>
      </c>
      <c r="B192" t="s">
        <v>1522</v>
      </c>
      <c r="C192" t="s">
        <v>14</v>
      </c>
      <c r="D192" t="s">
        <v>1462</v>
      </c>
      <c r="E192">
        <v>0.37735849100000002</v>
      </c>
      <c r="F192">
        <v>1.8867925000000001E-2</v>
      </c>
      <c r="G192">
        <v>0</v>
      </c>
      <c r="H192" t="s">
        <v>1442</v>
      </c>
      <c r="I192" t="s">
        <v>1493</v>
      </c>
      <c r="J192" t="s">
        <v>1543</v>
      </c>
      <c r="K192" t="s">
        <v>1493</v>
      </c>
      <c r="M192">
        <f t="shared" si="23"/>
        <v>0</v>
      </c>
      <c r="N192">
        <f t="shared" si="24"/>
        <v>0</v>
      </c>
      <c r="O192">
        <f t="shared" si="24"/>
        <v>0</v>
      </c>
      <c r="P192">
        <f t="shared" si="24"/>
        <v>0</v>
      </c>
      <c r="Q192">
        <f t="shared" si="25"/>
        <v>0</v>
      </c>
      <c r="R192" t="str">
        <f t="shared" si="21"/>
        <v>400mt-lowbio</v>
      </c>
      <c r="S192" t="str">
        <f t="shared" si="21"/>
        <v>L3</v>
      </c>
      <c r="T192" t="str">
        <f t="shared" si="21"/>
        <v>S2_P1</v>
      </c>
      <c r="U192" t="str">
        <f t="shared" si="22"/>
        <v>L3-S2_P1</v>
      </c>
    </row>
    <row r="193" spans="1:21" x14ac:dyDescent="0.35">
      <c r="A193" t="s">
        <v>1637</v>
      </c>
      <c r="B193" t="s">
        <v>1522</v>
      </c>
      <c r="C193" t="s">
        <v>14</v>
      </c>
      <c r="D193" t="s">
        <v>179</v>
      </c>
      <c r="E193">
        <v>0.84905660400000005</v>
      </c>
      <c r="F193">
        <v>0.35849056600000001</v>
      </c>
      <c r="G193">
        <v>1.8867925000000001E-2</v>
      </c>
      <c r="H193" t="s">
        <v>1463</v>
      </c>
      <c r="I193" t="s">
        <v>1494</v>
      </c>
      <c r="J193" t="s">
        <v>1543</v>
      </c>
      <c r="K193" t="s">
        <v>1494</v>
      </c>
      <c r="M193">
        <f t="shared" si="23"/>
        <v>0</v>
      </c>
      <c r="N193">
        <f t="shared" si="24"/>
        <v>1</v>
      </c>
      <c r="O193">
        <f t="shared" si="24"/>
        <v>0</v>
      </c>
      <c r="P193">
        <f t="shared" si="24"/>
        <v>0</v>
      </c>
      <c r="Q193">
        <f t="shared" si="25"/>
        <v>1</v>
      </c>
      <c r="R193" t="str">
        <f t="shared" si="21"/>
        <v>400mt-lowbio</v>
      </c>
      <c r="S193" t="str">
        <f t="shared" si="21"/>
        <v>L3</v>
      </c>
      <c r="T193" t="str">
        <f t="shared" si="21"/>
        <v>S2_P2</v>
      </c>
      <c r="U193" t="str">
        <f t="shared" si="22"/>
        <v>L3-S2_P2</v>
      </c>
    </row>
    <row r="194" spans="1:21" x14ac:dyDescent="0.35">
      <c r="A194" t="s">
        <v>1637</v>
      </c>
      <c r="B194" t="s">
        <v>1522</v>
      </c>
      <c r="C194" t="s">
        <v>14</v>
      </c>
      <c r="D194" t="s">
        <v>1464</v>
      </c>
      <c r="E194">
        <v>0</v>
      </c>
      <c r="F194">
        <v>0</v>
      </c>
      <c r="G194">
        <v>0</v>
      </c>
      <c r="H194" t="s">
        <v>1442</v>
      </c>
      <c r="I194" t="s">
        <v>1495</v>
      </c>
      <c r="J194" t="s">
        <v>1543</v>
      </c>
      <c r="K194" t="s">
        <v>1495</v>
      </c>
      <c r="M194">
        <f t="shared" si="23"/>
        <v>-1</v>
      </c>
      <c r="N194">
        <f t="shared" si="24"/>
        <v>0</v>
      </c>
      <c r="O194">
        <f t="shared" si="24"/>
        <v>0</v>
      </c>
      <c r="P194">
        <f t="shared" si="24"/>
        <v>0</v>
      </c>
      <c r="Q194">
        <f t="shared" si="25"/>
        <v>-1</v>
      </c>
      <c r="R194" t="str">
        <f t="shared" ref="R194:T257" si="26">B194</f>
        <v>400mt-lowbio</v>
      </c>
      <c r="S194" t="str">
        <f t="shared" si="26"/>
        <v>L3</v>
      </c>
      <c r="T194" t="str">
        <f t="shared" si="26"/>
        <v>S3</v>
      </c>
      <c r="U194" t="str">
        <f t="shared" ref="U194:U257" si="27">I194</f>
        <v>L3-S3</v>
      </c>
    </row>
    <row r="195" spans="1:21" x14ac:dyDescent="0.35">
      <c r="A195" t="s">
        <v>1637</v>
      </c>
      <c r="B195" t="s">
        <v>1522</v>
      </c>
      <c r="C195" t="s">
        <v>14</v>
      </c>
      <c r="D195" t="s">
        <v>1466</v>
      </c>
      <c r="E195">
        <v>1.8867925000000001E-2</v>
      </c>
      <c r="F195">
        <v>0</v>
      </c>
      <c r="G195">
        <v>0</v>
      </c>
      <c r="H195" t="s">
        <v>1442</v>
      </c>
      <c r="I195" t="s">
        <v>1500</v>
      </c>
      <c r="J195" t="s">
        <v>1543</v>
      </c>
      <c r="K195" t="s">
        <v>1500</v>
      </c>
      <c r="M195">
        <f t="shared" ref="M195:M258" si="28">IF(E195=0,-1,0)</f>
        <v>0</v>
      </c>
      <c r="N195">
        <f t="shared" ref="N195:P258" si="29">IF(E195&gt;0.667,1,0)</f>
        <v>0</v>
      </c>
      <c r="O195">
        <f t="shared" si="29"/>
        <v>0</v>
      </c>
      <c r="P195">
        <f t="shared" si="29"/>
        <v>0</v>
      </c>
      <c r="Q195">
        <f t="shared" ref="Q195:Q258" si="30">SUM(M195:P195)</f>
        <v>0</v>
      </c>
      <c r="R195" t="str">
        <f t="shared" si="26"/>
        <v>400mt-lowbio</v>
      </c>
      <c r="S195" t="str">
        <f t="shared" si="26"/>
        <v>L3</v>
      </c>
      <c r="T195" t="str">
        <f t="shared" si="26"/>
        <v>S3_P1</v>
      </c>
      <c r="U195" t="str">
        <f t="shared" si="27"/>
        <v>L3-S3_P1</v>
      </c>
    </row>
    <row r="196" spans="1:21" x14ac:dyDescent="0.35">
      <c r="A196" t="s">
        <v>1637</v>
      </c>
      <c r="B196" t="s">
        <v>1522</v>
      </c>
      <c r="C196" t="s">
        <v>14</v>
      </c>
      <c r="D196" t="s">
        <v>1468</v>
      </c>
      <c r="E196">
        <v>0.33962264199999997</v>
      </c>
      <c r="F196">
        <v>1.8867925000000001E-2</v>
      </c>
      <c r="G196">
        <v>0</v>
      </c>
      <c r="H196" t="s">
        <v>1442</v>
      </c>
      <c r="I196" t="s">
        <v>1503</v>
      </c>
      <c r="J196" t="s">
        <v>1543</v>
      </c>
      <c r="K196" t="s">
        <v>1503</v>
      </c>
      <c r="M196">
        <f t="shared" si="28"/>
        <v>0</v>
      </c>
      <c r="N196">
        <f t="shared" si="29"/>
        <v>0</v>
      </c>
      <c r="O196">
        <f t="shared" si="29"/>
        <v>0</v>
      </c>
      <c r="P196">
        <f t="shared" si="29"/>
        <v>0</v>
      </c>
      <c r="Q196">
        <f t="shared" si="30"/>
        <v>0</v>
      </c>
      <c r="R196" t="str">
        <f t="shared" si="26"/>
        <v>400mt-lowbio</v>
      </c>
      <c r="S196" t="str">
        <f t="shared" si="26"/>
        <v>L3</v>
      </c>
      <c r="T196" t="str">
        <f t="shared" si="26"/>
        <v>S3_P2</v>
      </c>
      <c r="U196" t="str">
        <f t="shared" si="27"/>
        <v>L3-S3_P2</v>
      </c>
    </row>
    <row r="197" spans="1:21" x14ac:dyDescent="0.35">
      <c r="A197" t="s">
        <v>1637</v>
      </c>
      <c r="B197" t="s">
        <v>1522</v>
      </c>
      <c r="C197" t="s">
        <v>17</v>
      </c>
      <c r="D197" t="s">
        <v>35</v>
      </c>
      <c r="E197">
        <v>0.22641509400000001</v>
      </c>
      <c r="F197">
        <v>1.8867925000000001E-2</v>
      </c>
      <c r="G197">
        <v>0</v>
      </c>
      <c r="H197" t="s">
        <v>1442</v>
      </c>
      <c r="I197" t="s">
        <v>1501</v>
      </c>
      <c r="J197" t="s">
        <v>1544</v>
      </c>
      <c r="K197" t="s">
        <v>1501</v>
      </c>
      <c r="M197">
        <f t="shared" si="28"/>
        <v>0</v>
      </c>
      <c r="N197">
        <f t="shared" si="29"/>
        <v>0</v>
      </c>
      <c r="O197">
        <f t="shared" si="29"/>
        <v>0</v>
      </c>
      <c r="P197">
        <f t="shared" si="29"/>
        <v>0</v>
      </c>
      <c r="Q197">
        <f t="shared" si="30"/>
        <v>0</v>
      </c>
      <c r="R197" t="str">
        <f t="shared" si="26"/>
        <v>400mt-lowbio</v>
      </c>
      <c r="S197" t="str">
        <f t="shared" si="26"/>
        <v>L4</v>
      </c>
      <c r="T197" t="str">
        <f t="shared" si="26"/>
        <v>a</v>
      </c>
      <c r="U197" t="str">
        <f t="shared" si="27"/>
        <v>L4-a</v>
      </c>
    </row>
    <row r="198" spans="1:21" x14ac:dyDescent="0.35">
      <c r="A198" t="s">
        <v>1637</v>
      </c>
      <c r="B198" t="s">
        <v>1522</v>
      </c>
      <c r="C198" t="s">
        <v>17</v>
      </c>
      <c r="D198" t="s">
        <v>39</v>
      </c>
      <c r="E198">
        <v>0.43396226399999999</v>
      </c>
      <c r="F198">
        <v>0.15094339600000001</v>
      </c>
      <c r="G198">
        <v>0</v>
      </c>
      <c r="H198" t="s">
        <v>1442</v>
      </c>
      <c r="I198" t="s">
        <v>1504</v>
      </c>
      <c r="J198" t="s">
        <v>1544</v>
      </c>
      <c r="K198" t="s">
        <v>1504</v>
      </c>
      <c r="M198">
        <f t="shared" si="28"/>
        <v>0</v>
      </c>
      <c r="N198">
        <f t="shared" si="29"/>
        <v>0</v>
      </c>
      <c r="O198">
        <f t="shared" si="29"/>
        <v>0</v>
      </c>
      <c r="P198">
        <f t="shared" si="29"/>
        <v>0</v>
      </c>
      <c r="Q198">
        <f t="shared" si="30"/>
        <v>0</v>
      </c>
      <c r="R198" t="str">
        <f t="shared" si="26"/>
        <v>400mt-lowbio</v>
      </c>
      <c r="S198" t="str">
        <f t="shared" si="26"/>
        <v>L4</v>
      </c>
      <c r="T198" t="str">
        <f t="shared" si="26"/>
        <v>b</v>
      </c>
      <c r="U198" t="str">
        <f t="shared" si="27"/>
        <v>L4-b</v>
      </c>
    </row>
    <row r="199" spans="1:21" x14ac:dyDescent="0.35">
      <c r="A199" t="s">
        <v>1637</v>
      </c>
      <c r="B199" t="s">
        <v>1522</v>
      </c>
      <c r="C199" t="s">
        <v>17</v>
      </c>
      <c r="D199" t="s">
        <v>42</v>
      </c>
      <c r="E199">
        <v>0.84905660400000005</v>
      </c>
      <c r="F199">
        <v>0.41509434000000001</v>
      </c>
      <c r="G199">
        <v>1.8867925000000001E-2</v>
      </c>
      <c r="H199" t="s">
        <v>1463</v>
      </c>
      <c r="I199" t="s">
        <v>1505</v>
      </c>
      <c r="J199" t="s">
        <v>1544</v>
      </c>
      <c r="K199" t="s">
        <v>1505</v>
      </c>
      <c r="M199">
        <f t="shared" si="28"/>
        <v>0</v>
      </c>
      <c r="N199">
        <f t="shared" si="29"/>
        <v>1</v>
      </c>
      <c r="O199">
        <f t="shared" si="29"/>
        <v>0</v>
      </c>
      <c r="P199">
        <f t="shared" si="29"/>
        <v>0</v>
      </c>
      <c r="Q199">
        <f t="shared" si="30"/>
        <v>1</v>
      </c>
      <c r="R199" t="str">
        <f t="shared" si="26"/>
        <v>400mt-lowbio</v>
      </c>
      <c r="S199" t="str">
        <f t="shared" si="26"/>
        <v>L4</v>
      </c>
      <c r="T199" t="str">
        <f t="shared" si="26"/>
        <v>d</v>
      </c>
      <c r="U199" t="str">
        <f t="shared" si="27"/>
        <v>L4-d</v>
      </c>
    </row>
    <row r="200" spans="1:21" x14ac:dyDescent="0.35">
      <c r="A200" t="s">
        <v>1637</v>
      </c>
      <c r="B200" t="s">
        <v>1522</v>
      </c>
      <c r="C200" t="s">
        <v>17</v>
      </c>
      <c r="D200" t="s">
        <v>45</v>
      </c>
      <c r="E200">
        <v>0.92452830200000002</v>
      </c>
      <c r="F200">
        <v>0.64150943400000005</v>
      </c>
      <c r="G200">
        <v>0.132075472</v>
      </c>
      <c r="H200" t="s">
        <v>1463</v>
      </c>
      <c r="I200" t="s">
        <v>1506</v>
      </c>
      <c r="J200" t="s">
        <v>1544</v>
      </c>
      <c r="K200" t="s">
        <v>1506</v>
      </c>
      <c r="M200">
        <f t="shared" si="28"/>
        <v>0</v>
      </c>
      <c r="N200">
        <f t="shared" si="29"/>
        <v>1</v>
      </c>
      <c r="O200">
        <f t="shared" si="29"/>
        <v>0</v>
      </c>
      <c r="P200">
        <f t="shared" si="29"/>
        <v>0</v>
      </c>
      <c r="Q200">
        <f t="shared" si="30"/>
        <v>1</v>
      </c>
      <c r="R200" t="str">
        <f t="shared" si="26"/>
        <v>400mt-lowbio</v>
      </c>
      <c r="S200" t="str">
        <f t="shared" si="26"/>
        <v>L4</v>
      </c>
      <c r="T200" t="str">
        <f t="shared" si="26"/>
        <v>e</v>
      </c>
      <c r="U200" t="str">
        <f t="shared" si="27"/>
        <v>L4-e</v>
      </c>
    </row>
    <row r="201" spans="1:21" x14ac:dyDescent="0.35">
      <c r="A201" t="s">
        <v>1637</v>
      </c>
      <c r="B201" t="s">
        <v>1522</v>
      </c>
      <c r="C201" t="s">
        <v>17</v>
      </c>
      <c r="D201" t="s">
        <v>1450</v>
      </c>
      <c r="E201">
        <v>0</v>
      </c>
      <c r="F201">
        <v>0</v>
      </c>
      <c r="G201">
        <v>0</v>
      </c>
      <c r="H201" t="s">
        <v>1442</v>
      </c>
      <c r="I201" t="s">
        <v>1496</v>
      </c>
      <c r="J201" t="s">
        <v>1544</v>
      </c>
      <c r="K201" t="s">
        <v>1496</v>
      </c>
      <c r="M201">
        <f t="shared" si="28"/>
        <v>-1</v>
      </c>
      <c r="N201">
        <f t="shared" si="29"/>
        <v>0</v>
      </c>
      <c r="O201">
        <f t="shared" si="29"/>
        <v>0</v>
      </c>
      <c r="P201">
        <f t="shared" si="29"/>
        <v>0</v>
      </c>
      <c r="Q201">
        <f t="shared" si="30"/>
        <v>-1</v>
      </c>
      <c r="R201" t="str">
        <f t="shared" si="26"/>
        <v>400mt-lowbio</v>
      </c>
      <c r="S201" t="str">
        <f t="shared" si="26"/>
        <v>L4</v>
      </c>
      <c r="T201" t="str">
        <f t="shared" si="26"/>
        <v>S1</v>
      </c>
      <c r="U201" t="str">
        <f t="shared" si="27"/>
        <v>L4-S1</v>
      </c>
    </row>
    <row r="202" spans="1:21" x14ac:dyDescent="0.35">
      <c r="A202" t="s">
        <v>1637</v>
      </c>
      <c r="B202" t="s">
        <v>1522</v>
      </c>
      <c r="C202" t="s">
        <v>17</v>
      </c>
      <c r="D202" t="s">
        <v>1454</v>
      </c>
      <c r="E202">
        <v>3.7735849000000002E-2</v>
      </c>
      <c r="F202">
        <v>0</v>
      </c>
      <c r="G202">
        <v>0</v>
      </c>
      <c r="H202" t="s">
        <v>1442</v>
      </c>
      <c r="I202" t="s">
        <v>1458</v>
      </c>
      <c r="J202" t="s">
        <v>1544</v>
      </c>
      <c r="K202" t="s">
        <v>1458</v>
      </c>
      <c r="M202">
        <f t="shared" si="28"/>
        <v>0</v>
      </c>
      <c r="N202">
        <f t="shared" si="29"/>
        <v>0</v>
      </c>
      <c r="O202">
        <f t="shared" si="29"/>
        <v>0</v>
      </c>
      <c r="P202">
        <f t="shared" si="29"/>
        <v>0</v>
      </c>
      <c r="Q202">
        <f t="shared" si="30"/>
        <v>0</v>
      </c>
      <c r="R202" t="str">
        <f t="shared" si="26"/>
        <v>400mt-lowbio</v>
      </c>
      <c r="S202" t="str">
        <f t="shared" si="26"/>
        <v>L4</v>
      </c>
      <c r="T202" t="str">
        <f t="shared" si="26"/>
        <v>S1_P1</v>
      </c>
      <c r="U202" t="str">
        <f t="shared" si="27"/>
        <v>L4-S1_P1</v>
      </c>
    </row>
    <row r="203" spans="1:21" x14ac:dyDescent="0.35">
      <c r="A203" t="s">
        <v>1637</v>
      </c>
      <c r="B203" t="s">
        <v>1522</v>
      </c>
      <c r="C203" t="s">
        <v>17</v>
      </c>
      <c r="D203" t="s">
        <v>1459</v>
      </c>
      <c r="E203">
        <v>0.396226415</v>
      </c>
      <c r="F203">
        <v>0.11320754700000001</v>
      </c>
      <c r="G203">
        <v>0</v>
      </c>
      <c r="H203" t="s">
        <v>1442</v>
      </c>
      <c r="I203" t="s">
        <v>86</v>
      </c>
      <c r="J203" t="s">
        <v>1544</v>
      </c>
      <c r="K203" t="s">
        <v>86</v>
      </c>
      <c r="M203">
        <f t="shared" si="28"/>
        <v>0</v>
      </c>
      <c r="N203">
        <f t="shared" si="29"/>
        <v>0</v>
      </c>
      <c r="O203">
        <f t="shared" si="29"/>
        <v>0</v>
      </c>
      <c r="P203">
        <f t="shared" si="29"/>
        <v>0</v>
      </c>
      <c r="Q203">
        <f t="shared" si="30"/>
        <v>0</v>
      </c>
      <c r="R203" t="str">
        <f t="shared" si="26"/>
        <v>400mt-lowbio</v>
      </c>
      <c r="S203" t="str">
        <f t="shared" si="26"/>
        <v>L4</v>
      </c>
      <c r="T203" t="str">
        <f t="shared" si="26"/>
        <v>S1_P2</v>
      </c>
      <c r="U203" t="str">
        <f t="shared" si="27"/>
        <v>L4-S1_P2</v>
      </c>
    </row>
    <row r="204" spans="1:21" x14ac:dyDescent="0.35">
      <c r="A204" t="s">
        <v>1637</v>
      </c>
      <c r="B204" t="s">
        <v>1522</v>
      </c>
      <c r="C204" t="s">
        <v>17</v>
      </c>
      <c r="D204" t="s">
        <v>1460</v>
      </c>
      <c r="E204">
        <v>0</v>
      </c>
      <c r="F204">
        <v>0</v>
      </c>
      <c r="G204">
        <v>0</v>
      </c>
      <c r="H204" t="s">
        <v>1442</v>
      </c>
      <c r="I204" t="s">
        <v>1498</v>
      </c>
      <c r="J204" t="s">
        <v>1544</v>
      </c>
      <c r="K204" t="s">
        <v>1498</v>
      </c>
      <c r="M204">
        <f t="shared" si="28"/>
        <v>-1</v>
      </c>
      <c r="N204">
        <f t="shared" si="29"/>
        <v>0</v>
      </c>
      <c r="O204">
        <f t="shared" si="29"/>
        <v>0</v>
      </c>
      <c r="P204">
        <f t="shared" si="29"/>
        <v>0</v>
      </c>
      <c r="Q204">
        <f t="shared" si="30"/>
        <v>-1</v>
      </c>
      <c r="R204" t="str">
        <f t="shared" si="26"/>
        <v>400mt-lowbio</v>
      </c>
      <c r="S204" t="str">
        <f t="shared" si="26"/>
        <v>L4</v>
      </c>
      <c r="T204" t="str">
        <f t="shared" si="26"/>
        <v>S2</v>
      </c>
      <c r="U204" t="str">
        <f t="shared" si="27"/>
        <v>L4-S2</v>
      </c>
    </row>
    <row r="205" spans="1:21" x14ac:dyDescent="0.35">
      <c r="A205" t="s">
        <v>1637</v>
      </c>
      <c r="B205" t="s">
        <v>1522</v>
      </c>
      <c r="C205" t="s">
        <v>17</v>
      </c>
      <c r="D205" t="s">
        <v>1462</v>
      </c>
      <c r="E205">
        <v>0.26415094300000003</v>
      </c>
      <c r="F205">
        <v>0</v>
      </c>
      <c r="G205">
        <v>0</v>
      </c>
      <c r="H205" t="s">
        <v>1442</v>
      </c>
      <c r="I205" t="s">
        <v>212</v>
      </c>
      <c r="J205" t="s">
        <v>1544</v>
      </c>
      <c r="K205" t="s">
        <v>212</v>
      </c>
      <c r="M205">
        <f t="shared" si="28"/>
        <v>0</v>
      </c>
      <c r="N205">
        <f t="shared" si="29"/>
        <v>0</v>
      </c>
      <c r="O205">
        <f t="shared" si="29"/>
        <v>0</v>
      </c>
      <c r="P205">
        <f t="shared" si="29"/>
        <v>0</v>
      </c>
      <c r="Q205">
        <f t="shared" si="30"/>
        <v>0</v>
      </c>
      <c r="R205" t="str">
        <f t="shared" si="26"/>
        <v>400mt-lowbio</v>
      </c>
      <c r="S205" t="str">
        <f t="shared" si="26"/>
        <v>L4</v>
      </c>
      <c r="T205" t="str">
        <f t="shared" si="26"/>
        <v>S2_P1</v>
      </c>
      <c r="U205" t="str">
        <f t="shared" si="27"/>
        <v>L4-S2_P1</v>
      </c>
    </row>
    <row r="206" spans="1:21" x14ac:dyDescent="0.35">
      <c r="A206" t="s">
        <v>1637</v>
      </c>
      <c r="B206" t="s">
        <v>1522</v>
      </c>
      <c r="C206" t="s">
        <v>17</v>
      </c>
      <c r="D206" t="s">
        <v>179</v>
      </c>
      <c r="E206">
        <v>0.811320755</v>
      </c>
      <c r="F206">
        <v>0.26415094300000003</v>
      </c>
      <c r="G206">
        <v>1.8867925000000001E-2</v>
      </c>
      <c r="H206" t="s">
        <v>1463</v>
      </c>
      <c r="I206" t="s">
        <v>88</v>
      </c>
      <c r="J206" t="s">
        <v>1544</v>
      </c>
      <c r="K206" t="s">
        <v>88</v>
      </c>
      <c r="M206">
        <f t="shared" si="28"/>
        <v>0</v>
      </c>
      <c r="N206">
        <f t="shared" si="29"/>
        <v>1</v>
      </c>
      <c r="O206">
        <f t="shared" si="29"/>
        <v>0</v>
      </c>
      <c r="P206">
        <f t="shared" si="29"/>
        <v>0</v>
      </c>
      <c r="Q206">
        <f t="shared" si="30"/>
        <v>1</v>
      </c>
      <c r="R206" t="str">
        <f t="shared" si="26"/>
        <v>400mt-lowbio</v>
      </c>
      <c r="S206" t="str">
        <f t="shared" si="26"/>
        <v>L4</v>
      </c>
      <c r="T206" t="str">
        <f t="shared" si="26"/>
        <v>S2_P2</v>
      </c>
      <c r="U206" t="str">
        <f t="shared" si="27"/>
        <v>L4-S2_P2</v>
      </c>
    </row>
    <row r="207" spans="1:21" x14ac:dyDescent="0.35">
      <c r="A207" t="s">
        <v>1637</v>
      </c>
      <c r="B207" t="s">
        <v>1522</v>
      </c>
      <c r="C207" t="s">
        <v>17</v>
      </c>
      <c r="D207" t="s">
        <v>1464</v>
      </c>
      <c r="E207">
        <v>0</v>
      </c>
      <c r="F207">
        <v>0</v>
      </c>
      <c r="G207">
        <v>0</v>
      </c>
      <c r="H207" t="s">
        <v>1442</v>
      </c>
      <c r="I207" t="s">
        <v>1497</v>
      </c>
      <c r="J207" t="s">
        <v>1544</v>
      </c>
      <c r="K207" t="s">
        <v>1497</v>
      </c>
      <c r="M207">
        <f t="shared" si="28"/>
        <v>-1</v>
      </c>
      <c r="N207">
        <f t="shared" si="29"/>
        <v>0</v>
      </c>
      <c r="O207">
        <f t="shared" si="29"/>
        <v>0</v>
      </c>
      <c r="P207">
        <f t="shared" si="29"/>
        <v>0</v>
      </c>
      <c r="Q207">
        <f t="shared" si="30"/>
        <v>-1</v>
      </c>
      <c r="R207" t="str">
        <f t="shared" si="26"/>
        <v>400mt-lowbio</v>
      </c>
      <c r="S207" t="str">
        <f t="shared" si="26"/>
        <v>L4</v>
      </c>
      <c r="T207" t="str">
        <f t="shared" si="26"/>
        <v>S3</v>
      </c>
      <c r="U207" t="str">
        <f t="shared" si="27"/>
        <v>L4-S3</v>
      </c>
    </row>
    <row r="208" spans="1:21" x14ac:dyDescent="0.35">
      <c r="A208" t="s">
        <v>1637</v>
      </c>
      <c r="B208" t="s">
        <v>1522</v>
      </c>
      <c r="C208" t="s">
        <v>17</v>
      </c>
      <c r="D208" t="s">
        <v>1466</v>
      </c>
      <c r="E208">
        <v>0</v>
      </c>
      <c r="F208">
        <v>0</v>
      </c>
      <c r="G208">
        <v>0</v>
      </c>
      <c r="H208" t="s">
        <v>1442</v>
      </c>
      <c r="I208" t="s">
        <v>1499</v>
      </c>
      <c r="J208" t="s">
        <v>1544</v>
      </c>
      <c r="K208" t="s">
        <v>1499</v>
      </c>
      <c r="M208">
        <f t="shared" si="28"/>
        <v>-1</v>
      </c>
      <c r="N208">
        <f t="shared" si="29"/>
        <v>0</v>
      </c>
      <c r="O208">
        <f t="shared" si="29"/>
        <v>0</v>
      </c>
      <c r="P208">
        <f t="shared" si="29"/>
        <v>0</v>
      </c>
      <c r="Q208">
        <f t="shared" si="30"/>
        <v>-1</v>
      </c>
      <c r="R208" t="str">
        <f t="shared" si="26"/>
        <v>400mt-lowbio</v>
      </c>
      <c r="S208" t="str">
        <f t="shared" si="26"/>
        <v>L4</v>
      </c>
      <c r="T208" t="str">
        <f t="shared" si="26"/>
        <v>S3_P1</v>
      </c>
      <c r="U208" t="str">
        <f t="shared" si="27"/>
        <v>L4-S3_P1</v>
      </c>
    </row>
    <row r="209" spans="1:21" x14ac:dyDescent="0.35">
      <c r="A209" t="s">
        <v>1637</v>
      </c>
      <c r="B209" t="s">
        <v>1522</v>
      </c>
      <c r="C209" t="s">
        <v>17</v>
      </c>
      <c r="D209" t="s">
        <v>1468</v>
      </c>
      <c r="E209">
        <v>0.26415094300000003</v>
      </c>
      <c r="F209">
        <v>0</v>
      </c>
      <c r="G209">
        <v>0</v>
      </c>
      <c r="H209" t="s">
        <v>1442</v>
      </c>
      <c r="I209" t="s">
        <v>1502</v>
      </c>
      <c r="J209" t="s">
        <v>1544</v>
      </c>
      <c r="K209" t="s">
        <v>1502</v>
      </c>
      <c r="M209">
        <f t="shared" si="28"/>
        <v>0</v>
      </c>
      <c r="N209">
        <f t="shared" si="29"/>
        <v>0</v>
      </c>
      <c r="O209">
        <f t="shared" si="29"/>
        <v>0</v>
      </c>
      <c r="P209">
        <f t="shared" si="29"/>
        <v>0</v>
      </c>
      <c r="Q209">
        <f t="shared" si="30"/>
        <v>0</v>
      </c>
      <c r="R209" t="str">
        <f t="shared" si="26"/>
        <v>400mt-lowbio</v>
      </c>
      <c r="S209" t="str">
        <f t="shared" si="26"/>
        <v>L4</v>
      </c>
      <c r="T209" t="str">
        <f t="shared" si="26"/>
        <v>S3_P2</v>
      </c>
      <c r="U209" t="str">
        <f t="shared" si="27"/>
        <v>L4-S3_P2</v>
      </c>
    </row>
    <row r="210" spans="1:21" x14ac:dyDescent="0.35">
      <c r="A210" t="s">
        <v>1637</v>
      </c>
      <c r="B210" t="s">
        <v>1523</v>
      </c>
      <c r="C210" t="s">
        <v>3</v>
      </c>
      <c r="D210" t="s">
        <v>35</v>
      </c>
      <c r="E210">
        <v>0.15094339600000001</v>
      </c>
      <c r="F210">
        <v>0</v>
      </c>
      <c r="G210">
        <v>0</v>
      </c>
      <c r="H210" t="s">
        <v>1442</v>
      </c>
      <c r="I210" t="s">
        <v>1443</v>
      </c>
      <c r="J210" t="s">
        <v>1549</v>
      </c>
      <c r="K210" t="s">
        <v>1443</v>
      </c>
      <c r="M210">
        <f t="shared" si="28"/>
        <v>0</v>
      </c>
      <c r="N210">
        <f t="shared" si="29"/>
        <v>0</v>
      </c>
      <c r="O210">
        <f t="shared" si="29"/>
        <v>0</v>
      </c>
      <c r="P210">
        <f t="shared" si="29"/>
        <v>0</v>
      </c>
      <c r="Q210">
        <f t="shared" si="30"/>
        <v>0</v>
      </c>
      <c r="R210" t="str">
        <f t="shared" si="26"/>
        <v>400mt</v>
      </c>
      <c r="S210" t="str">
        <f t="shared" si="26"/>
        <v>L1</v>
      </c>
      <c r="T210" t="str">
        <f t="shared" si="26"/>
        <v>a</v>
      </c>
      <c r="U210" t="str">
        <f t="shared" si="27"/>
        <v>L1-a</v>
      </c>
    </row>
    <row r="211" spans="1:21" x14ac:dyDescent="0.35">
      <c r="A211" t="s">
        <v>1637</v>
      </c>
      <c r="B211" t="s">
        <v>1523</v>
      </c>
      <c r="C211" t="s">
        <v>3</v>
      </c>
      <c r="D211" t="s">
        <v>39</v>
      </c>
      <c r="E211">
        <v>0.26415094300000003</v>
      </c>
      <c r="F211">
        <v>0.11320754700000001</v>
      </c>
      <c r="G211">
        <v>0</v>
      </c>
      <c r="H211" t="s">
        <v>1442</v>
      </c>
      <c r="I211" t="s">
        <v>1445</v>
      </c>
      <c r="J211" t="s">
        <v>1549</v>
      </c>
      <c r="K211" t="s">
        <v>1445</v>
      </c>
      <c r="M211">
        <f t="shared" si="28"/>
        <v>0</v>
      </c>
      <c r="N211">
        <f t="shared" si="29"/>
        <v>0</v>
      </c>
      <c r="O211">
        <f t="shared" si="29"/>
        <v>0</v>
      </c>
      <c r="P211">
        <f t="shared" si="29"/>
        <v>0</v>
      </c>
      <c r="Q211">
        <f t="shared" si="30"/>
        <v>0</v>
      </c>
      <c r="R211" t="str">
        <f t="shared" si="26"/>
        <v>400mt</v>
      </c>
      <c r="S211" t="str">
        <f t="shared" si="26"/>
        <v>L1</v>
      </c>
      <c r="T211" t="str">
        <f t="shared" si="26"/>
        <v>b</v>
      </c>
      <c r="U211" t="str">
        <f t="shared" si="27"/>
        <v>L1-b</v>
      </c>
    </row>
    <row r="212" spans="1:21" x14ac:dyDescent="0.35">
      <c r="A212" t="s">
        <v>1637</v>
      </c>
      <c r="B212" t="s">
        <v>1523</v>
      </c>
      <c r="C212" t="s">
        <v>3</v>
      </c>
      <c r="D212" t="s">
        <v>42</v>
      </c>
      <c r="E212">
        <v>0.79245283</v>
      </c>
      <c r="F212">
        <v>0.30188679200000001</v>
      </c>
      <c r="G212">
        <v>1.8867925000000001E-2</v>
      </c>
      <c r="H212" t="s">
        <v>1463</v>
      </c>
      <c r="I212" t="s">
        <v>1448</v>
      </c>
      <c r="J212" t="s">
        <v>1549</v>
      </c>
      <c r="K212" t="s">
        <v>1448</v>
      </c>
      <c r="M212">
        <f t="shared" si="28"/>
        <v>0</v>
      </c>
      <c r="N212">
        <f t="shared" si="29"/>
        <v>1</v>
      </c>
      <c r="O212">
        <f t="shared" si="29"/>
        <v>0</v>
      </c>
      <c r="P212">
        <f t="shared" si="29"/>
        <v>0</v>
      </c>
      <c r="Q212">
        <f t="shared" si="30"/>
        <v>1</v>
      </c>
      <c r="R212" t="str">
        <f t="shared" si="26"/>
        <v>400mt</v>
      </c>
      <c r="S212" t="str">
        <f t="shared" si="26"/>
        <v>L1</v>
      </c>
      <c r="T212" t="str">
        <f t="shared" si="26"/>
        <v>d</v>
      </c>
      <c r="U212" t="str">
        <f t="shared" si="27"/>
        <v>L1-d</v>
      </c>
    </row>
    <row r="213" spans="1:21" x14ac:dyDescent="0.35">
      <c r="A213" t="s">
        <v>1637</v>
      </c>
      <c r="B213" t="s">
        <v>1523</v>
      </c>
      <c r="C213" t="s">
        <v>3</v>
      </c>
      <c r="D213" t="s">
        <v>45</v>
      </c>
      <c r="E213">
        <v>0.92452830200000002</v>
      </c>
      <c r="F213">
        <v>0.56603773599999996</v>
      </c>
      <c r="G213">
        <v>9.4339622999999997E-2</v>
      </c>
      <c r="H213" t="s">
        <v>1463</v>
      </c>
      <c r="I213" t="s">
        <v>1449</v>
      </c>
      <c r="J213" t="s">
        <v>1549</v>
      </c>
      <c r="K213" t="s">
        <v>1449</v>
      </c>
      <c r="M213">
        <f t="shared" si="28"/>
        <v>0</v>
      </c>
      <c r="N213">
        <f t="shared" si="29"/>
        <v>1</v>
      </c>
      <c r="O213">
        <f t="shared" si="29"/>
        <v>0</v>
      </c>
      <c r="P213">
        <f t="shared" si="29"/>
        <v>0</v>
      </c>
      <c r="Q213">
        <f t="shared" si="30"/>
        <v>1</v>
      </c>
      <c r="R213" t="str">
        <f t="shared" si="26"/>
        <v>400mt</v>
      </c>
      <c r="S213" t="str">
        <f t="shared" si="26"/>
        <v>L1</v>
      </c>
      <c r="T213" t="str">
        <f t="shared" si="26"/>
        <v>e</v>
      </c>
      <c r="U213" t="str">
        <f t="shared" si="27"/>
        <v>L1-e</v>
      </c>
    </row>
    <row r="214" spans="1:21" x14ac:dyDescent="0.35">
      <c r="A214" t="s">
        <v>1637</v>
      </c>
      <c r="B214" t="s">
        <v>1523</v>
      </c>
      <c r="C214" t="s">
        <v>3</v>
      </c>
      <c r="D214" t="s">
        <v>1450</v>
      </c>
      <c r="E214">
        <v>0</v>
      </c>
      <c r="F214">
        <v>0</v>
      </c>
      <c r="G214">
        <v>0</v>
      </c>
      <c r="H214" t="s">
        <v>1442</v>
      </c>
      <c r="I214" t="s">
        <v>1451</v>
      </c>
      <c r="J214" t="s">
        <v>1549</v>
      </c>
      <c r="K214" t="s">
        <v>1451</v>
      </c>
      <c r="M214">
        <f t="shared" si="28"/>
        <v>-1</v>
      </c>
      <c r="N214">
        <f t="shared" si="29"/>
        <v>0</v>
      </c>
      <c r="O214">
        <f t="shared" si="29"/>
        <v>0</v>
      </c>
      <c r="P214">
        <f t="shared" si="29"/>
        <v>0</v>
      </c>
      <c r="Q214">
        <f t="shared" si="30"/>
        <v>-1</v>
      </c>
      <c r="R214" t="str">
        <f t="shared" si="26"/>
        <v>400mt</v>
      </c>
      <c r="S214" t="str">
        <f t="shared" si="26"/>
        <v>L1</v>
      </c>
      <c r="T214" t="str">
        <f t="shared" si="26"/>
        <v>S1</v>
      </c>
      <c r="U214" t="str">
        <f t="shared" si="27"/>
        <v>L1-S1</v>
      </c>
    </row>
    <row r="215" spans="1:21" x14ac:dyDescent="0.35">
      <c r="A215" t="s">
        <v>1637</v>
      </c>
      <c r="B215" t="s">
        <v>1523</v>
      </c>
      <c r="C215" t="s">
        <v>3</v>
      </c>
      <c r="D215" t="s">
        <v>1454</v>
      </c>
      <c r="E215">
        <v>0</v>
      </c>
      <c r="F215">
        <v>0</v>
      </c>
      <c r="G215">
        <v>0</v>
      </c>
      <c r="H215" t="s">
        <v>1442</v>
      </c>
      <c r="I215" t="s">
        <v>1455</v>
      </c>
      <c r="J215" t="s">
        <v>1549</v>
      </c>
      <c r="K215" t="s">
        <v>1455</v>
      </c>
      <c r="M215">
        <f t="shared" si="28"/>
        <v>-1</v>
      </c>
      <c r="N215">
        <f t="shared" si="29"/>
        <v>0</v>
      </c>
      <c r="O215">
        <f t="shared" si="29"/>
        <v>0</v>
      </c>
      <c r="P215">
        <f t="shared" si="29"/>
        <v>0</v>
      </c>
      <c r="Q215">
        <f t="shared" si="30"/>
        <v>-1</v>
      </c>
      <c r="R215" t="str">
        <f t="shared" si="26"/>
        <v>400mt</v>
      </c>
      <c r="S215" t="str">
        <f t="shared" si="26"/>
        <v>L1</v>
      </c>
      <c r="T215" t="str">
        <f t="shared" si="26"/>
        <v>S1_P1</v>
      </c>
      <c r="U215" t="str">
        <f t="shared" si="27"/>
        <v>L1-S1_P1</v>
      </c>
    </row>
    <row r="216" spans="1:21" x14ac:dyDescent="0.35">
      <c r="A216" t="s">
        <v>1637</v>
      </c>
      <c r="B216" t="s">
        <v>1523</v>
      </c>
      <c r="C216" t="s">
        <v>3</v>
      </c>
      <c r="D216" t="s">
        <v>1459</v>
      </c>
      <c r="E216">
        <v>0.26415094300000003</v>
      </c>
      <c r="F216">
        <v>1.8867925000000001E-2</v>
      </c>
      <c r="G216">
        <v>0</v>
      </c>
      <c r="H216" t="s">
        <v>1442</v>
      </c>
      <c r="I216" t="s">
        <v>85</v>
      </c>
      <c r="J216" t="s">
        <v>1549</v>
      </c>
      <c r="K216" t="s">
        <v>85</v>
      </c>
      <c r="M216">
        <f t="shared" si="28"/>
        <v>0</v>
      </c>
      <c r="N216">
        <f t="shared" si="29"/>
        <v>0</v>
      </c>
      <c r="O216">
        <f t="shared" si="29"/>
        <v>0</v>
      </c>
      <c r="P216">
        <f t="shared" si="29"/>
        <v>0</v>
      </c>
      <c r="Q216">
        <f t="shared" si="30"/>
        <v>0</v>
      </c>
      <c r="R216" t="str">
        <f t="shared" si="26"/>
        <v>400mt</v>
      </c>
      <c r="S216" t="str">
        <f t="shared" si="26"/>
        <v>L1</v>
      </c>
      <c r="T216" t="str">
        <f t="shared" si="26"/>
        <v>S1_P2</v>
      </c>
      <c r="U216" t="str">
        <f t="shared" si="27"/>
        <v>L1-S1_P2</v>
      </c>
    </row>
    <row r="217" spans="1:21" x14ac:dyDescent="0.35">
      <c r="A217" t="s">
        <v>1637</v>
      </c>
      <c r="B217" t="s">
        <v>1523</v>
      </c>
      <c r="C217" t="s">
        <v>3</v>
      </c>
      <c r="D217" t="s">
        <v>1460</v>
      </c>
      <c r="E217">
        <v>0</v>
      </c>
      <c r="F217">
        <v>0</v>
      </c>
      <c r="G217">
        <v>0</v>
      </c>
      <c r="H217" t="s">
        <v>1442</v>
      </c>
      <c r="I217" t="s">
        <v>1461</v>
      </c>
      <c r="J217" t="s">
        <v>1549</v>
      </c>
      <c r="K217" t="s">
        <v>1461</v>
      </c>
      <c r="M217">
        <f t="shared" si="28"/>
        <v>-1</v>
      </c>
      <c r="N217">
        <f t="shared" si="29"/>
        <v>0</v>
      </c>
      <c r="O217">
        <f t="shared" si="29"/>
        <v>0</v>
      </c>
      <c r="P217">
        <f t="shared" si="29"/>
        <v>0</v>
      </c>
      <c r="Q217">
        <f t="shared" si="30"/>
        <v>-1</v>
      </c>
      <c r="R217" t="str">
        <f t="shared" si="26"/>
        <v>400mt</v>
      </c>
      <c r="S217" t="str">
        <f t="shared" si="26"/>
        <v>L1</v>
      </c>
      <c r="T217" t="str">
        <f t="shared" si="26"/>
        <v>S2</v>
      </c>
      <c r="U217" t="str">
        <f t="shared" si="27"/>
        <v>L1-S2</v>
      </c>
    </row>
    <row r="218" spans="1:21" x14ac:dyDescent="0.35">
      <c r="A218" t="s">
        <v>1637</v>
      </c>
      <c r="B218" t="s">
        <v>1523</v>
      </c>
      <c r="C218" t="s">
        <v>3</v>
      </c>
      <c r="D218" t="s">
        <v>1462</v>
      </c>
      <c r="E218">
        <v>0.188679245</v>
      </c>
      <c r="F218">
        <v>0</v>
      </c>
      <c r="G218">
        <v>0</v>
      </c>
      <c r="H218" t="s">
        <v>1442</v>
      </c>
      <c r="I218" t="s">
        <v>1457</v>
      </c>
      <c r="J218" t="s">
        <v>1549</v>
      </c>
      <c r="K218" t="s">
        <v>1457</v>
      </c>
      <c r="M218">
        <f t="shared" si="28"/>
        <v>0</v>
      </c>
      <c r="N218">
        <f t="shared" si="29"/>
        <v>0</v>
      </c>
      <c r="O218">
        <f t="shared" si="29"/>
        <v>0</v>
      </c>
      <c r="P218">
        <f t="shared" si="29"/>
        <v>0</v>
      </c>
      <c r="Q218">
        <f t="shared" si="30"/>
        <v>0</v>
      </c>
      <c r="R218" t="str">
        <f t="shared" si="26"/>
        <v>400mt</v>
      </c>
      <c r="S218" t="str">
        <f t="shared" si="26"/>
        <v>L1</v>
      </c>
      <c r="T218" t="str">
        <f t="shared" si="26"/>
        <v>S2_P1</v>
      </c>
      <c r="U218" t="str">
        <f t="shared" si="27"/>
        <v>L1-S2_P1</v>
      </c>
    </row>
    <row r="219" spans="1:21" x14ac:dyDescent="0.35">
      <c r="A219" t="s">
        <v>1637</v>
      </c>
      <c r="B219" t="s">
        <v>1523</v>
      </c>
      <c r="C219" t="s">
        <v>3</v>
      </c>
      <c r="D219" t="s">
        <v>179</v>
      </c>
      <c r="E219">
        <v>0.56603773599999996</v>
      </c>
      <c r="F219">
        <v>0.20754717</v>
      </c>
      <c r="G219">
        <v>0</v>
      </c>
      <c r="H219" t="s">
        <v>1442</v>
      </c>
      <c r="I219" t="s">
        <v>87</v>
      </c>
      <c r="J219" t="s">
        <v>1549</v>
      </c>
      <c r="K219" t="s">
        <v>87</v>
      </c>
      <c r="M219">
        <f t="shared" si="28"/>
        <v>0</v>
      </c>
      <c r="N219">
        <f t="shared" si="29"/>
        <v>0</v>
      </c>
      <c r="O219">
        <f t="shared" si="29"/>
        <v>0</v>
      </c>
      <c r="P219">
        <f t="shared" si="29"/>
        <v>0</v>
      </c>
      <c r="Q219">
        <f t="shared" si="30"/>
        <v>0</v>
      </c>
      <c r="R219" t="str">
        <f t="shared" si="26"/>
        <v>400mt</v>
      </c>
      <c r="S219" t="str">
        <f t="shared" si="26"/>
        <v>L1</v>
      </c>
      <c r="T219" t="str">
        <f t="shared" si="26"/>
        <v>S2_P2</v>
      </c>
      <c r="U219" t="str">
        <f t="shared" si="27"/>
        <v>L1-S2_P2</v>
      </c>
    </row>
    <row r="220" spans="1:21" x14ac:dyDescent="0.35">
      <c r="A220" t="s">
        <v>1637</v>
      </c>
      <c r="B220" t="s">
        <v>1523</v>
      </c>
      <c r="C220" t="s">
        <v>3</v>
      </c>
      <c r="D220" t="s">
        <v>1464</v>
      </c>
      <c r="E220">
        <v>0</v>
      </c>
      <c r="F220">
        <v>0</v>
      </c>
      <c r="G220">
        <v>0</v>
      </c>
      <c r="H220" t="s">
        <v>1442</v>
      </c>
      <c r="I220" t="s">
        <v>1465</v>
      </c>
      <c r="J220" t="s">
        <v>1549</v>
      </c>
      <c r="K220" t="s">
        <v>1465</v>
      </c>
      <c r="M220">
        <f t="shared" si="28"/>
        <v>-1</v>
      </c>
      <c r="N220">
        <f t="shared" si="29"/>
        <v>0</v>
      </c>
      <c r="O220">
        <f t="shared" si="29"/>
        <v>0</v>
      </c>
      <c r="P220">
        <f t="shared" si="29"/>
        <v>0</v>
      </c>
      <c r="Q220">
        <f t="shared" si="30"/>
        <v>-1</v>
      </c>
      <c r="R220" t="str">
        <f t="shared" si="26"/>
        <v>400mt</v>
      </c>
      <c r="S220" t="str">
        <f t="shared" si="26"/>
        <v>L1</v>
      </c>
      <c r="T220" t="str">
        <f t="shared" si="26"/>
        <v>S3</v>
      </c>
      <c r="U220" t="str">
        <f t="shared" si="27"/>
        <v>L1-S3</v>
      </c>
    </row>
    <row r="221" spans="1:21" x14ac:dyDescent="0.35">
      <c r="A221" t="s">
        <v>1637</v>
      </c>
      <c r="B221" t="s">
        <v>1523</v>
      </c>
      <c r="C221" t="s">
        <v>3</v>
      </c>
      <c r="D221" t="s">
        <v>1466</v>
      </c>
      <c r="E221">
        <v>0</v>
      </c>
      <c r="F221">
        <v>0</v>
      </c>
      <c r="G221">
        <v>0</v>
      </c>
      <c r="H221" t="s">
        <v>1442</v>
      </c>
      <c r="I221" t="s">
        <v>1467</v>
      </c>
      <c r="J221" t="s">
        <v>1549</v>
      </c>
      <c r="K221" t="s">
        <v>1467</v>
      </c>
      <c r="M221">
        <f t="shared" si="28"/>
        <v>-1</v>
      </c>
      <c r="N221">
        <f t="shared" si="29"/>
        <v>0</v>
      </c>
      <c r="O221">
        <f t="shared" si="29"/>
        <v>0</v>
      </c>
      <c r="P221">
        <f t="shared" si="29"/>
        <v>0</v>
      </c>
      <c r="Q221">
        <f t="shared" si="30"/>
        <v>-1</v>
      </c>
      <c r="R221" t="str">
        <f t="shared" si="26"/>
        <v>400mt</v>
      </c>
      <c r="S221" t="str">
        <f t="shared" si="26"/>
        <v>L1</v>
      </c>
      <c r="T221" t="str">
        <f t="shared" si="26"/>
        <v>S3_P1</v>
      </c>
      <c r="U221" t="str">
        <f t="shared" si="27"/>
        <v>L1-S3_P1</v>
      </c>
    </row>
    <row r="222" spans="1:21" x14ac:dyDescent="0.35">
      <c r="A222" t="s">
        <v>1637</v>
      </c>
      <c r="B222" t="s">
        <v>1523</v>
      </c>
      <c r="C222" t="s">
        <v>3</v>
      </c>
      <c r="D222" t="s">
        <v>1468</v>
      </c>
      <c r="E222">
        <v>0.16981132099999999</v>
      </c>
      <c r="F222">
        <v>0</v>
      </c>
      <c r="G222">
        <v>0</v>
      </c>
      <c r="H222" t="s">
        <v>1442</v>
      </c>
      <c r="I222" t="s">
        <v>1469</v>
      </c>
      <c r="J222" t="s">
        <v>1549</v>
      </c>
      <c r="K222" t="s">
        <v>1469</v>
      </c>
      <c r="M222">
        <f t="shared" si="28"/>
        <v>0</v>
      </c>
      <c r="N222">
        <f t="shared" si="29"/>
        <v>0</v>
      </c>
      <c r="O222">
        <f t="shared" si="29"/>
        <v>0</v>
      </c>
      <c r="P222">
        <f t="shared" si="29"/>
        <v>0</v>
      </c>
      <c r="Q222">
        <f t="shared" si="30"/>
        <v>0</v>
      </c>
      <c r="R222" t="str">
        <f t="shared" si="26"/>
        <v>400mt</v>
      </c>
      <c r="S222" t="str">
        <f t="shared" si="26"/>
        <v>L1</v>
      </c>
      <c r="T222" t="str">
        <f t="shared" si="26"/>
        <v>S3_P2</v>
      </c>
      <c r="U222" t="str">
        <f t="shared" si="27"/>
        <v>L1-S3_P2</v>
      </c>
    </row>
    <row r="223" spans="1:21" x14ac:dyDescent="0.35">
      <c r="A223" t="s">
        <v>1637</v>
      </c>
      <c r="B223" t="s">
        <v>1523</v>
      </c>
      <c r="C223" t="s">
        <v>9</v>
      </c>
      <c r="D223" t="s">
        <v>35</v>
      </c>
      <c r="E223">
        <v>0.26415094300000003</v>
      </c>
      <c r="F223">
        <v>7.5471698000000004E-2</v>
      </c>
      <c r="G223">
        <v>0</v>
      </c>
      <c r="H223" t="s">
        <v>1442</v>
      </c>
      <c r="I223" t="s">
        <v>1470</v>
      </c>
      <c r="J223" t="s">
        <v>1550</v>
      </c>
      <c r="K223" t="s">
        <v>1470</v>
      </c>
      <c r="M223">
        <f t="shared" si="28"/>
        <v>0</v>
      </c>
      <c r="N223">
        <f t="shared" si="29"/>
        <v>0</v>
      </c>
      <c r="O223">
        <f t="shared" si="29"/>
        <v>0</v>
      </c>
      <c r="P223">
        <f t="shared" si="29"/>
        <v>0</v>
      </c>
      <c r="Q223">
        <f t="shared" si="30"/>
        <v>0</v>
      </c>
      <c r="R223" t="str">
        <f t="shared" si="26"/>
        <v>400mt</v>
      </c>
      <c r="S223" t="str">
        <f t="shared" si="26"/>
        <v>L2</v>
      </c>
      <c r="T223" t="str">
        <f t="shared" si="26"/>
        <v>a</v>
      </c>
      <c r="U223" t="str">
        <f t="shared" si="27"/>
        <v>L2-a</v>
      </c>
    </row>
    <row r="224" spans="1:21" x14ac:dyDescent="0.35">
      <c r="A224" t="s">
        <v>1637</v>
      </c>
      <c r="B224" t="s">
        <v>1523</v>
      </c>
      <c r="C224" t="s">
        <v>9</v>
      </c>
      <c r="D224" t="s">
        <v>39</v>
      </c>
      <c r="E224">
        <v>0.47169811299999997</v>
      </c>
      <c r="F224">
        <v>0.188679245</v>
      </c>
      <c r="G224">
        <v>0</v>
      </c>
      <c r="H224" t="s">
        <v>1442</v>
      </c>
      <c r="I224" t="s">
        <v>1472</v>
      </c>
      <c r="J224" t="s">
        <v>1550</v>
      </c>
      <c r="K224" t="s">
        <v>1472</v>
      </c>
      <c r="M224">
        <f t="shared" si="28"/>
        <v>0</v>
      </c>
      <c r="N224">
        <f t="shared" si="29"/>
        <v>0</v>
      </c>
      <c r="O224">
        <f t="shared" si="29"/>
        <v>0</v>
      </c>
      <c r="P224">
        <f t="shared" si="29"/>
        <v>0</v>
      </c>
      <c r="Q224">
        <f t="shared" si="30"/>
        <v>0</v>
      </c>
      <c r="R224" t="str">
        <f t="shared" si="26"/>
        <v>400mt</v>
      </c>
      <c r="S224" t="str">
        <f t="shared" si="26"/>
        <v>L2</v>
      </c>
      <c r="T224" t="str">
        <f t="shared" si="26"/>
        <v>b</v>
      </c>
      <c r="U224" t="str">
        <f t="shared" si="27"/>
        <v>L2-b</v>
      </c>
    </row>
    <row r="225" spans="1:21" x14ac:dyDescent="0.35">
      <c r="A225" t="s">
        <v>1637</v>
      </c>
      <c r="B225" t="s">
        <v>1523</v>
      </c>
      <c r="C225" t="s">
        <v>9</v>
      </c>
      <c r="D225" t="s">
        <v>42</v>
      </c>
      <c r="E225">
        <v>0.86792452799999997</v>
      </c>
      <c r="F225">
        <v>0.43396226399999999</v>
      </c>
      <c r="G225">
        <v>1.8867925000000001E-2</v>
      </c>
      <c r="H225" t="s">
        <v>1463</v>
      </c>
      <c r="I225" t="s">
        <v>1473</v>
      </c>
      <c r="J225" t="s">
        <v>1550</v>
      </c>
      <c r="K225" t="s">
        <v>1473</v>
      </c>
      <c r="M225">
        <f t="shared" si="28"/>
        <v>0</v>
      </c>
      <c r="N225">
        <f t="shared" si="29"/>
        <v>1</v>
      </c>
      <c r="O225">
        <f t="shared" si="29"/>
        <v>0</v>
      </c>
      <c r="P225">
        <f t="shared" si="29"/>
        <v>0</v>
      </c>
      <c r="Q225">
        <f t="shared" si="30"/>
        <v>1</v>
      </c>
      <c r="R225" t="str">
        <f t="shared" si="26"/>
        <v>400mt</v>
      </c>
      <c r="S225" t="str">
        <f t="shared" si="26"/>
        <v>L2</v>
      </c>
      <c r="T225" t="str">
        <f t="shared" si="26"/>
        <v>d</v>
      </c>
      <c r="U225" t="str">
        <f t="shared" si="27"/>
        <v>L2-d</v>
      </c>
    </row>
    <row r="226" spans="1:21" x14ac:dyDescent="0.35">
      <c r="A226" t="s">
        <v>1637</v>
      </c>
      <c r="B226" t="s">
        <v>1523</v>
      </c>
      <c r="C226" t="s">
        <v>9</v>
      </c>
      <c r="D226" t="s">
        <v>45</v>
      </c>
      <c r="E226">
        <v>0.98113207499999999</v>
      </c>
      <c r="F226">
        <v>0.73584905700000003</v>
      </c>
      <c r="G226">
        <v>0.132075472</v>
      </c>
      <c r="H226" t="s">
        <v>1447</v>
      </c>
      <c r="I226" t="s">
        <v>1474</v>
      </c>
      <c r="J226" t="s">
        <v>1550</v>
      </c>
      <c r="K226" t="s">
        <v>1474</v>
      </c>
      <c r="M226">
        <f t="shared" si="28"/>
        <v>0</v>
      </c>
      <c r="N226">
        <f t="shared" si="29"/>
        <v>1</v>
      </c>
      <c r="O226">
        <f t="shared" si="29"/>
        <v>1</v>
      </c>
      <c r="P226">
        <f t="shared" si="29"/>
        <v>0</v>
      </c>
      <c r="Q226">
        <f t="shared" si="30"/>
        <v>2</v>
      </c>
      <c r="R226" t="str">
        <f t="shared" si="26"/>
        <v>400mt</v>
      </c>
      <c r="S226" t="str">
        <f t="shared" si="26"/>
        <v>L2</v>
      </c>
      <c r="T226" t="str">
        <f t="shared" si="26"/>
        <v>e</v>
      </c>
      <c r="U226" t="str">
        <f t="shared" si="27"/>
        <v>L2-e</v>
      </c>
    </row>
    <row r="227" spans="1:21" x14ac:dyDescent="0.35">
      <c r="A227" t="s">
        <v>1637</v>
      </c>
      <c r="B227" t="s">
        <v>1523</v>
      </c>
      <c r="C227" t="s">
        <v>9</v>
      </c>
      <c r="D227" t="s">
        <v>1450</v>
      </c>
      <c r="E227">
        <v>0</v>
      </c>
      <c r="F227">
        <v>0</v>
      </c>
      <c r="G227">
        <v>0</v>
      </c>
      <c r="H227" t="s">
        <v>1442</v>
      </c>
      <c r="I227" t="s">
        <v>1475</v>
      </c>
      <c r="J227" t="s">
        <v>1550</v>
      </c>
      <c r="K227" t="s">
        <v>1475</v>
      </c>
      <c r="M227">
        <f t="shared" si="28"/>
        <v>-1</v>
      </c>
      <c r="N227">
        <f t="shared" si="29"/>
        <v>0</v>
      </c>
      <c r="O227">
        <f t="shared" si="29"/>
        <v>0</v>
      </c>
      <c r="P227">
        <f t="shared" si="29"/>
        <v>0</v>
      </c>
      <c r="Q227">
        <f t="shared" si="30"/>
        <v>-1</v>
      </c>
      <c r="R227" t="str">
        <f t="shared" si="26"/>
        <v>400mt</v>
      </c>
      <c r="S227" t="str">
        <f t="shared" si="26"/>
        <v>L2</v>
      </c>
      <c r="T227" t="str">
        <f t="shared" si="26"/>
        <v>S1</v>
      </c>
      <c r="U227" t="str">
        <f t="shared" si="27"/>
        <v>L2-S1</v>
      </c>
    </row>
    <row r="228" spans="1:21" x14ac:dyDescent="0.35">
      <c r="A228" t="s">
        <v>1637</v>
      </c>
      <c r="B228" t="s">
        <v>1523</v>
      </c>
      <c r="C228" t="s">
        <v>9</v>
      </c>
      <c r="D228" t="s">
        <v>1454</v>
      </c>
      <c r="E228">
        <v>7.5471698000000004E-2</v>
      </c>
      <c r="F228">
        <v>0</v>
      </c>
      <c r="G228">
        <v>0</v>
      </c>
      <c r="H228" t="s">
        <v>1442</v>
      </c>
      <c r="I228" t="s">
        <v>1476</v>
      </c>
      <c r="J228" t="s">
        <v>1550</v>
      </c>
      <c r="K228" t="s">
        <v>1476</v>
      </c>
      <c r="M228">
        <f t="shared" si="28"/>
        <v>0</v>
      </c>
      <c r="N228">
        <f t="shared" si="29"/>
        <v>0</v>
      </c>
      <c r="O228">
        <f t="shared" si="29"/>
        <v>0</v>
      </c>
      <c r="P228">
        <f t="shared" si="29"/>
        <v>0</v>
      </c>
      <c r="Q228">
        <f t="shared" si="30"/>
        <v>0</v>
      </c>
      <c r="R228" t="str">
        <f t="shared" si="26"/>
        <v>400mt</v>
      </c>
      <c r="S228" t="str">
        <f t="shared" si="26"/>
        <v>L2</v>
      </c>
      <c r="T228" t="str">
        <f t="shared" si="26"/>
        <v>S1_P1</v>
      </c>
      <c r="U228" t="str">
        <f t="shared" si="27"/>
        <v>L2-S1_P1</v>
      </c>
    </row>
    <row r="229" spans="1:21" x14ac:dyDescent="0.35">
      <c r="A229" t="s">
        <v>1637</v>
      </c>
      <c r="B229" t="s">
        <v>1523</v>
      </c>
      <c r="C229" t="s">
        <v>9</v>
      </c>
      <c r="D229" t="s">
        <v>1459</v>
      </c>
      <c r="E229">
        <v>0.43396226399999999</v>
      </c>
      <c r="F229">
        <v>0.132075472</v>
      </c>
      <c r="G229">
        <v>0</v>
      </c>
      <c r="H229" t="s">
        <v>1442</v>
      </c>
      <c r="I229" t="s">
        <v>1477</v>
      </c>
      <c r="J229" t="s">
        <v>1550</v>
      </c>
      <c r="K229" t="s">
        <v>1477</v>
      </c>
      <c r="M229">
        <f t="shared" si="28"/>
        <v>0</v>
      </c>
      <c r="N229">
        <f t="shared" si="29"/>
        <v>0</v>
      </c>
      <c r="O229">
        <f t="shared" si="29"/>
        <v>0</v>
      </c>
      <c r="P229">
        <f t="shared" si="29"/>
        <v>0</v>
      </c>
      <c r="Q229">
        <f t="shared" si="30"/>
        <v>0</v>
      </c>
      <c r="R229" t="str">
        <f t="shared" si="26"/>
        <v>400mt</v>
      </c>
      <c r="S229" t="str">
        <f t="shared" si="26"/>
        <v>L2</v>
      </c>
      <c r="T229" t="str">
        <f t="shared" si="26"/>
        <v>S1_P2</v>
      </c>
      <c r="U229" t="str">
        <f t="shared" si="27"/>
        <v>L2-S1_P2</v>
      </c>
    </row>
    <row r="230" spans="1:21" x14ac:dyDescent="0.35">
      <c r="A230" t="s">
        <v>1637</v>
      </c>
      <c r="B230" t="s">
        <v>1523</v>
      </c>
      <c r="C230" t="s">
        <v>9</v>
      </c>
      <c r="D230" t="s">
        <v>1460</v>
      </c>
      <c r="E230">
        <v>0</v>
      </c>
      <c r="F230">
        <v>0</v>
      </c>
      <c r="G230">
        <v>0</v>
      </c>
      <c r="H230" t="s">
        <v>1442</v>
      </c>
      <c r="I230" t="s">
        <v>1478</v>
      </c>
      <c r="J230" t="s">
        <v>1550</v>
      </c>
      <c r="K230" t="s">
        <v>1478</v>
      </c>
      <c r="M230">
        <f t="shared" si="28"/>
        <v>-1</v>
      </c>
      <c r="N230">
        <f t="shared" si="29"/>
        <v>0</v>
      </c>
      <c r="O230">
        <f t="shared" si="29"/>
        <v>0</v>
      </c>
      <c r="P230">
        <f t="shared" si="29"/>
        <v>0</v>
      </c>
      <c r="Q230">
        <f t="shared" si="30"/>
        <v>-1</v>
      </c>
      <c r="R230" t="str">
        <f t="shared" si="26"/>
        <v>400mt</v>
      </c>
      <c r="S230" t="str">
        <f t="shared" si="26"/>
        <v>L2</v>
      </c>
      <c r="T230" t="str">
        <f t="shared" si="26"/>
        <v>S2</v>
      </c>
      <c r="U230" t="str">
        <f t="shared" si="27"/>
        <v>L2-S2</v>
      </c>
    </row>
    <row r="231" spans="1:21" x14ac:dyDescent="0.35">
      <c r="A231" t="s">
        <v>1637</v>
      </c>
      <c r="B231" t="s">
        <v>1523</v>
      </c>
      <c r="C231" t="s">
        <v>9</v>
      </c>
      <c r="D231" t="s">
        <v>1462</v>
      </c>
      <c r="E231">
        <v>0.28301886799999998</v>
      </c>
      <c r="F231">
        <v>1.8867925000000001E-2</v>
      </c>
      <c r="G231">
        <v>0</v>
      </c>
      <c r="H231" t="s">
        <v>1442</v>
      </c>
      <c r="I231" t="s">
        <v>1479</v>
      </c>
      <c r="J231" t="s">
        <v>1550</v>
      </c>
      <c r="K231" t="s">
        <v>1479</v>
      </c>
      <c r="M231">
        <f t="shared" si="28"/>
        <v>0</v>
      </c>
      <c r="N231">
        <f t="shared" si="29"/>
        <v>0</v>
      </c>
      <c r="O231">
        <f t="shared" si="29"/>
        <v>0</v>
      </c>
      <c r="P231">
        <f t="shared" si="29"/>
        <v>0</v>
      </c>
      <c r="Q231">
        <f t="shared" si="30"/>
        <v>0</v>
      </c>
      <c r="R231" t="str">
        <f t="shared" si="26"/>
        <v>400mt</v>
      </c>
      <c r="S231" t="str">
        <f t="shared" si="26"/>
        <v>L2</v>
      </c>
      <c r="T231" t="str">
        <f t="shared" si="26"/>
        <v>S2_P1</v>
      </c>
      <c r="U231" t="str">
        <f t="shared" si="27"/>
        <v>L2-S2_P1</v>
      </c>
    </row>
    <row r="232" spans="1:21" x14ac:dyDescent="0.35">
      <c r="A232" t="s">
        <v>1637</v>
      </c>
      <c r="B232" t="s">
        <v>1523</v>
      </c>
      <c r="C232" t="s">
        <v>9</v>
      </c>
      <c r="D232" t="s">
        <v>179</v>
      </c>
      <c r="E232">
        <v>0.83018867900000004</v>
      </c>
      <c r="F232">
        <v>0.32075471700000002</v>
      </c>
      <c r="G232">
        <v>1.8867925000000001E-2</v>
      </c>
      <c r="H232" t="s">
        <v>1463</v>
      </c>
      <c r="I232" t="s">
        <v>1480</v>
      </c>
      <c r="J232" t="s">
        <v>1550</v>
      </c>
      <c r="K232" t="s">
        <v>1480</v>
      </c>
      <c r="M232">
        <f t="shared" si="28"/>
        <v>0</v>
      </c>
      <c r="N232">
        <f t="shared" si="29"/>
        <v>1</v>
      </c>
      <c r="O232">
        <f t="shared" si="29"/>
        <v>0</v>
      </c>
      <c r="P232">
        <f t="shared" si="29"/>
        <v>0</v>
      </c>
      <c r="Q232">
        <f t="shared" si="30"/>
        <v>1</v>
      </c>
      <c r="R232" t="str">
        <f t="shared" si="26"/>
        <v>400mt</v>
      </c>
      <c r="S232" t="str">
        <f t="shared" si="26"/>
        <v>L2</v>
      </c>
      <c r="T232" t="str">
        <f t="shared" si="26"/>
        <v>S2_P2</v>
      </c>
      <c r="U232" t="str">
        <f t="shared" si="27"/>
        <v>L2-S2_P2</v>
      </c>
    </row>
    <row r="233" spans="1:21" x14ac:dyDescent="0.35">
      <c r="A233" t="s">
        <v>1637</v>
      </c>
      <c r="B233" t="s">
        <v>1523</v>
      </c>
      <c r="C233" t="s">
        <v>9</v>
      </c>
      <c r="D233" t="s">
        <v>1464</v>
      </c>
      <c r="E233">
        <v>0</v>
      </c>
      <c r="F233">
        <v>0</v>
      </c>
      <c r="G233">
        <v>0</v>
      </c>
      <c r="H233" t="s">
        <v>1442</v>
      </c>
      <c r="I233" t="s">
        <v>1481</v>
      </c>
      <c r="J233" t="s">
        <v>1550</v>
      </c>
      <c r="K233" t="s">
        <v>1481</v>
      </c>
      <c r="M233">
        <f t="shared" si="28"/>
        <v>-1</v>
      </c>
      <c r="N233">
        <f t="shared" si="29"/>
        <v>0</v>
      </c>
      <c r="O233">
        <f t="shared" si="29"/>
        <v>0</v>
      </c>
      <c r="P233">
        <f t="shared" si="29"/>
        <v>0</v>
      </c>
      <c r="Q233">
        <f t="shared" si="30"/>
        <v>-1</v>
      </c>
      <c r="R233" t="str">
        <f t="shared" si="26"/>
        <v>400mt</v>
      </c>
      <c r="S233" t="str">
        <f t="shared" si="26"/>
        <v>L2</v>
      </c>
      <c r="T233" t="str">
        <f t="shared" si="26"/>
        <v>S3</v>
      </c>
      <c r="U233" t="str">
        <f t="shared" si="27"/>
        <v>L2-S3</v>
      </c>
    </row>
    <row r="234" spans="1:21" x14ac:dyDescent="0.35">
      <c r="A234" t="s">
        <v>1637</v>
      </c>
      <c r="B234" t="s">
        <v>1523</v>
      </c>
      <c r="C234" t="s">
        <v>9</v>
      </c>
      <c r="D234" t="s">
        <v>1466</v>
      </c>
      <c r="E234">
        <v>0</v>
      </c>
      <c r="F234">
        <v>0</v>
      </c>
      <c r="G234">
        <v>0</v>
      </c>
      <c r="H234" t="s">
        <v>1442</v>
      </c>
      <c r="I234" t="s">
        <v>1482</v>
      </c>
      <c r="J234" t="s">
        <v>1550</v>
      </c>
      <c r="K234" t="s">
        <v>1482</v>
      </c>
      <c r="M234">
        <f t="shared" si="28"/>
        <v>-1</v>
      </c>
      <c r="N234">
        <f t="shared" si="29"/>
        <v>0</v>
      </c>
      <c r="O234">
        <f t="shared" si="29"/>
        <v>0</v>
      </c>
      <c r="P234">
        <f t="shared" si="29"/>
        <v>0</v>
      </c>
      <c r="Q234">
        <f t="shared" si="30"/>
        <v>-1</v>
      </c>
      <c r="R234" t="str">
        <f t="shared" si="26"/>
        <v>400mt</v>
      </c>
      <c r="S234" t="str">
        <f t="shared" si="26"/>
        <v>L2</v>
      </c>
      <c r="T234" t="str">
        <f t="shared" si="26"/>
        <v>S3_P1</v>
      </c>
      <c r="U234" t="str">
        <f t="shared" si="27"/>
        <v>L2-S3_P1</v>
      </c>
    </row>
    <row r="235" spans="1:21" x14ac:dyDescent="0.35">
      <c r="A235" t="s">
        <v>1637</v>
      </c>
      <c r="B235" t="s">
        <v>1523</v>
      </c>
      <c r="C235" t="s">
        <v>9</v>
      </c>
      <c r="D235" t="s">
        <v>1468</v>
      </c>
      <c r="E235">
        <v>0.26415094300000003</v>
      </c>
      <c r="F235">
        <v>0</v>
      </c>
      <c r="G235">
        <v>0</v>
      </c>
      <c r="H235" t="s">
        <v>1442</v>
      </c>
      <c r="I235" t="s">
        <v>1483</v>
      </c>
      <c r="J235" t="s">
        <v>1550</v>
      </c>
      <c r="K235" t="s">
        <v>1483</v>
      </c>
      <c r="M235">
        <f t="shared" si="28"/>
        <v>0</v>
      </c>
      <c r="N235">
        <f t="shared" si="29"/>
        <v>0</v>
      </c>
      <c r="O235">
        <f t="shared" si="29"/>
        <v>0</v>
      </c>
      <c r="P235">
        <f t="shared" si="29"/>
        <v>0</v>
      </c>
      <c r="Q235">
        <f t="shared" si="30"/>
        <v>0</v>
      </c>
      <c r="R235" t="str">
        <f t="shared" si="26"/>
        <v>400mt</v>
      </c>
      <c r="S235" t="str">
        <f t="shared" si="26"/>
        <v>L2</v>
      </c>
      <c r="T235" t="str">
        <f t="shared" si="26"/>
        <v>S3_P2</v>
      </c>
      <c r="U235" t="str">
        <f t="shared" si="27"/>
        <v>L2-S3_P2</v>
      </c>
    </row>
    <row r="236" spans="1:21" x14ac:dyDescent="0.35">
      <c r="A236" t="s">
        <v>1637</v>
      </c>
      <c r="B236" t="s">
        <v>1523</v>
      </c>
      <c r="C236" t="s">
        <v>14</v>
      </c>
      <c r="D236" t="s">
        <v>35</v>
      </c>
      <c r="E236">
        <v>0.28301886799999998</v>
      </c>
      <c r="F236">
        <v>0.11320754700000001</v>
      </c>
      <c r="G236">
        <v>0</v>
      </c>
      <c r="H236" t="s">
        <v>1442</v>
      </c>
      <c r="I236" t="s">
        <v>1484</v>
      </c>
      <c r="J236" t="s">
        <v>1551</v>
      </c>
      <c r="K236" t="s">
        <v>1484</v>
      </c>
      <c r="M236">
        <f t="shared" si="28"/>
        <v>0</v>
      </c>
      <c r="N236">
        <f t="shared" si="29"/>
        <v>0</v>
      </c>
      <c r="O236">
        <f t="shared" si="29"/>
        <v>0</v>
      </c>
      <c r="P236">
        <f t="shared" si="29"/>
        <v>0</v>
      </c>
      <c r="Q236">
        <f t="shared" si="30"/>
        <v>0</v>
      </c>
      <c r="R236" t="str">
        <f t="shared" si="26"/>
        <v>400mt</v>
      </c>
      <c r="S236" t="str">
        <f t="shared" si="26"/>
        <v>L3</v>
      </c>
      <c r="T236" t="str">
        <f t="shared" si="26"/>
        <v>a</v>
      </c>
      <c r="U236" t="str">
        <f t="shared" si="27"/>
        <v>L3-a</v>
      </c>
    </row>
    <row r="237" spans="1:21" x14ac:dyDescent="0.35">
      <c r="A237" t="s">
        <v>1637</v>
      </c>
      <c r="B237" t="s">
        <v>1523</v>
      </c>
      <c r="C237" t="s">
        <v>14</v>
      </c>
      <c r="D237" t="s">
        <v>39</v>
      </c>
      <c r="E237">
        <v>0.52830188700000003</v>
      </c>
      <c r="F237">
        <v>0.20754717</v>
      </c>
      <c r="G237">
        <v>0</v>
      </c>
      <c r="H237" t="s">
        <v>1442</v>
      </c>
      <c r="I237" t="s">
        <v>1486</v>
      </c>
      <c r="J237" t="s">
        <v>1551</v>
      </c>
      <c r="K237" t="s">
        <v>1486</v>
      </c>
      <c r="M237">
        <f t="shared" si="28"/>
        <v>0</v>
      </c>
      <c r="N237">
        <f t="shared" si="29"/>
        <v>0</v>
      </c>
      <c r="O237">
        <f t="shared" si="29"/>
        <v>0</v>
      </c>
      <c r="P237">
        <f t="shared" si="29"/>
        <v>0</v>
      </c>
      <c r="Q237">
        <f t="shared" si="30"/>
        <v>0</v>
      </c>
      <c r="R237" t="str">
        <f t="shared" si="26"/>
        <v>400mt</v>
      </c>
      <c r="S237" t="str">
        <f t="shared" si="26"/>
        <v>L3</v>
      </c>
      <c r="T237" t="str">
        <f t="shared" si="26"/>
        <v>b</v>
      </c>
      <c r="U237" t="str">
        <f t="shared" si="27"/>
        <v>L3-b</v>
      </c>
    </row>
    <row r="238" spans="1:21" x14ac:dyDescent="0.35">
      <c r="A238" t="s">
        <v>1637</v>
      </c>
      <c r="B238" t="s">
        <v>1523</v>
      </c>
      <c r="C238" t="s">
        <v>14</v>
      </c>
      <c r="D238" t="s">
        <v>42</v>
      </c>
      <c r="E238">
        <v>0.88679245299999998</v>
      </c>
      <c r="F238">
        <v>0.49056603799999998</v>
      </c>
      <c r="G238">
        <v>3.7735849000000002E-2</v>
      </c>
      <c r="H238" t="s">
        <v>1463</v>
      </c>
      <c r="I238" t="s">
        <v>1487</v>
      </c>
      <c r="J238" t="s">
        <v>1551</v>
      </c>
      <c r="K238" t="s">
        <v>1487</v>
      </c>
      <c r="M238">
        <f t="shared" si="28"/>
        <v>0</v>
      </c>
      <c r="N238">
        <f t="shared" si="29"/>
        <v>1</v>
      </c>
      <c r="O238">
        <f t="shared" si="29"/>
        <v>0</v>
      </c>
      <c r="P238">
        <f t="shared" si="29"/>
        <v>0</v>
      </c>
      <c r="Q238">
        <f t="shared" si="30"/>
        <v>1</v>
      </c>
      <c r="R238" t="str">
        <f t="shared" si="26"/>
        <v>400mt</v>
      </c>
      <c r="S238" t="str">
        <f t="shared" si="26"/>
        <v>L3</v>
      </c>
      <c r="T238" t="str">
        <f t="shared" si="26"/>
        <v>d</v>
      </c>
      <c r="U238" t="str">
        <f t="shared" si="27"/>
        <v>L3-d</v>
      </c>
    </row>
    <row r="239" spans="1:21" x14ac:dyDescent="0.35">
      <c r="A239" t="s">
        <v>1637</v>
      </c>
      <c r="B239" t="s">
        <v>1523</v>
      </c>
      <c r="C239" t="s">
        <v>14</v>
      </c>
      <c r="D239" t="s">
        <v>45</v>
      </c>
      <c r="E239">
        <v>0.98113207499999999</v>
      </c>
      <c r="F239">
        <v>0.77358490599999996</v>
      </c>
      <c r="G239">
        <v>0.15094339600000001</v>
      </c>
      <c r="H239" t="s">
        <v>1447</v>
      </c>
      <c r="I239" t="s">
        <v>1488</v>
      </c>
      <c r="J239" t="s">
        <v>1551</v>
      </c>
      <c r="K239" t="s">
        <v>1488</v>
      </c>
      <c r="M239">
        <f t="shared" si="28"/>
        <v>0</v>
      </c>
      <c r="N239">
        <f t="shared" si="29"/>
        <v>1</v>
      </c>
      <c r="O239">
        <f t="shared" si="29"/>
        <v>1</v>
      </c>
      <c r="P239">
        <f t="shared" si="29"/>
        <v>0</v>
      </c>
      <c r="Q239">
        <f t="shared" si="30"/>
        <v>2</v>
      </c>
      <c r="R239" t="str">
        <f t="shared" si="26"/>
        <v>400mt</v>
      </c>
      <c r="S239" t="str">
        <f t="shared" si="26"/>
        <v>L3</v>
      </c>
      <c r="T239" t="str">
        <f t="shared" si="26"/>
        <v>e</v>
      </c>
      <c r="U239" t="str">
        <f t="shared" si="27"/>
        <v>L3-e</v>
      </c>
    </row>
    <row r="240" spans="1:21" x14ac:dyDescent="0.35">
      <c r="A240" t="s">
        <v>1637</v>
      </c>
      <c r="B240" t="s">
        <v>1523</v>
      </c>
      <c r="C240" t="s">
        <v>14</v>
      </c>
      <c r="D240" t="s">
        <v>1450</v>
      </c>
      <c r="E240">
        <v>0</v>
      </c>
      <c r="F240">
        <v>0</v>
      </c>
      <c r="G240">
        <v>0</v>
      </c>
      <c r="H240" t="s">
        <v>1442</v>
      </c>
      <c r="I240" t="s">
        <v>1489</v>
      </c>
      <c r="J240" t="s">
        <v>1551</v>
      </c>
      <c r="K240" t="s">
        <v>1489</v>
      </c>
      <c r="M240">
        <f t="shared" si="28"/>
        <v>-1</v>
      </c>
      <c r="N240">
        <f t="shared" si="29"/>
        <v>0</v>
      </c>
      <c r="O240">
        <f t="shared" si="29"/>
        <v>0</v>
      </c>
      <c r="P240">
        <f t="shared" si="29"/>
        <v>0</v>
      </c>
      <c r="Q240">
        <f t="shared" si="30"/>
        <v>-1</v>
      </c>
      <c r="R240" t="str">
        <f t="shared" si="26"/>
        <v>400mt</v>
      </c>
      <c r="S240" t="str">
        <f t="shared" si="26"/>
        <v>L3</v>
      </c>
      <c r="T240" t="str">
        <f t="shared" si="26"/>
        <v>S1</v>
      </c>
      <c r="U240" t="str">
        <f t="shared" si="27"/>
        <v>L3-S1</v>
      </c>
    </row>
    <row r="241" spans="1:21" x14ac:dyDescent="0.35">
      <c r="A241" t="s">
        <v>1637</v>
      </c>
      <c r="B241" t="s">
        <v>1523</v>
      </c>
      <c r="C241" t="s">
        <v>14</v>
      </c>
      <c r="D241" t="s">
        <v>1454</v>
      </c>
      <c r="E241">
        <v>0.132075472</v>
      </c>
      <c r="F241">
        <v>0</v>
      </c>
      <c r="G241">
        <v>0</v>
      </c>
      <c r="H241" t="s">
        <v>1442</v>
      </c>
      <c r="I241" t="s">
        <v>1490</v>
      </c>
      <c r="J241" t="s">
        <v>1551</v>
      </c>
      <c r="K241" t="s">
        <v>1490</v>
      </c>
      <c r="M241">
        <f t="shared" si="28"/>
        <v>0</v>
      </c>
      <c r="N241">
        <f t="shared" si="29"/>
        <v>0</v>
      </c>
      <c r="O241">
        <f t="shared" si="29"/>
        <v>0</v>
      </c>
      <c r="P241">
        <f t="shared" si="29"/>
        <v>0</v>
      </c>
      <c r="Q241">
        <f t="shared" si="30"/>
        <v>0</v>
      </c>
      <c r="R241" t="str">
        <f t="shared" si="26"/>
        <v>400mt</v>
      </c>
      <c r="S241" t="str">
        <f t="shared" si="26"/>
        <v>L3</v>
      </c>
      <c r="T241" t="str">
        <f t="shared" si="26"/>
        <v>S1_P1</v>
      </c>
      <c r="U241" t="str">
        <f t="shared" si="27"/>
        <v>L3-S1_P1</v>
      </c>
    </row>
    <row r="242" spans="1:21" x14ac:dyDescent="0.35">
      <c r="A242" t="s">
        <v>1637</v>
      </c>
      <c r="B242" t="s">
        <v>1523</v>
      </c>
      <c r="C242" t="s">
        <v>14</v>
      </c>
      <c r="D242" t="s">
        <v>1459</v>
      </c>
      <c r="E242">
        <v>0.47169811299999997</v>
      </c>
      <c r="F242">
        <v>0.15094339600000001</v>
      </c>
      <c r="G242">
        <v>0</v>
      </c>
      <c r="H242" t="s">
        <v>1442</v>
      </c>
      <c r="I242" t="s">
        <v>1491</v>
      </c>
      <c r="J242" t="s">
        <v>1551</v>
      </c>
      <c r="K242" t="s">
        <v>1491</v>
      </c>
      <c r="M242">
        <f t="shared" si="28"/>
        <v>0</v>
      </c>
      <c r="N242">
        <f t="shared" si="29"/>
        <v>0</v>
      </c>
      <c r="O242">
        <f t="shared" si="29"/>
        <v>0</v>
      </c>
      <c r="P242">
        <f t="shared" si="29"/>
        <v>0</v>
      </c>
      <c r="Q242">
        <f t="shared" si="30"/>
        <v>0</v>
      </c>
      <c r="R242" t="str">
        <f t="shared" si="26"/>
        <v>400mt</v>
      </c>
      <c r="S242" t="str">
        <f t="shared" si="26"/>
        <v>L3</v>
      </c>
      <c r="T242" t="str">
        <f t="shared" si="26"/>
        <v>S1_P2</v>
      </c>
      <c r="U242" t="str">
        <f t="shared" si="27"/>
        <v>L3-S1_P2</v>
      </c>
    </row>
    <row r="243" spans="1:21" x14ac:dyDescent="0.35">
      <c r="A243" t="s">
        <v>1637</v>
      </c>
      <c r="B243" t="s">
        <v>1523</v>
      </c>
      <c r="C243" t="s">
        <v>14</v>
      </c>
      <c r="D243" t="s">
        <v>1460</v>
      </c>
      <c r="E243">
        <v>1.8867925000000001E-2</v>
      </c>
      <c r="F243">
        <v>0</v>
      </c>
      <c r="G243">
        <v>0</v>
      </c>
      <c r="H243" t="s">
        <v>1442</v>
      </c>
      <c r="I243" t="s">
        <v>1492</v>
      </c>
      <c r="J243" t="s">
        <v>1551</v>
      </c>
      <c r="K243" t="s">
        <v>1492</v>
      </c>
      <c r="M243">
        <f t="shared" si="28"/>
        <v>0</v>
      </c>
      <c r="N243">
        <f t="shared" si="29"/>
        <v>0</v>
      </c>
      <c r="O243">
        <f t="shared" si="29"/>
        <v>0</v>
      </c>
      <c r="P243">
        <f t="shared" si="29"/>
        <v>0</v>
      </c>
      <c r="Q243">
        <f t="shared" si="30"/>
        <v>0</v>
      </c>
      <c r="R243" t="str">
        <f t="shared" si="26"/>
        <v>400mt</v>
      </c>
      <c r="S243" t="str">
        <f t="shared" si="26"/>
        <v>L3</v>
      </c>
      <c r="T243" t="str">
        <f t="shared" si="26"/>
        <v>S2</v>
      </c>
      <c r="U243" t="str">
        <f t="shared" si="27"/>
        <v>L3-S2</v>
      </c>
    </row>
    <row r="244" spans="1:21" x14ac:dyDescent="0.35">
      <c r="A244" t="s">
        <v>1637</v>
      </c>
      <c r="B244" t="s">
        <v>1523</v>
      </c>
      <c r="C244" t="s">
        <v>14</v>
      </c>
      <c r="D244" t="s">
        <v>1462</v>
      </c>
      <c r="E244">
        <v>0.33962264199999997</v>
      </c>
      <c r="F244">
        <v>1.8867925000000001E-2</v>
      </c>
      <c r="G244">
        <v>0</v>
      </c>
      <c r="H244" t="s">
        <v>1442</v>
      </c>
      <c r="I244" t="s">
        <v>1493</v>
      </c>
      <c r="J244" t="s">
        <v>1551</v>
      </c>
      <c r="K244" t="s">
        <v>1493</v>
      </c>
      <c r="M244">
        <f t="shared" si="28"/>
        <v>0</v>
      </c>
      <c r="N244">
        <f t="shared" si="29"/>
        <v>0</v>
      </c>
      <c r="O244">
        <f t="shared" si="29"/>
        <v>0</v>
      </c>
      <c r="P244">
        <f t="shared" si="29"/>
        <v>0</v>
      </c>
      <c r="Q244">
        <f t="shared" si="30"/>
        <v>0</v>
      </c>
      <c r="R244" t="str">
        <f t="shared" si="26"/>
        <v>400mt</v>
      </c>
      <c r="S244" t="str">
        <f t="shared" si="26"/>
        <v>L3</v>
      </c>
      <c r="T244" t="str">
        <f t="shared" si="26"/>
        <v>S2_P1</v>
      </c>
      <c r="U244" t="str">
        <f t="shared" si="27"/>
        <v>L3-S2_P1</v>
      </c>
    </row>
    <row r="245" spans="1:21" x14ac:dyDescent="0.35">
      <c r="A245" t="s">
        <v>1637</v>
      </c>
      <c r="B245" t="s">
        <v>1523</v>
      </c>
      <c r="C245" t="s">
        <v>14</v>
      </c>
      <c r="D245" t="s">
        <v>179</v>
      </c>
      <c r="E245">
        <v>0.84905660400000005</v>
      </c>
      <c r="F245">
        <v>0.37735849100000002</v>
      </c>
      <c r="G245">
        <v>1.8867925000000001E-2</v>
      </c>
      <c r="H245" t="s">
        <v>1463</v>
      </c>
      <c r="I245" t="s">
        <v>1494</v>
      </c>
      <c r="J245" t="s">
        <v>1551</v>
      </c>
      <c r="K245" t="s">
        <v>1494</v>
      </c>
      <c r="M245">
        <f t="shared" si="28"/>
        <v>0</v>
      </c>
      <c r="N245">
        <f t="shared" si="29"/>
        <v>1</v>
      </c>
      <c r="O245">
        <f t="shared" si="29"/>
        <v>0</v>
      </c>
      <c r="P245">
        <f t="shared" si="29"/>
        <v>0</v>
      </c>
      <c r="Q245">
        <f t="shared" si="30"/>
        <v>1</v>
      </c>
      <c r="R245" t="str">
        <f t="shared" si="26"/>
        <v>400mt</v>
      </c>
      <c r="S245" t="str">
        <f t="shared" si="26"/>
        <v>L3</v>
      </c>
      <c r="T245" t="str">
        <f t="shared" si="26"/>
        <v>S2_P2</v>
      </c>
      <c r="U245" t="str">
        <f t="shared" si="27"/>
        <v>L3-S2_P2</v>
      </c>
    </row>
    <row r="246" spans="1:21" x14ac:dyDescent="0.35">
      <c r="A246" t="s">
        <v>1637</v>
      </c>
      <c r="B246" t="s">
        <v>1523</v>
      </c>
      <c r="C246" t="s">
        <v>14</v>
      </c>
      <c r="D246" t="s">
        <v>1464</v>
      </c>
      <c r="E246">
        <v>0</v>
      </c>
      <c r="F246">
        <v>0</v>
      </c>
      <c r="G246">
        <v>0</v>
      </c>
      <c r="H246" t="s">
        <v>1442</v>
      </c>
      <c r="I246" t="s">
        <v>1495</v>
      </c>
      <c r="J246" t="s">
        <v>1551</v>
      </c>
      <c r="K246" t="s">
        <v>1495</v>
      </c>
      <c r="M246">
        <f t="shared" si="28"/>
        <v>-1</v>
      </c>
      <c r="N246">
        <f t="shared" si="29"/>
        <v>0</v>
      </c>
      <c r="O246">
        <f t="shared" si="29"/>
        <v>0</v>
      </c>
      <c r="P246">
        <f t="shared" si="29"/>
        <v>0</v>
      </c>
      <c r="Q246">
        <f t="shared" si="30"/>
        <v>-1</v>
      </c>
      <c r="R246" t="str">
        <f t="shared" si="26"/>
        <v>400mt</v>
      </c>
      <c r="S246" t="str">
        <f t="shared" si="26"/>
        <v>L3</v>
      </c>
      <c r="T246" t="str">
        <f t="shared" si="26"/>
        <v>S3</v>
      </c>
      <c r="U246" t="str">
        <f t="shared" si="27"/>
        <v>L3-S3</v>
      </c>
    </row>
    <row r="247" spans="1:21" x14ac:dyDescent="0.35">
      <c r="A247" t="s">
        <v>1637</v>
      </c>
      <c r="B247" t="s">
        <v>1523</v>
      </c>
      <c r="C247" t="s">
        <v>14</v>
      </c>
      <c r="D247" t="s">
        <v>1466</v>
      </c>
      <c r="E247">
        <v>0</v>
      </c>
      <c r="F247">
        <v>0</v>
      </c>
      <c r="G247">
        <v>0</v>
      </c>
      <c r="H247" t="s">
        <v>1442</v>
      </c>
      <c r="I247" t="s">
        <v>1500</v>
      </c>
      <c r="J247" t="s">
        <v>1551</v>
      </c>
      <c r="K247" t="s">
        <v>1500</v>
      </c>
      <c r="M247">
        <f t="shared" si="28"/>
        <v>-1</v>
      </c>
      <c r="N247">
        <f t="shared" si="29"/>
        <v>0</v>
      </c>
      <c r="O247">
        <f t="shared" si="29"/>
        <v>0</v>
      </c>
      <c r="P247">
        <f t="shared" si="29"/>
        <v>0</v>
      </c>
      <c r="Q247">
        <f t="shared" si="30"/>
        <v>-1</v>
      </c>
      <c r="R247" t="str">
        <f t="shared" si="26"/>
        <v>400mt</v>
      </c>
      <c r="S247" t="str">
        <f t="shared" si="26"/>
        <v>L3</v>
      </c>
      <c r="T247" t="str">
        <f t="shared" si="26"/>
        <v>S3_P1</v>
      </c>
      <c r="U247" t="str">
        <f t="shared" si="27"/>
        <v>L3-S3_P1</v>
      </c>
    </row>
    <row r="248" spans="1:21" x14ac:dyDescent="0.35">
      <c r="A248" t="s">
        <v>1637</v>
      </c>
      <c r="B248" t="s">
        <v>1523</v>
      </c>
      <c r="C248" t="s">
        <v>14</v>
      </c>
      <c r="D248" t="s">
        <v>1468</v>
      </c>
      <c r="E248">
        <v>0.28301886799999998</v>
      </c>
      <c r="F248">
        <v>1.8867925000000001E-2</v>
      </c>
      <c r="G248">
        <v>0</v>
      </c>
      <c r="H248" t="s">
        <v>1442</v>
      </c>
      <c r="I248" t="s">
        <v>1503</v>
      </c>
      <c r="J248" t="s">
        <v>1551</v>
      </c>
      <c r="K248" t="s">
        <v>1503</v>
      </c>
      <c r="M248">
        <f t="shared" si="28"/>
        <v>0</v>
      </c>
      <c r="N248">
        <f t="shared" si="29"/>
        <v>0</v>
      </c>
      <c r="O248">
        <f t="shared" si="29"/>
        <v>0</v>
      </c>
      <c r="P248">
        <f t="shared" si="29"/>
        <v>0</v>
      </c>
      <c r="Q248">
        <f t="shared" si="30"/>
        <v>0</v>
      </c>
      <c r="R248" t="str">
        <f t="shared" si="26"/>
        <v>400mt</v>
      </c>
      <c r="S248" t="str">
        <f t="shared" si="26"/>
        <v>L3</v>
      </c>
      <c r="T248" t="str">
        <f t="shared" si="26"/>
        <v>S3_P2</v>
      </c>
      <c r="U248" t="str">
        <f t="shared" si="27"/>
        <v>L3-S3_P2</v>
      </c>
    </row>
    <row r="249" spans="1:21" x14ac:dyDescent="0.35">
      <c r="A249" t="s">
        <v>1637</v>
      </c>
      <c r="B249" t="s">
        <v>1523</v>
      </c>
      <c r="C249" t="s">
        <v>17</v>
      </c>
      <c r="D249" t="s">
        <v>35</v>
      </c>
      <c r="E249">
        <v>0.22641509400000001</v>
      </c>
      <c r="F249">
        <v>1.8867925000000001E-2</v>
      </c>
      <c r="G249">
        <v>0</v>
      </c>
      <c r="H249" t="s">
        <v>1442</v>
      </c>
      <c r="I249" t="s">
        <v>1501</v>
      </c>
      <c r="J249" t="s">
        <v>1552</v>
      </c>
      <c r="K249" t="s">
        <v>1501</v>
      </c>
      <c r="M249">
        <f t="shared" si="28"/>
        <v>0</v>
      </c>
      <c r="N249">
        <f t="shared" si="29"/>
        <v>0</v>
      </c>
      <c r="O249">
        <f t="shared" si="29"/>
        <v>0</v>
      </c>
      <c r="P249">
        <f t="shared" si="29"/>
        <v>0</v>
      </c>
      <c r="Q249">
        <f t="shared" si="30"/>
        <v>0</v>
      </c>
      <c r="R249" t="str">
        <f t="shared" si="26"/>
        <v>400mt</v>
      </c>
      <c r="S249" t="str">
        <f t="shared" si="26"/>
        <v>L4</v>
      </c>
      <c r="T249" t="str">
        <f t="shared" si="26"/>
        <v>a</v>
      </c>
      <c r="U249" t="str">
        <f t="shared" si="27"/>
        <v>L4-a</v>
      </c>
    </row>
    <row r="250" spans="1:21" x14ac:dyDescent="0.35">
      <c r="A250" t="s">
        <v>1637</v>
      </c>
      <c r="B250" t="s">
        <v>1523</v>
      </c>
      <c r="C250" t="s">
        <v>17</v>
      </c>
      <c r="D250" t="s">
        <v>39</v>
      </c>
      <c r="E250">
        <v>0.43396226399999999</v>
      </c>
      <c r="F250">
        <v>0.15094339600000001</v>
      </c>
      <c r="G250">
        <v>0</v>
      </c>
      <c r="H250" t="s">
        <v>1442</v>
      </c>
      <c r="I250" t="s">
        <v>1504</v>
      </c>
      <c r="J250" t="s">
        <v>1552</v>
      </c>
      <c r="K250" t="s">
        <v>1504</v>
      </c>
      <c r="M250">
        <f t="shared" si="28"/>
        <v>0</v>
      </c>
      <c r="N250">
        <f t="shared" si="29"/>
        <v>0</v>
      </c>
      <c r="O250">
        <f t="shared" si="29"/>
        <v>0</v>
      </c>
      <c r="P250">
        <f t="shared" si="29"/>
        <v>0</v>
      </c>
      <c r="Q250">
        <f t="shared" si="30"/>
        <v>0</v>
      </c>
      <c r="R250" t="str">
        <f t="shared" si="26"/>
        <v>400mt</v>
      </c>
      <c r="S250" t="str">
        <f t="shared" si="26"/>
        <v>L4</v>
      </c>
      <c r="T250" t="str">
        <f t="shared" si="26"/>
        <v>b</v>
      </c>
      <c r="U250" t="str">
        <f t="shared" si="27"/>
        <v>L4-b</v>
      </c>
    </row>
    <row r="251" spans="1:21" x14ac:dyDescent="0.35">
      <c r="A251" t="s">
        <v>1637</v>
      </c>
      <c r="B251" t="s">
        <v>1523</v>
      </c>
      <c r="C251" t="s">
        <v>17</v>
      </c>
      <c r="D251" t="s">
        <v>42</v>
      </c>
      <c r="E251">
        <v>0.84905660400000005</v>
      </c>
      <c r="F251">
        <v>0.41509434000000001</v>
      </c>
      <c r="G251">
        <v>1.8867925000000001E-2</v>
      </c>
      <c r="H251" t="s">
        <v>1463</v>
      </c>
      <c r="I251" t="s">
        <v>1505</v>
      </c>
      <c r="J251" t="s">
        <v>1552</v>
      </c>
      <c r="K251" t="s">
        <v>1505</v>
      </c>
      <c r="M251">
        <f t="shared" si="28"/>
        <v>0</v>
      </c>
      <c r="N251">
        <f t="shared" si="29"/>
        <v>1</v>
      </c>
      <c r="O251">
        <f t="shared" si="29"/>
        <v>0</v>
      </c>
      <c r="P251">
        <f t="shared" si="29"/>
        <v>0</v>
      </c>
      <c r="Q251">
        <f t="shared" si="30"/>
        <v>1</v>
      </c>
      <c r="R251" t="str">
        <f t="shared" si="26"/>
        <v>400mt</v>
      </c>
      <c r="S251" t="str">
        <f t="shared" si="26"/>
        <v>L4</v>
      </c>
      <c r="T251" t="str">
        <f t="shared" si="26"/>
        <v>d</v>
      </c>
      <c r="U251" t="str">
        <f t="shared" si="27"/>
        <v>L4-d</v>
      </c>
    </row>
    <row r="252" spans="1:21" x14ac:dyDescent="0.35">
      <c r="A252" t="s">
        <v>1637</v>
      </c>
      <c r="B252" t="s">
        <v>1523</v>
      </c>
      <c r="C252" t="s">
        <v>17</v>
      </c>
      <c r="D252" t="s">
        <v>45</v>
      </c>
      <c r="E252">
        <v>0.92452830200000002</v>
      </c>
      <c r="F252">
        <v>0.66037735799999997</v>
      </c>
      <c r="G252">
        <v>0.132075472</v>
      </c>
      <c r="H252" t="s">
        <v>1463</v>
      </c>
      <c r="I252" t="s">
        <v>1506</v>
      </c>
      <c r="J252" t="s">
        <v>1552</v>
      </c>
      <c r="K252" t="s">
        <v>1506</v>
      </c>
      <c r="M252">
        <f t="shared" si="28"/>
        <v>0</v>
      </c>
      <c r="N252">
        <f t="shared" si="29"/>
        <v>1</v>
      </c>
      <c r="O252">
        <f t="shared" si="29"/>
        <v>0</v>
      </c>
      <c r="P252">
        <f t="shared" si="29"/>
        <v>0</v>
      </c>
      <c r="Q252">
        <f t="shared" si="30"/>
        <v>1</v>
      </c>
      <c r="R252" t="str">
        <f t="shared" si="26"/>
        <v>400mt</v>
      </c>
      <c r="S252" t="str">
        <f t="shared" si="26"/>
        <v>L4</v>
      </c>
      <c r="T252" t="str">
        <f t="shared" si="26"/>
        <v>e</v>
      </c>
      <c r="U252" t="str">
        <f t="shared" si="27"/>
        <v>L4-e</v>
      </c>
    </row>
    <row r="253" spans="1:21" x14ac:dyDescent="0.35">
      <c r="A253" t="s">
        <v>1637</v>
      </c>
      <c r="B253" t="s">
        <v>1523</v>
      </c>
      <c r="C253" t="s">
        <v>17</v>
      </c>
      <c r="D253" t="s">
        <v>1450</v>
      </c>
      <c r="E253">
        <v>0</v>
      </c>
      <c r="F253">
        <v>0</v>
      </c>
      <c r="G253">
        <v>0</v>
      </c>
      <c r="H253" t="s">
        <v>1442</v>
      </c>
      <c r="I253" t="s">
        <v>1496</v>
      </c>
      <c r="J253" t="s">
        <v>1552</v>
      </c>
      <c r="K253" t="s">
        <v>1496</v>
      </c>
      <c r="M253">
        <f t="shared" si="28"/>
        <v>-1</v>
      </c>
      <c r="N253">
        <f t="shared" si="29"/>
        <v>0</v>
      </c>
      <c r="O253">
        <f t="shared" si="29"/>
        <v>0</v>
      </c>
      <c r="P253">
        <f t="shared" si="29"/>
        <v>0</v>
      </c>
      <c r="Q253">
        <f t="shared" si="30"/>
        <v>-1</v>
      </c>
      <c r="R253" t="str">
        <f t="shared" si="26"/>
        <v>400mt</v>
      </c>
      <c r="S253" t="str">
        <f t="shared" si="26"/>
        <v>L4</v>
      </c>
      <c r="T253" t="str">
        <f t="shared" si="26"/>
        <v>S1</v>
      </c>
      <c r="U253" t="str">
        <f t="shared" si="27"/>
        <v>L4-S1</v>
      </c>
    </row>
    <row r="254" spans="1:21" x14ac:dyDescent="0.35">
      <c r="A254" t="s">
        <v>1637</v>
      </c>
      <c r="B254" t="s">
        <v>1523</v>
      </c>
      <c r="C254" t="s">
        <v>17</v>
      </c>
      <c r="D254" t="s">
        <v>1454</v>
      </c>
      <c r="E254">
        <v>3.7735849000000002E-2</v>
      </c>
      <c r="F254">
        <v>0</v>
      </c>
      <c r="G254">
        <v>0</v>
      </c>
      <c r="H254" t="s">
        <v>1442</v>
      </c>
      <c r="I254" t="s">
        <v>1458</v>
      </c>
      <c r="J254" t="s">
        <v>1552</v>
      </c>
      <c r="K254" t="s">
        <v>1458</v>
      </c>
      <c r="M254">
        <f t="shared" si="28"/>
        <v>0</v>
      </c>
      <c r="N254">
        <f t="shared" si="29"/>
        <v>0</v>
      </c>
      <c r="O254">
        <f t="shared" si="29"/>
        <v>0</v>
      </c>
      <c r="P254">
        <f t="shared" si="29"/>
        <v>0</v>
      </c>
      <c r="Q254">
        <f t="shared" si="30"/>
        <v>0</v>
      </c>
      <c r="R254" t="str">
        <f t="shared" si="26"/>
        <v>400mt</v>
      </c>
      <c r="S254" t="str">
        <f t="shared" si="26"/>
        <v>L4</v>
      </c>
      <c r="T254" t="str">
        <f t="shared" si="26"/>
        <v>S1_P1</v>
      </c>
      <c r="U254" t="str">
        <f t="shared" si="27"/>
        <v>L4-S1_P1</v>
      </c>
    </row>
    <row r="255" spans="1:21" x14ac:dyDescent="0.35">
      <c r="A255" t="s">
        <v>1637</v>
      </c>
      <c r="B255" t="s">
        <v>1523</v>
      </c>
      <c r="C255" t="s">
        <v>17</v>
      </c>
      <c r="D255" t="s">
        <v>1459</v>
      </c>
      <c r="E255">
        <v>0.37735849100000002</v>
      </c>
      <c r="F255">
        <v>0.11320754700000001</v>
      </c>
      <c r="G255">
        <v>0</v>
      </c>
      <c r="H255" t="s">
        <v>1442</v>
      </c>
      <c r="I255" t="s">
        <v>86</v>
      </c>
      <c r="J255" t="s">
        <v>1552</v>
      </c>
      <c r="K255" t="s">
        <v>86</v>
      </c>
      <c r="M255">
        <f t="shared" si="28"/>
        <v>0</v>
      </c>
      <c r="N255">
        <f t="shared" si="29"/>
        <v>0</v>
      </c>
      <c r="O255">
        <f t="shared" si="29"/>
        <v>0</v>
      </c>
      <c r="P255">
        <f t="shared" si="29"/>
        <v>0</v>
      </c>
      <c r="Q255">
        <f t="shared" si="30"/>
        <v>0</v>
      </c>
      <c r="R255" t="str">
        <f t="shared" si="26"/>
        <v>400mt</v>
      </c>
      <c r="S255" t="str">
        <f t="shared" si="26"/>
        <v>L4</v>
      </c>
      <c r="T255" t="str">
        <f t="shared" si="26"/>
        <v>S1_P2</v>
      </c>
      <c r="U255" t="str">
        <f t="shared" si="27"/>
        <v>L4-S1_P2</v>
      </c>
    </row>
    <row r="256" spans="1:21" x14ac:dyDescent="0.35">
      <c r="A256" t="s">
        <v>1637</v>
      </c>
      <c r="B256" t="s">
        <v>1523</v>
      </c>
      <c r="C256" t="s">
        <v>17</v>
      </c>
      <c r="D256" t="s">
        <v>1460</v>
      </c>
      <c r="E256">
        <v>0</v>
      </c>
      <c r="F256">
        <v>0</v>
      </c>
      <c r="G256">
        <v>0</v>
      </c>
      <c r="H256" t="s">
        <v>1442</v>
      </c>
      <c r="I256" t="s">
        <v>1498</v>
      </c>
      <c r="J256" t="s">
        <v>1552</v>
      </c>
      <c r="K256" t="s">
        <v>1498</v>
      </c>
      <c r="M256">
        <f t="shared" si="28"/>
        <v>-1</v>
      </c>
      <c r="N256">
        <f t="shared" si="29"/>
        <v>0</v>
      </c>
      <c r="O256">
        <f t="shared" si="29"/>
        <v>0</v>
      </c>
      <c r="P256">
        <f t="shared" si="29"/>
        <v>0</v>
      </c>
      <c r="Q256">
        <f t="shared" si="30"/>
        <v>-1</v>
      </c>
      <c r="R256" t="str">
        <f t="shared" si="26"/>
        <v>400mt</v>
      </c>
      <c r="S256" t="str">
        <f t="shared" si="26"/>
        <v>L4</v>
      </c>
      <c r="T256" t="str">
        <f t="shared" si="26"/>
        <v>S2</v>
      </c>
      <c r="U256" t="str">
        <f t="shared" si="27"/>
        <v>L4-S2</v>
      </c>
    </row>
    <row r="257" spans="1:21" x14ac:dyDescent="0.35">
      <c r="A257" t="s">
        <v>1637</v>
      </c>
      <c r="B257" t="s">
        <v>1523</v>
      </c>
      <c r="C257" t="s">
        <v>17</v>
      </c>
      <c r="D257" t="s">
        <v>1462</v>
      </c>
      <c r="E257">
        <v>0.26415094300000003</v>
      </c>
      <c r="F257">
        <v>1.8867925000000001E-2</v>
      </c>
      <c r="G257">
        <v>0</v>
      </c>
      <c r="H257" t="s">
        <v>1442</v>
      </c>
      <c r="I257" t="s">
        <v>212</v>
      </c>
      <c r="J257" t="s">
        <v>1552</v>
      </c>
      <c r="K257" t="s">
        <v>212</v>
      </c>
      <c r="M257">
        <f t="shared" si="28"/>
        <v>0</v>
      </c>
      <c r="N257">
        <f t="shared" si="29"/>
        <v>0</v>
      </c>
      <c r="O257">
        <f t="shared" si="29"/>
        <v>0</v>
      </c>
      <c r="P257">
        <f t="shared" si="29"/>
        <v>0</v>
      </c>
      <c r="Q257">
        <f t="shared" si="30"/>
        <v>0</v>
      </c>
      <c r="R257" t="str">
        <f t="shared" si="26"/>
        <v>400mt</v>
      </c>
      <c r="S257" t="str">
        <f t="shared" si="26"/>
        <v>L4</v>
      </c>
      <c r="T257" t="str">
        <f t="shared" si="26"/>
        <v>S2_P1</v>
      </c>
      <c r="U257" t="str">
        <f t="shared" si="27"/>
        <v>L4-S2_P1</v>
      </c>
    </row>
    <row r="258" spans="1:21" x14ac:dyDescent="0.35">
      <c r="A258" t="s">
        <v>1637</v>
      </c>
      <c r="B258" t="s">
        <v>1523</v>
      </c>
      <c r="C258" t="s">
        <v>17</v>
      </c>
      <c r="D258" t="s">
        <v>179</v>
      </c>
      <c r="E258">
        <v>0.811320755</v>
      </c>
      <c r="F258">
        <v>0.26415094300000003</v>
      </c>
      <c r="G258">
        <v>1.8867925000000001E-2</v>
      </c>
      <c r="H258" t="s">
        <v>1463</v>
      </c>
      <c r="I258" t="s">
        <v>88</v>
      </c>
      <c r="J258" t="s">
        <v>1552</v>
      </c>
      <c r="K258" t="s">
        <v>88</v>
      </c>
      <c r="M258">
        <f t="shared" si="28"/>
        <v>0</v>
      </c>
      <c r="N258">
        <f t="shared" si="29"/>
        <v>1</v>
      </c>
      <c r="O258">
        <f t="shared" si="29"/>
        <v>0</v>
      </c>
      <c r="P258">
        <f t="shared" si="29"/>
        <v>0</v>
      </c>
      <c r="Q258">
        <f t="shared" si="30"/>
        <v>1</v>
      </c>
      <c r="R258" t="str">
        <f t="shared" ref="R258:T321" si="31">B258</f>
        <v>400mt</v>
      </c>
      <c r="S258" t="str">
        <f t="shared" si="31"/>
        <v>L4</v>
      </c>
      <c r="T258" t="str">
        <f t="shared" si="31"/>
        <v>S2_P2</v>
      </c>
      <c r="U258" t="str">
        <f t="shared" ref="U258:U321" si="32">I258</f>
        <v>L4-S2_P2</v>
      </c>
    </row>
    <row r="259" spans="1:21" x14ac:dyDescent="0.35">
      <c r="A259" t="s">
        <v>1637</v>
      </c>
      <c r="B259" t="s">
        <v>1523</v>
      </c>
      <c r="C259" t="s">
        <v>17</v>
      </c>
      <c r="D259" t="s">
        <v>1464</v>
      </c>
      <c r="E259">
        <v>0</v>
      </c>
      <c r="F259">
        <v>0</v>
      </c>
      <c r="G259">
        <v>0</v>
      </c>
      <c r="H259" t="s">
        <v>1442</v>
      </c>
      <c r="I259" t="s">
        <v>1497</v>
      </c>
      <c r="J259" t="s">
        <v>1552</v>
      </c>
      <c r="K259" t="s">
        <v>1497</v>
      </c>
      <c r="M259">
        <f t="shared" ref="M259:M322" si="33">IF(E259=0,-1,0)</f>
        <v>-1</v>
      </c>
      <c r="N259">
        <f t="shared" ref="N259:P322" si="34">IF(E259&gt;0.667,1,0)</f>
        <v>0</v>
      </c>
      <c r="O259">
        <f t="shared" si="34"/>
        <v>0</v>
      </c>
      <c r="P259">
        <f t="shared" si="34"/>
        <v>0</v>
      </c>
      <c r="Q259">
        <f t="shared" ref="Q259:Q322" si="35">SUM(M259:P259)</f>
        <v>-1</v>
      </c>
      <c r="R259" t="str">
        <f t="shared" si="31"/>
        <v>400mt</v>
      </c>
      <c r="S259" t="str">
        <f t="shared" si="31"/>
        <v>L4</v>
      </c>
      <c r="T259" t="str">
        <f t="shared" si="31"/>
        <v>S3</v>
      </c>
      <c r="U259" t="str">
        <f t="shared" si="32"/>
        <v>L4-S3</v>
      </c>
    </row>
    <row r="260" spans="1:21" x14ac:dyDescent="0.35">
      <c r="A260" t="s">
        <v>1637</v>
      </c>
      <c r="B260" t="s">
        <v>1523</v>
      </c>
      <c r="C260" t="s">
        <v>17</v>
      </c>
      <c r="D260" t="s">
        <v>1466</v>
      </c>
      <c r="E260">
        <v>0</v>
      </c>
      <c r="F260">
        <v>0</v>
      </c>
      <c r="G260">
        <v>0</v>
      </c>
      <c r="H260" t="s">
        <v>1442</v>
      </c>
      <c r="I260" t="s">
        <v>1499</v>
      </c>
      <c r="J260" t="s">
        <v>1552</v>
      </c>
      <c r="K260" t="s">
        <v>1499</v>
      </c>
      <c r="M260">
        <f t="shared" si="33"/>
        <v>-1</v>
      </c>
      <c r="N260">
        <f t="shared" si="34"/>
        <v>0</v>
      </c>
      <c r="O260">
        <f t="shared" si="34"/>
        <v>0</v>
      </c>
      <c r="P260">
        <f t="shared" si="34"/>
        <v>0</v>
      </c>
      <c r="Q260">
        <f t="shared" si="35"/>
        <v>-1</v>
      </c>
      <c r="R260" t="str">
        <f t="shared" si="31"/>
        <v>400mt</v>
      </c>
      <c r="S260" t="str">
        <f t="shared" si="31"/>
        <v>L4</v>
      </c>
      <c r="T260" t="str">
        <f t="shared" si="31"/>
        <v>S3_P1</v>
      </c>
      <c r="U260" t="str">
        <f t="shared" si="32"/>
        <v>L4-S3_P1</v>
      </c>
    </row>
    <row r="261" spans="1:21" x14ac:dyDescent="0.35">
      <c r="A261" t="s">
        <v>1637</v>
      </c>
      <c r="B261" t="s">
        <v>1523</v>
      </c>
      <c r="C261" t="s">
        <v>17</v>
      </c>
      <c r="D261" t="s">
        <v>1468</v>
      </c>
      <c r="E261">
        <v>0.22641509400000001</v>
      </c>
      <c r="F261">
        <v>0</v>
      </c>
      <c r="G261">
        <v>0</v>
      </c>
      <c r="H261" t="s">
        <v>1442</v>
      </c>
      <c r="I261" t="s">
        <v>1502</v>
      </c>
      <c r="J261" t="s">
        <v>1552</v>
      </c>
      <c r="K261" t="s">
        <v>1502</v>
      </c>
      <c r="M261">
        <f t="shared" si="33"/>
        <v>0</v>
      </c>
      <c r="N261">
        <f t="shared" si="34"/>
        <v>0</v>
      </c>
      <c r="O261">
        <f t="shared" si="34"/>
        <v>0</v>
      </c>
      <c r="P261">
        <f t="shared" si="34"/>
        <v>0</v>
      </c>
      <c r="Q261">
        <f t="shared" si="35"/>
        <v>0</v>
      </c>
      <c r="R261" t="str">
        <f t="shared" si="31"/>
        <v>400mt</v>
      </c>
      <c r="S261" t="str">
        <f t="shared" si="31"/>
        <v>L4</v>
      </c>
      <c r="T261" t="str">
        <f t="shared" si="31"/>
        <v>S3_P2</v>
      </c>
      <c r="U261" t="str">
        <f t="shared" si="32"/>
        <v>L4-S3_P2</v>
      </c>
    </row>
    <row r="262" spans="1:21" x14ac:dyDescent="0.35">
      <c r="A262" t="s">
        <v>1637</v>
      </c>
      <c r="B262" t="s">
        <v>1521</v>
      </c>
      <c r="C262" t="s">
        <v>3</v>
      </c>
      <c r="D262" t="s">
        <v>35</v>
      </c>
      <c r="E262">
        <v>0.15094339600000001</v>
      </c>
      <c r="F262">
        <v>0</v>
      </c>
      <c r="G262">
        <v>0</v>
      </c>
      <c r="H262" t="s">
        <v>1442</v>
      </c>
      <c r="I262" t="s">
        <v>1443</v>
      </c>
      <c r="J262" t="s">
        <v>1545</v>
      </c>
      <c r="K262" t="s">
        <v>1443</v>
      </c>
      <c r="M262">
        <f t="shared" si="33"/>
        <v>0</v>
      </c>
      <c r="N262">
        <f t="shared" si="34"/>
        <v>0</v>
      </c>
      <c r="O262">
        <f t="shared" si="34"/>
        <v>0</v>
      </c>
      <c r="P262">
        <f t="shared" si="34"/>
        <v>0</v>
      </c>
      <c r="Q262">
        <f t="shared" si="35"/>
        <v>0</v>
      </c>
      <c r="R262" t="str">
        <f t="shared" si="31"/>
        <v>400mt-led</v>
      </c>
      <c r="S262" t="str">
        <f t="shared" si="31"/>
        <v>L1</v>
      </c>
      <c r="T262" t="str">
        <f t="shared" si="31"/>
        <v>a</v>
      </c>
      <c r="U262" t="str">
        <f t="shared" si="32"/>
        <v>L1-a</v>
      </c>
    </row>
    <row r="263" spans="1:21" x14ac:dyDescent="0.35">
      <c r="A263" t="s">
        <v>1637</v>
      </c>
      <c r="B263" t="s">
        <v>1521</v>
      </c>
      <c r="C263" t="s">
        <v>3</v>
      </c>
      <c r="D263" t="s">
        <v>39</v>
      </c>
      <c r="E263">
        <v>0.28301886799999998</v>
      </c>
      <c r="F263">
        <v>0.11320754700000001</v>
      </c>
      <c r="G263">
        <v>0</v>
      </c>
      <c r="H263" t="s">
        <v>1442</v>
      </c>
      <c r="I263" t="s">
        <v>1445</v>
      </c>
      <c r="J263" t="s">
        <v>1545</v>
      </c>
      <c r="K263" t="s">
        <v>1445</v>
      </c>
      <c r="M263">
        <f t="shared" si="33"/>
        <v>0</v>
      </c>
      <c r="N263">
        <f t="shared" si="34"/>
        <v>0</v>
      </c>
      <c r="O263">
        <f t="shared" si="34"/>
        <v>0</v>
      </c>
      <c r="P263">
        <f t="shared" si="34"/>
        <v>0</v>
      </c>
      <c r="Q263">
        <f t="shared" si="35"/>
        <v>0</v>
      </c>
      <c r="R263" t="str">
        <f t="shared" si="31"/>
        <v>400mt-led</v>
      </c>
      <c r="S263" t="str">
        <f t="shared" si="31"/>
        <v>L1</v>
      </c>
      <c r="T263" t="str">
        <f t="shared" si="31"/>
        <v>b</v>
      </c>
      <c r="U263" t="str">
        <f t="shared" si="32"/>
        <v>L1-b</v>
      </c>
    </row>
    <row r="264" spans="1:21" x14ac:dyDescent="0.35">
      <c r="A264" t="s">
        <v>1637</v>
      </c>
      <c r="B264" t="s">
        <v>1521</v>
      </c>
      <c r="C264" t="s">
        <v>3</v>
      </c>
      <c r="D264" t="s">
        <v>42</v>
      </c>
      <c r="E264">
        <v>0.811320755</v>
      </c>
      <c r="F264">
        <v>0.26415094300000003</v>
      </c>
      <c r="G264">
        <v>1.8867925000000001E-2</v>
      </c>
      <c r="H264" t="s">
        <v>1463</v>
      </c>
      <c r="I264" t="s">
        <v>1448</v>
      </c>
      <c r="J264" t="s">
        <v>1545</v>
      </c>
      <c r="K264" t="s">
        <v>1448</v>
      </c>
      <c r="M264">
        <f t="shared" si="33"/>
        <v>0</v>
      </c>
      <c r="N264">
        <f t="shared" si="34"/>
        <v>1</v>
      </c>
      <c r="O264">
        <f t="shared" si="34"/>
        <v>0</v>
      </c>
      <c r="P264">
        <f t="shared" si="34"/>
        <v>0</v>
      </c>
      <c r="Q264">
        <f t="shared" si="35"/>
        <v>1</v>
      </c>
      <c r="R264" t="str">
        <f t="shared" si="31"/>
        <v>400mt-led</v>
      </c>
      <c r="S264" t="str">
        <f t="shared" si="31"/>
        <v>L1</v>
      </c>
      <c r="T264" t="str">
        <f t="shared" si="31"/>
        <v>d</v>
      </c>
      <c r="U264" t="str">
        <f t="shared" si="32"/>
        <v>L1-d</v>
      </c>
    </row>
    <row r="265" spans="1:21" x14ac:dyDescent="0.35">
      <c r="A265" t="s">
        <v>1637</v>
      </c>
      <c r="B265" t="s">
        <v>1521</v>
      </c>
      <c r="C265" t="s">
        <v>3</v>
      </c>
      <c r="D265" t="s">
        <v>45</v>
      </c>
      <c r="E265">
        <v>0.92452830200000002</v>
      </c>
      <c r="F265">
        <v>0.56603773599999996</v>
      </c>
      <c r="G265">
        <v>0.11320754700000001</v>
      </c>
      <c r="H265" t="s">
        <v>1463</v>
      </c>
      <c r="I265" t="s">
        <v>1449</v>
      </c>
      <c r="J265" t="s">
        <v>1545</v>
      </c>
      <c r="K265" t="s">
        <v>1449</v>
      </c>
      <c r="M265">
        <f t="shared" si="33"/>
        <v>0</v>
      </c>
      <c r="N265">
        <f t="shared" si="34"/>
        <v>1</v>
      </c>
      <c r="O265">
        <f t="shared" si="34"/>
        <v>0</v>
      </c>
      <c r="P265">
        <f t="shared" si="34"/>
        <v>0</v>
      </c>
      <c r="Q265">
        <f t="shared" si="35"/>
        <v>1</v>
      </c>
      <c r="R265" t="str">
        <f t="shared" si="31"/>
        <v>400mt-led</v>
      </c>
      <c r="S265" t="str">
        <f t="shared" si="31"/>
        <v>L1</v>
      </c>
      <c r="T265" t="str">
        <f t="shared" si="31"/>
        <v>e</v>
      </c>
      <c r="U265" t="str">
        <f t="shared" si="32"/>
        <v>L1-e</v>
      </c>
    </row>
    <row r="266" spans="1:21" x14ac:dyDescent="0.35">
      <c r="A266" t="s">
        <v>1637</v>
      </c>
      <c r="B266" t="s">
        <v>1521</v>
      </c>
      <c r="C266" t="s">
        <v>3</v>
      </c>
      <c r="D266" t="s">
        <v>1450</v>
      </c>
      <c r="E266">
        <v>0</v>
      </c>
      <c r="F266">
        <v>0</v>
      </c>
      <c r="G266">
        <v>0</v>
      </c>
      <c r="H266" t="s">
        <v>1442</v>
      </c>
      <c r="I266" t="s">
        <v>1451</v>
      </c>
      <c r="J266" t="s">
        <v>1545</v>
      </c>
      <c r="K266" t="s">
        <v>1451</v>
      </c>
      <c r="M266">
        <f t="shared" si="33"/>
        <v>-1</v>
      </c>
      <c r="N266">
        <f t="shared" si="34"/>
        <v>0</v>
      </c>
      <c r="O266">
        <f t="shared" si="34"/>
        <v>0</v>
      </c>
      <c r="P266">
        <f t="shared" si="34"/>
        <v>0</v>
      </c>
      <c r="Q266">
        <f t="shared" si="35"/>
        <v>-1</v>
      </c>
      <c r="R266" t="str">
        <f t="shared" si="31"/>
        <v>400mt-led</v>
      </c>
      <c r="S266" t="str">
        <f t="shared" si="31"/>
        <v>L1</v>
      </c>
      <c r="T266" t="str">
        <f t="shared" si="31"/>
        <v>S1</v>
      </c>
      <c r="U266" t="str">
        <f t="shared" si="32"/>
        <v>L1-S1</v>
      </c>
    </row>
    <row r="267" spans="1:21" x14ac:dyDescent="0.35">
      <c r="A267" t="s">
        <v>1637</v>
      </c>
      <c r="B267" t="s">
        <v>1521</v>
      </c>
      <c r="C267" t="s">
        <v>3</v>
      </c>
      <c r="D267" t="s">
        <v>1454</v>
      </c>
      <c r="E267">
        <v>0</v>
      </c>
      <c r="F267">
        <v>0</v>
      </c>
      <c r="G267">
        <v>0</v>
      </c>
      <c r="H267" t="s">
        <v>1442</v>
      </c>
      <c r="I267" t="s">
        <v>1455</v>
      </c>
      <c r="J267" t="s">
        <v>1545</v>
      </c>
      <c r="K267" t="s">
        <v>1455</v>
      </c>
      <c r="M267">
        <f t="shared" si="33"/>
        <v>-1</v>
      </c>
      <c r="N267">
        <f t="shared" si="34"/>
        <v>0</v>
      </c>
      <c r="O267">
        <f t="shared" si="34"/>
        <v>0</v>
      </c>
      <c r="P267">
        <f t="shared" si="34"/>
        <v>0</v>
      </c>
      <c r="Q267">
        <f t="shared" si="35"/>
        <v>-1</v>
      </c>
      <c r="R267" t="str">
        <f t="shared" si="31"/>
        <v>400mt-led</v>
      </c>
      <c r="S267" t="str">
        <f t="shared" si="31"/>
        <v>L1</v>
      </c>
      <c r="T267" t="str">
        <f t="shared" si="31"/>
        <v>S1_P1</v>
      </c>
      <c r="U267" t="str">
        <f t="shared" si="32"/>
        <v>L1-S1_P1</v>
      </c>
    </row>
    <row r="268" spans="1:21" x14ac:dyDescent="0.35">
      <c r="A268" t="s">
        <v>1637</v>
      </c>
      <c r="B268" t="s">
        <v>1521</v>
      </c>
      <c r="C268" t="s">
        <v>3</v>
      </c>
      <c r="D268" t="s">
        <v>1459</v>
      </c>
      <c r="E268">
        <v>0.26415094300000003</v>
      </c>
      <c r="F268">
        <v>1.8867925000000001E-2</v>
      </c>
      <c r="G268">
        <v>0</v>
      </c>
      <c r="H268" t="s">
        <v>1442</v>
      </c>
      <c r="I268" t="s">
        <v>85</v>
      </c>
      <c r="J268" t="s">
        <v>1545</v>
      </c>
      <c r="K268" t="s">
        <v>85</v>
      </c>
      <c r="M268">
        <f t="shared" si="33"/>
        <v>0</v>
      </c>
      <c r="N268">
        <f t="shared" si="34"/>
        <v>0</v>
      </c>
      <c r="O268">
        <f t="shared" si="34"/>
        <v>0</v>
      </c>
      <c r="P268">
        <f t="shared" si="34"/>
        <v>0</v>
      </c>
      <c r="Q268">
        <f t="shared" si="35"/>
        <v>0</v>
      </c>
      <c r="R268" t="str">
        <f t="shared" si="31"/>
        <v>400mt-led</v>
      </c>
      <c r="S268" t="str">
        <f t="shared" si="31"/>
        <v>L1</v>
      </c>
      <c r="T268" t="str">
        <f t="shared" si="31"/>
        <v>S1_P2</v>
      </c>
      <c r="U268" t="str">
        <f t="shared" si="32"/>
        <v>L1-S1_P2</v>
      </c>
    </row>
    <row r="269" spans="1:21" x14ac:dyDescent="0.35">
      <c r="A269" t="s">
        <v>1637</v>
      </c>
      <c r="B269" t="s">
        <v>1521</v>
      </c>
      <c r="C269" t="s">
        <v>3</v>
      </c>
      <c r="D269" t="s">
        <v>1460</v>
      </c>
      <c r="E269">
        <v>0</v>
      </c>
      <c r="F269">
        <v>0</v>
      </c>
      <c r="G269">
        <v>0</v>
      </c>
      <c r="H269" t="s">
        <v>1442</v>
      </c>
      <c r="I269" t="s">
        <v>1461</v>
      </c>
      <c r="J269" t="s">
        <v>1545</v>
      </c>
      <c r="K269" t="s">
        <v>1461</v>
      </c>
      <c r="M269">
        <f t="shared" si="33"/>
        <v>-1</v>
      </c>
      <c r="N269">
        <f t="shared" si="34"/>
        <v>0</v>
      </c>
      <c r="O269">
        <f t="shared" si="34"/>
        <v>0</v>
      </c>
      <c r="P269">
        <f t="shared" si="34"/>
        <v>0</v>
      </c>
      <c r="Q269">
        <f t="shared" si="35"/>
        <v>-1</v>
      </c>
      <c r="R269" t="str">
        <f t="shared" si="31"/>
        <v>400mt-led</v>
      </c>
      <c r="S269" t="str">
        <f t="shared" si="31"/>
        <v>L1</v>
      </c>
      <c r="T269" t="str">
        <f t="shared" si="31"/>
        <v>S2</v>
      </c>
      <c r="U269" t="str">
        <f t="shared" si="32"/>
        <v>L1-S2</v>
      </c>
    </row>
    <row r="270" spans="1:21" x14ac:dyDescent="0.35">
      <c r="A270" t="s">
        <v>1637</v>
      </c>
      <c r="B270" t="s">
        <v>1521</v>
      </c>
      <c r="C270" t="s">
        <v>3</v>
      </c>
      <c r="D270" t="s">
        <v>1462</v>
      </c>
      <c r="E270">
        <v>0.188679245</v>
      </c>
      <c r="F270">
        <v>0</v>
      </c>
      <c r="G270">
        <v>0</v>
      </c>
      <c r="H270" t="s">
        <v>1442</v>
      </c>
      <c r="I270" t="s">
        <v>1457</v>
      </c>
      <c r="J270" t="s">
        <v>1545</v>
      </c>
      <c r="K270" t="s">
        <v>1457</v>
      </c>
      <c r="M270">
        <f t="shared" si="33"/>
        <v>0</v>
      </c>
      <c r="N270">
        <f t="shared" si="34"/>
        <v>0</v>
      </c>
      <c r="O270">
        <f t="shared" si="34"/>
        <v>0</v>
      </c>
      <c r="P270">
        <f t="shared" si="34"/>
        <v>0</v>
      </c>
      <c r="Q270">
        <f t="shared" si="35"/>
        <v>0</v>
      </c>
      <c r="R270" t="str">
        <f t="shared" si="31"/>
        <v>400mt-led</v>
      </c>
      <c r="S270" t="str">
        <f t="shared" si="31"/>
        <v>L1</v>
      </c>
      <c r="T270" t="str">
        <f t="shared" si="31"/>
        <v>S2_P1</v>
      </c>
      <c r="U270" t="str">
        <f t="shared" si="32"/>
        <v>L1-S2_P1</v>
      </c>
    </row>
    <row r="271" spans="1:21" x14ac:dyDescent="0.35">
      <c r="A271" t="s">
        <v>1637</v>
      </c>
      <c r="B271" t="s">
        <v>1521</v>
      </c>
      <c r="C271" t="s">
        <v>3</v>
      </c>
      <c r="D271" t="s">
        <v>179</v>
      </c>
      <c r="E271">
        <v>0.58490565999999999</v>
      </c>
      <c r="F271">
        <v>0.20754717</v>
      </c>
      <c r="G271">
        <v>0</v>
      </c>
      <c r="H271" t="s">
        <v>1442</v>
      </c>
      <c r="I271" t="s">
        <v>87</v>
      </c>
      <c r="J271" t="s">
        <v>1545</v>
      </c>
      <c r="K271" t="s">
        <v>87</v>
      </c>
      <c r="M271">
        <f t="shared" si="33"/>
        <v>0</v>
      </c>
      <c r="N271">
        <f t="shared" si="34"/>
        <v>0</v>
      </c>
      <c r="O271">
        <f t="shared" si="34"/>
        <v>0</v>
      </c>
      <c r="P271">
        <f t="shared" si="34"/>
        <v>0</v>
      </c>
      <c r="Q271">
        <f t="shared" si="35"/>
        <v>0</v>
      </c>
      <c r="R271" t="str">
        <f t="shared" si="31"/>
        <v>400mt-led</v>
      </c>
      <c r="S271" t="str">
        <f t="shared" si="31"/>
        <v>L1</v>
      </c>
      <c r="T271" t="str">
        <f t="shared" si="31"/>
        <v>S2_P2</v>
      </c>
      <c r="U271" t="str">
        <f t="shared" si="32"/>
        <v>L1-S2_P2</v>
      </c>
    </row>
    <row r="272" spans="1:21" x14ac:dyDescent="0.35">
      <c r="A272" t="s">
        <v>1637</v>
      </c>
      <c r="B272" t="s">
        <v>1521</v>
      </c>
      <c r="C272" t="s">
        <v>3</v>
      </c>
      <c r="D272" t="s">
        <v>1464</v>
      </c>
      <c r="E272">
        <v>0</v>
      </c>
      <c r="F272">
        <v>0</v>
      </c>
      <c r="G272">
        <v>0</v>
      </c>
      <c r="H272" t="s">
        <v>1442</v>
      </c>
      <c r="I272" t="s">
        <v>1465</v>
      </c>
      <c r="J272" t="s">
        <v>1545</v>
      </c>
      <c r="K272" t="s">
        <v>1465</v>
      </c>
      <c r="M272">
        <f t="shared" si="33"/>
        <v>-1</v>
      </c>
      <c r="N272">
        <f t="shared" si="34"/>
        <v>0</v>
      </c>
      <c r="O272">
        <f t="shared" si="34"/>
        <v>0</v>
      </c>
      <c r="P272">
        <f t="shared" si="34"/>
        <v>0</v>
      </c>
      <c r="Q272">
        <f t="shared" si="35"/>
        <v>-1</v>
      </c>
      <c r="R272" t="str">
        <f t="shared" si="31"/>
        <v>400mt-led</v>
      </c>
      <c r="S272" t="str">
        <f t="shared" si="31"/>
        <v>L1</v>
      </c>
      <c r="T272" t="str">
        <f t="shared" si="31"/>
        <v>S3</v>
      </c>
      <c r="U272" t="str">
        <f t="shared" si="32"/>
        <v>L1-S3</v>
      </c>
    </row>
    <row r="273" spans="1:21" x14ac:dyDescent="0.35">
      <c r="A273" t="s">
        <v>1637</v>
      </c>
      <c r="B273" t="s">
        <v>1521</v>
      </c>
      <c r="C273" t="s">
        <v>3</v>
      </c>
      <c r="D273" t="s">
        <v>1466</v>
      </c>
      <c r="E273">
        <v>0</v>
      </c>
      <c r="F273">
        <v>0</v>
      </c>
      <c r="G273">
        <v>0</v>
      </c>
      <c r="H273" t="s">
        <v>1442</v>
      </c>
      <c r="I273" t="s">
        <v>1467</v>
      </c>
      <c r="J273" t="s">
        <v>1545</v>
      </c>
      <c r="K273" t="s">
        <v>1467</v>
      </c>
      <c r="M273">
        <f t="shared" si="33"/>
        <v>-1</v>
      </c>
      <c r="N273">
        <f t="shared" si="34"/>
        <v>0</v>
      </c>
      <c r="O273">
        <f t="shared" si="34"/>
        <v>0</v>
      </c>
      <c r="P273">
        <f t="shared" si="34"/>
        <v>0</v>
      </c>
      <c r="Q273">
        <f t="shared" si="35"/>
        <v>-1</v>
      </c>
      <c r="R273" t="str">
        <f t="shared" si="31"/>
        <v>400mt-led</v>
      </c>
      <c r="S273" t="str">
        <f t="shared" si="31"/>
        <v>L1</v>
      </c>
      <c r="T273" t="str">
        <f t="shared" si="31"/>
        <v>S3_P1</v>
      </c>
      <c r="U273" t="str">
        <f t="shared" si="32"/>
        <v>L1-S3_P1</v>
      </c>
    </row>
    <row r="274" spans="1:21" x14ac:dyDescent="0.35">
      <c r="A274" t="s">
        <v>1637</v>
      </c>
      <c r="B274" t="s">
        <v>1521</v>
      </c>
      <c r="C274" t="s">
        <v>3</v>
      </c>
      <c r="D274" t="s">
        <v>1468</v>
      </c>
      <c r="E274">
        <v>0.188679245</v>
      </c>
      <c r="F274">
        <v>0</v>
      </c>
      <c r="G274">
        <v>0</v>
      </c>
      <c r="H274" t="s">
        <v>1442</v>
      </c>
      <c r="I274" t="s">
        <v>1469</v>
      </c>
      <c r="J274" t="s">
        <v>1545</v>
      </c>
      <c r="K274" t="s">
        <v>1469</v>
      </c>
      <c r="M274">
        <f t="shared" si="33"/>
        <v>0</v>
      </c>
      <c r="N274">
        <f t="shared" si="34"/>
        <v>0</v>
      </c>
      <c r="O274">
        <f t="shared" si="34"/>
        <v>0</v>
      </c>
      <c r="P274">
        <f t="shared" si="34"/>
        <v>0</v>
      </c>
      <c r="Q274">
        <f t="shared" si="35"/>
        <v>0</v>
      </c>
      <c r="R274" t="str">
        <f t="shared" si="31"/>
        <v>400mt-led</v>
      </c>
      <c r="S274" t="str">
        <f t="shared" si="31"/>
        <v>L1</v>
      </c>
      <c r="T274" t="str">
        <f t="shared" si="31"/>
        <v>S3_P2</v>
      </c>
      <c r="U274" t="str">
        <f t="shared" si="32"/>
        <v>L1-S3_P2</v>
      </c>
    </row>
    <row r="275" spans="1:21" x14ac:dyDescent="0.35">
      <c r="A275" t="s">
        <v>1637</v>
      </c>
      <c r="B275" t="s">
        <v>1521</v>
      </c>
      <c r="C275" t="s">
        <v>9</v>
      </c>
      <c r="D275" t="s">
        <v>35</v>
      </c>
      <c r="E275">
        <v>0.26415094300000003</v>
      </c>
      <c r="F275">
        <v>7.5471698000000004E-2</v>
      </c>
      <c r="G275">
        <v>0</v>
      </c>
      <c r="H275" t="s">
        <v>1442</v>
      </c>
      <c r="I275" t="s">
        <v>1470</v>
      </c>
      <c r="J275" t="s">
        <v>1546</v>
      </c>
      <c r="K275" t="s">
        <v>1470</v>
      </c>
      <c r="M275">
        <f t="shared" si="33"/>
        <v>0</v>
      </c>
      <c r="N275">
        <f t="shared" si="34"/>
        <v>0</v>
      </c>
      <c r="O275">
        <f t="shared" si="34"/>
        <v>0</v>
      </c>
      <c r="P275">
        <f t="shared" si="34"/>
        <v>0</v>
      </c>
      <c r="Q275">
        <f t="shared" si="35"/>
        <v>0</v>
      </c>
      <c r="R275" t="str">
        <f t="shared" si="31"/>
        <v>400mt-led</v>
      </c>
      <c r="S275" t="str">
        <f t="shared" si="31"/>
        <v>L2</v>
      </c>
      <c r="T275" t="str">
        <f t="shared" si="31"/>
        <v>a</v>
      </c>
      <c r="U275" t="str">
        <f t="shared" si="32"/>
        <v>L2-a</v>
      </c>
    </row>
    <row r="276" spans="1:21" x14ac:dyDescent="0.35">
      <c r="A276" t="s">
        <v>1637</v>
      </c>
      <c r="B276" t="s">
        <v>1521</v>
      </c>
      <c r="C276" t="s">
        <v>9</v>
      </c>
      <c r="D276" t="s">
        <v>39</v>
      </c>
      <c r="E276">
        <v>0.47169811299999997</v>
      </c>
      <c r="F276">
        <v>0.16981132099999999</v>
      </c>
      <c r="G276">
        <v>0</v>
      </c>
      <c r="H276" t="s">
        <v>1442</v>
      </c>
      <c r="I276" t="s">
        <v>1472</v>
      </c>
      <c r="J276" t="s">
        <v>1546</v>
      </c>
      <c r="K276" t="s">
        <v>1472</v>
      </c>
      <c r="M276">
        <f t="shared" si="33"/>
        <v>0</v>
      </c>
      <c r="N276">
        <f t="shared" si="34"/>
        <v>0</v>
      </c>
      <c r="O276">
        <f t="shared" si="34"/>
        <v>0</v>
      </c>
      <c r="P276">
        <f t="shared" si="34"/>
        <v>0</v>
      </c>
      <c r="Q276">
        <f t="shared" si="35"/>
        <v>0</v>
      </c>
      <c r="R276" t="str">
        <f t="shared" si="31"/>
        <v>400mt-led</v>
      </c>
      <c r="S276" t="str">
        <f t="shared" si="31"/>
        <v>L2</v>
      </c>
      <c r="T276" t="str">
        <f t="shared" si="31"/>
        <v>b</v>
      </c>
      <c r="U276" t="str">
        <f t="shared" si="32"/>
        <v>L2-b</v>
      </c>
    </row>
    <row r="277" spans="1:21" x14ac:dyDescent="0.35">
      <c r="A277" t="s">
        <v>1637</v>
      </c>
      <c r="B277" t="s">
        <v>1521</v>
      </c>
      <c r="C277" t="s">
        <v>9</v>
      </c>
      <c r="D277" t="s">
        <v>42</v>
      </c>
      <c r="E277">
        <v>0.86792452799999997</v>
      </c>
      <c r="F277">
        <v>0.43396226399999999</v>
      </c>
      <c r="G277">
        <v>3.7735849000000002E-2</v>
      </c>
      <c r="H277" t="s">
        <v>1463</v>
      </c>
      <c r="I277" t="s">
        <v>1473</v>
      </c>
      <c r="J277" t="s">
        <v>1546</v>
      </c>
      <c r="K277" t="s">
        <v>1473</v>
      </c>
      <c r="M277">
        <f t="shared" si="33"/>
        <v>0</v>
      </c>
      <c r="N277">
        <f t="shared" si="34"/>
        <v>1</v>
      </c>
      <c r="O277">
        <f t="shared" si="34"/>
        <v>0</v>
      </c>
      <c r="P277">
        <f t="shared" si="34"/>
        <v>0</v>
      </c>
      <c r="Q277">
        <f t="shared" si="35"/>
        <v>1</v>
      </c>
      <c r="R277" t="str">
        <f t="shared" si="31"/>
        <v>400mt-led</v>
      </c>
      <c r="S277" t="str">
        <f t="shared" si="31"/>
        <v>L2</v>
      </c>
      <c r="T277" t="str">
        <f t="shared" si="31"/>
        <v>d</v>
      </c>
      <c r="U277" t="str">
        <f t="shared" si="32"/>
        <v>L2-d</v>
      </c>
    </row>
    <row r="278" spans="1:21" x14ac:dyDescent="0.35">
      <c r="A278" t="s">
        <v>1637</v>
      </c>
      <c r="B278" t="s">
        <v>1521</v>
      </c>
      <c r="C278" t="s">
        <v>9</v>
      </c>
      <c r="D278" t="s">
        <v>45</v>
      </c>
      <c r="E278">
        <v>0.98113207499999999</v>
      </c>
      <c r="F278">
        <v>0.69811320799999999</v>
      </c>
      <c r="G278">
        <v>0.15094339600000001</v>
      </c>
      <c r="H278" t="s">
        <v>1447</v>
      </c>
      <c r="I278" t="s">
        <v>1474</v>
      </c>
      <c r="J278" t="s">
        <v>1546</v>
      </c>
      <c r="K278" t="s">
        <v>1474</v>
      </c>
      <c r="M278">
        <f t="shared" si="33"/>
        <v>0</v>
      </c>
      <c r="N278">
        <f t="shared" si="34"/>
        <v>1</v>
      </c>
      <c r="O278">
        <f t="shared" si="34"/>
        <v>1</v>
      </c>
      <c r="P278">
        <f t="shared" si="34"/>
        <v>0</v>
      </c>
      <c r="Q278">
        <f t="shared" si="35"/>
        <v>2</v>
      </c>
      <c r="R278" t="str">
        <f t="shared" si="31"/>
        <v>400mt-led</v>
      </c>
      <c r="S278" t="str">
        <f t="shared" si="31"/>
        <v>L2</v>
      </c>
      <c r="T278" t="str">
        <f t="shared" si="31"/>
        <v>e</v>
      </c>
      <c r="U278" t="str">
        <f t="shared" si="32"/>
        <v>L2-e</v>
      </c>
    </row>
    <row r="279" spans="1:21" x14ac:dyDescent="0.35">
      <c r="A279" t="s">
        <v>1637</v>
      </c>
      <c r="B279" t="s">
        <v>1521</v>
      </c>
      <c r="C279" t="s">
        <v>9</v>
      </c>
      <c r="D279" t="s">
        <v>1450</v>
      </c>
      <c r="E279">
        <v>0</v>
      </c>
      <c r="F279">
        <v>0</v>
      </c>
      <c r="G279">
        <v>0</v>
      </c>
      <c r="H279" t="s">
        <v>1442</v>
      </c>
      <c r="I279" t="s">
        <v>1475</v>
      </c>
      <c r="J279" t="s">
        <v>1546</v>
      </c>
      <c r="K279" t="s">
        <v>1475</v>
      </c>
      <c r="M279">
        <f t="shared" si="33"/>
        <v>-1</v>
      </c>
      <c r="N279">
        <f t="shared" si="34"/>
        <v>0</v>
      </c>
      <c r="O279">
        <f t="shared" si="34"/>
        <v>0</v>
      </c>
      <c r="P279">
        <f t="shared" si="34"/>
        <v>0</v>
      </c>
      <c r="Q279">
        <f t="shared" si="35"/>
        <v>-1</v>
      </c>
      <c r="R279" t="str">
        <f t="shared" si="31"/>
        <v>400mt-led</v>
      </c>
      <c r="S279" t="str">
        <f t="shared" si="31"/>
        <v>L2</v>
      </c>
      <c r="T279" t="str">
        <f t="shared" si="31"/>
        <v>S1</v>
      </c>
      <c r="U279" t="str">
        <f t="shared" si="32"/>
        <v>L2-S1</v>
      </c>
    </row>
    <row r="280" spans="1:21" x14ac:dyDescent="0.35">
      <c r="A280" t="s">
        <v>1637</v>
      </c>
      <c r="B280" t="s">
        <v>1521</v>
      </c>
      <c r="C280" t="s">
        <v>9</v>
      </c>
      <c r="D280" t="s">
        <v>1454</v>
      </c>
      <c r="E280">
        <v>9.4339622999999997E-2</v>
      </c>
      <c r="F280">
        <v>0</v>
      </c>
      <c r="G280">
        <v>0</v>
      </c>
      <c r="H280" t="s">
        <v>1442</v>
      </c>
      <c r="I280" t="s">
        <v>1476</v>
      </c>
      <c r="J280" t="s">
        <v>1546</v>
      </c>
      <c r="K280" t="s">
        <v>1476</v>
      </c>
      <c r="M280">
        <f t="shared" si="33"/>
        <v>0</v>
      </c>
      <c r="N280">
        <f t="shared" si="34"/>
        <v>0</v>
      </c>
      <c r="O280">
        <f t="shared" si="34"/>
        <v>0</v>
      </c>
      <c r="P280">
        <f t="shared" si="34"/>
        <v>0</v>
      </c>
      <c r="Q280">
        <f t="shared" si="35"/>
        <v>0</v>
      </c>
      <c r="R280" t="str">
        <f t="shared" si="31"/>
        <v>400mt-led</v>
      </c>
      <c r="S280" t="str">
        <f t="shared" si="31"/>
        <v>L2</v>
      </c>
      <c r="T280" t="str">
        <f t="shared" si="31"/>
        <v>S1_P1</v>
      </c>
      <c r="U280" t="str">
        <f t="shared" si="32"/>
        <v>L2-S1_P1</v>
      </c>
    </row>
    <row r="281" spans="1:21" x14ac:dyDescent="0.35">
      <c r="A281" t="s">
        <v>1637</v>
      </c>
      <c r="B281" t="s">
        <v>1521</v>
      </c>
      <c r="C281" t="s">
        <v>9</v>
      </c>
      <c r="D281" t="s">
        <v>1459</v>
      </c>
      <c r="E281">
        <v>0.43396226399999999</v>
      </c>
      <c r="F281">
        <v>0.132075472</v>
      </c>
      <c r="G281">
        <v>0</v>
      </c>
      <c r="H281" t="s">
        <v>1442</v>
      </c>
      <c r="I281" t="s">
        <v>1477</v>
      </c>
      <c r="J281" t="s">
        <v>1546</v>
      </c>
      <c r="K281" t="s">
        <v>1477</v>
      </c>
      <c r="M281">
        <f t="shared" si="33"/>
        <v>0</v>
      </c>
      <c r="N281">
        <f t="shared" si="34"/>
        <v>0</v>
      </c>
      <c r="O281">
        <f t="shared" si="34"/>
        <v>0</v>
      </c>
      <c r="P281">
        <f t="shared" si="34"/>
        <v>0</v>
      </c>
      <c r="Q281">
        <f t="shared" si="35"/>
        <v>0</v>
      </c>
      <c r="R281" t="str">
        <f t="shared" si="31"/>
        <v>400mt-led</v>
      </c>
      <c r="S281" t="str">
        <f t="shared" si="31"/>
        <v>L2</v>
      </c>
      <c r="T281" t="str">
        <f t="shared" si="31"/>
        <v>S1_P2</v>
      </c>
      <c r="U281" t="str">
        <f t="shared" si="32"/>
        <v>L2-S1_P2</v>
      </c>
    </row>
    <row r="282" spans="1:21" x14ac:dyDescent="0.35">
      <c r="A282" t="s">
        <v>1637</v>
      </c>
      <c r="B282" t="s">
        <v>1521</v>
      </c>
      <c r="C282" t="s">
        <v>9</v>
      </c>
      <c r="D282" t="s">
        <v>1460</v>
      </c>
      <c r="E282">
        <v>0</v>
      </c>
      <c r="F282">
        <v>0</v>
      </c>
      <c r="G282">
        <v>0</v>
      </c>
      <c r="H282" t="s">
        <v>1442</v>
      </c>
      <c r="I282" t="s">
        <v>1478</v>
      </c>
      <c r="J282" t="s">
        <v>1546</v>
      </c>
      <c r="K282" t="s">
        <v>1478</v>
      </c>
      <c r="M282">
        <f t="shared" si="33"/>
        <v>-1</v>
      </c>
      <c r="N282">
        <f t="shared" si="34"/>
        <v>0</v>
      </c>
      <c r="O282">
        <f t="shared" si="34"/>
        <v>0</v>
      </c>
      <c r="P282">
        <f t="shared" si="34"/>
        <v>0</v>
      </c>
      <c r="Q282">
        <f t="shared" si="35"/>
        <v>-1</v>
      </c>
      <c r="R282" t="str">
        <f t="shared" si="31"/>
        <v>400mt-led</v>
      </c>
      <c r="S282" t="str">
        <f t="shared" si="31"/>
        <v>L2</v>
      </c>
      <c r="T282" t="str">
        <f t="shared" si="31"/>
        <v>S2</v>
      </c>
      <c r="U282" t="str">
        <f t="shared" si="32"/>
        <v>L2-S2</v>
      </c>
    </row>
    <row r="283" spans="1:21" x14ac:dyDescent="0.35">
      <c r="A283" t="s">
        <v>1637</v>
      </c>
      <c r="B283" t="s">
        <v>1521</v>
      </c>
      <c r="C283" t="s">
        <v>9</v>
      </c>
      <c r="D283" t="s">
        <v>1462</v>
      </c>
      <c r="E283">
        <v>0.28301886799999998</v>
      </c>
      <c r="F283">
        <v>1.8867925000000001E-2</v>
      </c>
      <c r="G283">
        <v>0</v>
      </c>
      <c r="H283" t="s">
        <v>1442</v>
      </c>
      <c r="I283" t="s">
        <v>1479</v>
      </c>
      <c r="J283" t="s">
        <v>1546</v>
      </c>
      <c r="K283" t="s">
        <v>1479</v>
      </c>
      <c r="M283">
        <f t="shared" si="33"/>
        <v>0</v>
      </c>
      <c r="N283">
        <f t="shared" si="34"/>
        <v>0</v>
      </c>
      <c r="O283">
        <f t="shared" si="34"/>
        <v>0</v>
      </c>
      <c r="P283">
        <f t="shared" si="34"/>
        <v>0</v>
      </c>
      <c r="Q283">
        <f t="shared" si="35"/>
        <v>0</v>
      </c>
      <c r="R283" t="str">
        <f t="shared" si="31"/>
        <v>400mt-led</v>
      </c>
      <c r="S283" t="str">
        <f t="shared" si="31"/>
        <v>L2</v>
      </c>
      <c r="T283" t="str">
        <f t="shared" si="31"/>
        <v>S2_P1</v>
      </c>
      <c r="U283" t="str">
        <f t="shared" si="32"/>
        <v>L2-S2_P1</v>
      </c>
    </row>
    <row r="284" spans="1:21" x14ac:dyDescent="0.35">
      <c r="A284" t="s">
        <v>1637</v>
      </c>
      <c r="B284" t="s">
        <v>1521</v>
      </c>
      <c r="C284" t="s">
        <v>9</v>
      </c>
      <c r="D284" t="s">
        <v>179</v>
      </c>
      <c r="E284">
        <v>0.83018867900000004</v>
      </c>
      <c r="F284">
        <v>0.28301886799999998</v>
      </c>
      <c r="G284">
        <v>1.8867925000000001E-2</v>
      </c>
      <c r="H284" t="s">
        <v>1463</v>
      </c>
      <c r="I284" t="s">
        <v>1480</v>
      </c>
      <c r="J284" t="s">
        <v>1546</v>
      </c>
      <c r="K284" t="s">
        <v>1480</v>
      </c>
      <c r="M284">
        <f t="shared" si="33"/>
        <v>0</v>
      </c>
      <c r="N284">
        <f t="shared" si="34"/>
        <v>1</v>
      </c>
      <c r="O284">
        <f t="shared" si="34"/>
        <v>0</v>
      </c>
      <c r="P284">
        <f t="shared" si="34"/>
        <v>0</v>
      </c>
      <c r="Q284">
        <f t="shared" si="35"/>
        <v>1</v>
      </c>
      <c r="R284" t="str">
        <f t="shared" si="31"/>
        <v>400mt-led</v>
      </c>
      <c r="S284" t="str">
        <f t="shared" si="31"/>
        <v>L2</v>
      </c>
      <c r="T284" t="str">
        <f t="shared" si="31"/>
        <v>S2_P2</v>
      </c>
      <c r="U284" t="str">
        <f t="shared" si="32"/>
        <v>L2-S2_P2</v>
      </c>
    </row>
    <row r="285" spans="1:21" x14ac:dyDescent="0.35">
      <c r="A285" t="s">
        <v>1637</v>
      </c>
      <c r="B285" t="s">
        <v>1521</v>
      </c>
      <c r="C285" t="s">
        <v>9</v>
      </c>
      <c r="D285" t="s">
        <v>1464</v>
      </c>
      <c r="E285">
        <v>0</v>
      </c>
      <c r="F285">
        <v>0</v>
      </c>
      <c r="G285">
        <v>0</v>
      </c>
      <c r="H285" t="s">
        <v>1442</v>
      </c>
      <c r="I285" t="s">
        <v>1481</v>
      </c>
      <c r="J285" t="s">
        <v>1546</v>
      </c>
      <c r="K285" t="s">
        <v>1481</v>
      </c>
      <c r="M285">
        <f t="shared" si="33"/>
        <v>-1</v>
      </c>
      <c r="N285">
        <f t="shared" si="34"/>
        <v>0</v>
      </c>
      <c r="O285">
        <f t="shared" si="34"/>
        <v>0</v>
      </c>
      <c r="P285">
        <f t="shared" si="34"/>
        <v>0</v>
      </c>
      <c r="Q285">
        <f t="shared" si="35"/>
        <v>-1</v>
      </c>
      <c r="R285" t="str">
        <f t="shared" si="31"/>
        <v>400mt-led</v>
      </c>
      <c r="S285" t="str">
        <f t="shared" si="31"/>
        <v>L2</v>
      </c>
      <c r="T285" t="str">
        <f t="shared" si="31"/>
        <v>S3</v>
      </c>
      <c r="U285" t="str">
        <f t="shared" si="32"/>
        <v>L2-S3</v>
      </c>
    </row>
    <row r="286" spans="1:21" x14ac:dyDescent="0.35">
      <c r="A286" t="s">
        <v>1637</v>
      </c>
      <c r="B286" t="s">
        <v>1521</v>
      </c>
      <c r="C286" t="s">
        <v>9</v>
      </c>
      <c r="D286" t="s">
        <v>1466</v>
      </c>
      <c r="E286">
        <v>0</v>
      </c>
      <c r="F286">
        <v>0</v>
      </c>
      <c r="G286">
        <v>0</v>
      </c>
      <c r="H286" t="s">
        <v>1442</v>
      </c>
      <c r="I286" t="s">
        <v>1482</v>
      </c>
      <c r="J286" t="s">
        <v>1546</v>
      </c>
      <c r="K286" t="s">
        <v>1482</v>
      </c>
      <c r="M286">
        <f t="shared" si="33"/>
        <v>-1</v>
      </c>
      <c r="N286">
        <f t="shared" si="34"/>
        <v>0</v>
      </c>
      <c r="O286">
        <f t="shared" si="34"/>
        <v>0</v>
      </c>
      <c r="P286">
        <f t="shared" si="34"/>
        <v>0</v>
      </c>
      <c r="Q286">
        <f t="shared" si="35"/>
        <v>-1</v>
      </c>
      <c r="R286" t="str">
        <f t="shared" si="31"/>
        <v>400mt-led</v>
      </c>
      <c r="S286" t="str">
        <f t="shared" si="31"/>
        <v>L2</v>
      </c>
      <c r="T286" t="str">
        <f t="shared" si="31"/>
        <v>S3_P1</v>
      </c>
      <c r="U286" t="str">
        <f t="shared" si="32"/>
        <v>L2-S3_P1</v>
      </c>
    </row>
    <row r="287" spans="1:21" x14ac:dyDescent="0.35">
      <c r="A287" t="s">
        <v>1637</v>
      </c>
      <c r="B287" t="s">
        <v>1521</v>
      </c>
      <c r="C287" t="s">
        <v>9</v>
      </c>
      <c r="D287" t="s">
        <v>1468</v>
      </c>
      <c r="E287">
        <v>0.26415094300000003</v>
      </c>
      <c r="F287">
        <v>0</v>
      </c>
      <c r="G287">
        <v>0</v>
      </c>
      <c r="H287" t="s">
        <v>1442</v>
      </c>
      <c r="I287" t="s">
        <v>1483</v>
      </c>
      <c r="J287" t="s">
        <v>1546</v>
      </c>
      <c r="K287" t="s">
        <v>1483</v>
      </c>
      <c r="M287">
        <f t="shared" si="33"/>
        <v>0</v>
      </c>
      <c r="N287">
        <f t="shared" si="34"/>
        <v>0</v>
      </c>
      <c r="O287">
        <f t="shared" si="34"/>
        <v>0</v>
      </c>
      <c r="P287">
        <f t="shared" si="34"/>
        <v>0</v>
      </c>
      <c r="Q287">
        <f t="shared" si="35"/>
        <v>0</v>
      </c>
      <c r="R287" t="str">
        <f t="shared" si="31"/>
        <v>400mt-led</v>
      </c>
      <c r="S287" t="str">
        <f t="shared" si="31"/>
        <v>L2</v>
      </c>
      <c r="T287" t="str">
        <f t="shared" si="31"/>
        <v>S3_P2</v>
      </c>
      <c r="U287" t="str">
        <f t="shared" si="32"/>
        <v>L2-S3_P2</v>
      </c>
    </row>
    <row r="288" spans="1:21" x14ac:dyDescent="0.35">
      <c r="A288" t="s">
        <v>1637</v>
      </c>
      <c r="B288" t="s">
        <v>1521</v>
      </c>
      <c r="C288" t="s">
        <v>14</v>
      </c>
      <c r="D288" t="s">
        <v>35</v>
      </c>
      <c r="E288">
        <v>0.32075471700000002</v>
      </c>
      <c r="F288">
        <v>0.11320754700000001</v>
      </c>
      <c r="G288">
        <v>0</v>
      </c>
      <c r="H288" t="s">
        <v>1442</v>
      </c>
      <c r="I288" t="s">
        <v>1484</v>
      </c>
      <c r="J288" t="s">
        <v>1547</v>
      </c>
      <c r="K288" t="s">
        <v>1484</v>
      </c>
      <c r="M288">
        <f t="shared" si="33"/>
        <v>0</v>
      </c>
      <c r="N288">
        <f t="shared" si="34"/>
        <v>0</v>
      </c>
      <c r="O288">
        <f t="shared" si="34"/>
        <v>0</v>
      </c>
      <c r="P288">
        <f t="shared" si="34"/>
        <v>0</v>
      </c>
      <c r="Q288">
        <f t="shared" si="35"/>
        <v>0</v>
      </c>
      <c r="R288" t="str">
        <f t="shared" si="31"/>
        <v>400mt-led</v>
      </c>
      <c r="S288" t="str">
        <f t="shared" si="31"/>
        <v>L3</v>
      </c>
      <c r="T288" t="str">
        <f t="shared" si="31"/>
        <v>a</v>
      </c>
      <c r="U288" t="str">
        <f t="shared" si="32"/>
        <v>L3-a</v>
      </c>
    </row>
    <row r="289" spans="1:21" x14ac:dyDescent="0.35">
      <c r="A289" t="s">
        <v>1637</v>
      </c>
      <c r="B289" t="s">
        <v>1521</v>
      </c>
      <c r="C289" t="s">
        <v>14</v>
      </c>
      <c r="D289" t="s">
        <v>39</v>
      </c>
      <c r="E289">
        <v>0.58490565999999999</v>
      </c>
      <c r="F289">
        <v>0.20754717</v>
      </c>
      <c r="G289">
        <v>0</v>
      </c>
      <c r="H289" t="s">
        <v>1442</v>
      </c>
      <c r="I289" t="s">
        <v>1486</v>
      </c>
      <c r="J289" t="s">
        <v>1547</v>
      </c>
      <c r="K289" t="s">
        <v>1486</v>
      </c>
      <c r="M289">
        <f t="shared" si="33"/>
        <v>0</v>
      </c>
      <c r="N289">
        <f t="shared" si="34"/>
        <v>0</v>
      </c>
      <c r="O289">
        <f t="shared" si="34"/>
        <v>0</v>
      </c>
      <c r="P289">
        <f t="shared" si="34"/>
        <v>0</v>
      </c>
      <c r="Q289">
        <f t="shared" si="35"/>
        <v>0</v>
      </c>
      <c r="R289" t="str">
        <f t="shared" si="31"/>
        <v>400mt-led</v>
      </c>
      <c r="S289" t="str">
        <f t="shared" si="31"/>
        <v>L3</v>
      </c>
      <c r="T289" t="str">
        <f t="shared" si="31"/>
        <v>b</v>
      </c>
      <c r="U289" t="str">
        <f t="shared" si="32"/>
        <v>L3-b</v>
      </c>
    </row>
    <row r="290" spans="1:21" x14ac:dyDescent="0.35">
      <c r="A290" t="s">
        <v>1637</v>
      </c>
      <c r="B290" t="s">
        <v>1521</v>
      </c>
      <c r="C290" t="s">
        <v>14</v>
      </c>
      <c r="D290" t="s">
        <v>42</v>
      </c>
      <c r="E290">
        <v>0.88679245299999998</v>
      </c>
      <c r="F290">
        <v>0.47169811299999997</v>
      </c>
      <c r="G290">
        <v>3.7735849000000002E-2</v>
      </c>
      <c r="H290" t="s">
        <v>1463</v>
      </c>
      <c r="I290" t="s">
        <v>1487</v>
      </c>
      <c r="J290" t="s">
        <v>1547</v>
      </c>
      <c r="K290" t="s">
        <v>1487</v>
      </c>
      <c r="M290">
        <f t="shared" si="33"/>
        <v>0</v>
      </c>
      <c r="N290">
        <f t="shared" si="34"/>
        <v>1</v>
      </c>
      <c r="O290">
        <f t="shared" si="34"/>
        <v>0</v>
      </c>
      <c r="P290">
        <f t="shared" si="34"/>
        <v>0</v>
      </c>
      <c r="Q290">
        <f t="shared" si="35"/>
        <v>1</v>
      </c>
      <c r="R290" t="str">
        <f t="shared" si="31"/>
        <v>400mt-led</v>
      </c>
      <c r="S290" t="str">
        <f t="shared" si="31"/>
        <v>L3</v>
      </c>
      <c r="T290" t="str">
        <f t="shared" si="31"/>
        <v>d</v>
      </c>
      <c r="U290" t="str">
        <f t="shared" si="32"/>
        <v>L3-d</v>
      </c>
    </row>
    <row r="291" spans="1:21" x14ac:dyDescent="0.35">
      <c r="A291" t="s">
        <v>1637</v>
      </c>
      <c r="B291" t="s">
        <v>1521</v>
      </c>
      <c r="C291" t="s">
        <v>14</v>
      </c>
      <c r="D291" t="s">
        <v>45</v>
      </c>
      <c r="E291">
        <v>0.98113207499999999</v>
      </c>
      <c r="F291">
        <v>0.77358490599999996</v>
      </c>
      <c r="G291">
        <v>0.15094339600000001</v>
      </c>
      <c r="H291" t="s">
        <v>1447</v>
      </c>
      <c r="I291" t="s">
        <v>1488</v>
      </c>
      <c r="J291" t="s">
        <v>1547</v>
      </c>
      <c r="K291" t="s">
        <v>1488</v>
      </c>
      <c r="M291">
        <f t="shared" si="33"/>
        <v>0</v>
      </c>
      <c r="N291">
        <f t="shared" si="34"/>
        <v>1</v>
      </c>
      <c r="O291">
        <f t="shared" si="34"/>
        <v>1</v>
      </c>
      <c r="P291">
        <f t="shared" si="34"/>
        <v>0</v>
      </c>
      <c r="Q291">
        <f t="shared" si="35"/>
        <v>2</v>
      </c>
      <c r="R291" t="str">
        <f t="shared" si="31"/>
        <v>400mt-led</v>
      </c>
      <c r="S291" t="str">
        <f t="shared" si="31"/>
        <v>L3</v>
      </c>
      <c r="T291" t="str">
        <f t="shared" si="31"/>
        <v>e</v>
      </c>
      <c r="U291" t="str">
        <f t="shared" si="32"/>
        <v>L3-e</v>
      </c>
    </row>
    <row r="292" spans="1:21" x14ac:dyDescent="0.35">
      <c r="A292" t="s">
        <v>1637</v>
      </c>
      <c r="B292" t="s">
        <v>1521</v>
      </c>
      <c r="C292" t="s">
        <v>14</v>
      </c>
      <c r="D292" t="s">
        <v>1450</v>
      </c>
      <c r="E292">
        <v>0</v>
      </c>
      <c r="F292">
        <v>0</v>
      </c>
      <c r="G292">
        <v>0</v>
      </c>
      <c r="H292" t="s">
        <v>1442</v>
      </c>
      <c r="I292" t="s">
        <v>1489</v>
      </c>
      <c r="J292" t="s">
        <v>1547</v>
      </c>
      <c r="K292" t="s">
        <v>1489</v>
      </c>
      <c r="M292">
        <f t="shared" si="33"/>
        <v>-1</v>
      </c>
      <c r="N292">
        <f t="shared" si="34"/>
        <v>0</v>
      </c>
      <c r="O292">
        <f t="shared" si="34"/>
        <v>0</v>
      </c>
      <c r="P292">
        <f t="shared" si="34"/>
        <v>0</v>
      </c>
      <c r="Q292">
        <f t="shared" si="35"/>
        <v>-1</v>
      </c>
      <c r="R292" t="str">
        <f t="shared" si="31"/>
        <v>400mt-led</v>
      </c>
      <c r="S292" t="str">
        <f t="shared" si="31"/>
        <v>L3</v>
      </c>
      <c r="T292" t="str">
        <f t="shared" si="31"/>
        <v>S1</v>
      </c>
      <c r="U292" t="str">
        <f t="shared" si="32"/>
        <v>L3-S1</v>
      </c>
    </row>
    <row r="293" spans="1:21" x14ac:dyDescent="0.35">
      <c r="A293" t="s">
        <v>1637</v>
      </c>
      <c r="B293" t="s">
        <v>1521</v>
      </c>
      <c r="C293" t="s">
        <v>14</v>
      </c>
      <c r="D293" t="s">
        <v>1454</v>
      </c>
      <c r="E293">
        <v>0.132075472</v>
      </c>
      <c r="F293">
        <v>0</v>
      </c>
      <c r="G293">
        <v>0</v>
      </c>
      <c r="H293" t="s">
        <v>1442</v>
      </c>
      <c r="I293" t="s">
        <v>1490</v>
      </c>
      <c r="J293" t="s">
        <v>1547</v>
      </c>
      <c r="K293" t="s">
        <v>1490</v>
      </c>
      <c r="M293">
        <f t="shared" si="33"/>
        <v>0</v>
      </c>
      <c r="N293">
        <f t="shared" si="34"/>
        <v>0</v>
      </c>
      <c r="O293">
        <f t="shared" si="34"/>
        <v>0</v>
      </c>
      <c r="P293">
        <f t="shared" si="34"/>
        <v>0</v>
      </c>
      <c r="Q293">
        <f t="shared" si="35"/>
        <v>0</v>
      </c>
      <c r="R293" t="str">
        <f t="shared" si="31"/>
        <v>400mt-led</v>
      </c>
      <c r="S293" t="str">
        <f t="shared" si="31"/>
        <v>L3</v>
      </c>
      <c r="T293" t="str">
        <f t="shared" si="31"/>
        <v>S1_P1</v>
      </c>
      <c r="U293" t="str">
        <f t="shared" si="32"/>
        <v>L3-S1_P1</v>
      </c>
    </row>
    <row r="294" spans="1:21" x14ac:dyDescent="0.35">
      <c r="A294" t="s">
        <v>1637</v>
      </c>
      <c r="B294" t="s">
        <v>1521</v>
      </c>
      <c r="C294" t="s">
        <v>14</v>
      </c>
      <c r="D294" t="s">
        <v>1459</v>
      </c>
      <c r="E294">
        <v>0.50943396200000002</v>
      </c>
      <c r="F294">
        <v>0.132075472</v>
      </c>
      <c r="G294">
        <v>0</v>
      </c>
      <c r="H294" t="s">
        <v>1442</v>
      </c>
      <c r="I294" t="s">
        <v>1491</v>
      </c>
      <c r="J294" t="s">
        <v>1547</v>
      </c>
      <c r="K294" t="s">
        <v>1491</v>
      </c>
      <c r="M294">
        <f t="shared" si="33"/>
        <v>0</v>
      </c>
      <c r="N294">
        <f t="shared" si="34"/>
        <v>0</v>
      </c>
      <c r="O294">
        <f t="shared" si="34"/>
        <v>0</v>
      </c>
      <c r="P294">
        <f t="shared" si="34"/>
        <v>0</v>
      </c>
      <c r="Q294">
        <f t="shared" si="35"/>
        <v>0</v>
      </c>
      <c r="R294" t="str">
        <f t="shared" si="31"/>
        <v>400mt-led</v>
      </c>
      <c r="S294" t="str">
        <f t="shared" si="31"/>
        <v>L3</v>
      </c>
      <c r="T294" t="str">
        <f t="shared" si="31"/>
        <v>S1_P2</v>
      </c>
      <c r="U294" t="str">
        <f t="shared" si="32"/>
        <v>L3-S1_P2</v>
      </c>
    </row>
    <row r="295" spans="1:21" x14ac:dyDescent="0.35">
      <c r="A295" t="s">
        <v>1637</v>
      </c>
      <c r="B295" t="s">
        <v>1521</v>
      </c>
      <c r="C295" t="s">
        <v>14</v>
      </c>
      <c r="D295" t="s">
        <v>1460</v>
      </c>
      <c r="E295">
        <v>1.8867925000000001E-2</v>
      </c>
      <c r="F295">
        <v>0</v>
      </c>
      <c r="G295">
        <v>0</v>
      </c>
      <c r="H295" t="s">
        <v>1442</v>
      </c>
      <c r="I295" t="s">
        <v>1492</v>
      </c>
      <c r="J295" t="s">
        <v>1547</v>
      </c>
      <c r="K295" t="s">
        <v>1492</v>
      </c>
      <c r="M295">
        <f t="shared" si="33"/>
        <v>0</v>
      </c>
      <c r="N295">
        <f t="shared" si="34"/>
        <v>0</v>
      </c>
      <c r="O295">
        <f t="shared" si="34"/>
        <v>0</v>
      </c>
      <c r="P295">
        <f t="shared" si="34"/>
        <v>0</v>
      </c>
      <c r="Q295">
        <f t="shared" si="35"/>
        <v>0</v>
      </c>
      <c r="R295" t="str">
        <f t="shared" si="31"/>
        <v>400mt-led</v>
      </c>
      <c r="S295" t="str">
        <f t="shared" si="31"/>
        <v>L3</v>
      </c>
      <c r="T295" t="str">
        <f t="shared" si="31"/>
        <v>S2</v>
      </c>
      <c r="U295" t="str">
        <f t="shared" si="32"/>
        <v>L3-S2</v>
      </c>
    </row>
    <row r="296" spans="1:21" x14ac:dyDescent="0.35">
      <c r="A296" t="s">
        <v>1637</v>
      </c>
      <c r="B296" t="s">
        <v>1521</v>
      </c>
      <c r="C296" t="s">
        <v>14</v>
      </c>
      <c r="D296" t="s">
        <v>1462</v>
      </c>
      <c r="E296">
        <v>0.37735849100000002</v>
      </c>
      <c r="F296">
        <v>1.8867925000000001E-2</v>
      </c>
      <c r="G296">
        <v>0</v>
      </c>
      <c r="H296" t="s">
        <v>1442</v>
      </c>
      <c r="I296" t="s">
        <v>1493</v>
      </c>
      <c r="J296" t="s">
        <v>1547</v>
      </c>
      <c r="K296" t="s">
        <v>1493</v>
      </c>
      <c r="M296">
        <f t="shared" si="33"/>
        <v>0</v>
      </c>
      <c r="N296">
        <f t="shared" si="34"/>
        <v>0</v>
      </c>
      <c r="O296">
        <f t="shared" si="34"/>
        <v>0</v>
      </c>
      <c r="P296">
        <f t="shared" si="34"/>
        <v>0</v>
      </c>
      <c r="Q296">
        <f t="shared" si="35"/>
        <v>0</v>
      </c>
      <c r="R296" t="str">
        <f t="shared" si="31"/>
        <v>400mt-led</v>
      </c>
      <c r="S296" t="str">
        <f t="shared" si="31"/>
        <v>L3</v>
      </c>
      <c r="T296" t="str">
        <f t="shared" si="31"/>
        <v>S2_P1</v>
      </c>
      <c r="U296" t="str">
        <f t="shared" si="32"/>
        <v>L3-S2_P1</v>
      </c>
    </row>
    <row r="297" spans="1:21" x14ac:dyDescent="0.35">
      <c r="A297" t="s">
        <v>1637</v>
      </c>
      <c r="B297" t="s">
        <v>1521</v>
      </c>
      <c r="C297" t="s">
        <v>14</v>
      </c>
      <c r="D297" t="s">
        <v>179</v>
      </c>
      <c r="E297">
        <v>0.84905660400000005</v>
      </c>
      <c r="F297">
        <v>0.33962264199999997</v>
      </c>
      <c r="G297">
        <v>1.8867925000000001E-2</v>
      </c>
      <c r="H297" t="s">
        <v>1463</v>
      </c>
      <c r="I297" t="s">
        <v>1494</v>
      </c>
      <c r="J297" t="s">
        <v>1547</v>
      </c>
      <c r="K297" t="s">
        <v>1494</v>
      </c>
      <c r="M297">
        <f t="shared" si="33"/>
        <v>0</v>
      </c>
      <c r="N297">
        <f t="shared" si="34"/>
        <v>1</v>
      </c>
      <c r="O297">
        <f t="shared" si="34"/>
        <v>0</v>
      </c>
      <c r="P297">
        <f t="shared" si="34"/>
        <v>0</v>
      </c>
      <c r="Q297">
        <f t="shared" si="35"/>
        <v>1</v>
      </c>
      <c r="R297" t="str">
        <f t="shared" si="31"/>
        <v>400mt-led</v>
      </c>
      <c r="S297" t="str">
        <f t="shared" si="31"/>
        <v>L3</v>
      </c>
      <c r="T297" t="str">
        <f t="shared" si="31"/>
        <v>S2_P2</v>
      </c>
      <c r="U297" t="str">
        <f t="shared" si="32"/>
        <v>L3-S2_P2</v>
      </c>
    </row>
    <row r="298" spans="1:21" x14ac:dyDescent="0.35">
      <c r="A298" t="s">
        <v>1637</v>
      </c>
      <c r="B298" t="s">
        <v>1521</v>
      </c>
      <c r="C298" t="s">
        <v>14</v>
      </c>
      <c r="D298" t="s">
        <v>1464</v>
      </c>
      <c r="E298">
        <v>0</v>
      </c>
      <c r="F298">
        <v>0</v>
      </c>
      <c r="G298">
        <v>0</v>
      </c>
      <c r="H298" t="s">
        <v>1442</v>
      </c>
      <c r="I298" t="s">
        <v>1495</v>
      </c>
      <c r="J298" t="s">
        <v>1547</v>
      </c>
      <c r="K298" t="s">
        <v>1495</v>
      </c>
      <c r="M298">
        <f t="shared" si="33"/>
        <v>-1</v>
      </c>
      <c r="N298">
        <f t="shared" si="34"/>
        <v>0</v>
      </c>
      <c r="O298">
        <f t="shared" si="34"/>
        <v>0</v>
      </c>
      <c r="P298">
        <f t="shared" si="34"/>
        <v>0</v>
      </c>
      <c r="Q298">
        <f t="shared" si="35"/>
        <v>-1</v>
      </c>
      <c r="R298" t="str">
        <f t="shared" si="31"/>
        <v>400mt-led</v>
      </c>
      <c r="S298" t="str">
        <f t="shared" si="31"/>
        <v>L3</v>
      </c>
      <c r="T298" t="str">
        <f t="shared" si="31"/>
        <v>S3</v>
      </c>
      <c r="U298" t="str">
        <f t="shared" si="32"/>
        <v>L3-S3</v>
      </c>
    </row>
    <row r="299" spans="1:21" x14ac:dyDescent="0.35">
      <c r="A299" t="s">
        <v>1637</v>
      </c>
      <c r="B299" t="s">
        <v>1521</v>
      </c>
      <c r="C299" t="s">
        <v>14</v>
      </c>
      <c r="D299" t="s">
        <v>1466</v>
      </c>
      <c r="E299">
        <v>1.8867925000000001E-2</v>
      </c>
      <c r="F299">
        <v>0</v>
      </c>
      <c r="G299">
        <v>0</v>
      </c>
      <c r="H299" t="s">
        <v>1442</v>
      </c>
      <c r="I299" t="s">
        <v>1500</v>
      </c>
      <c r="J299" t="s">
        <v>1547</v>
      </c>
      <c r="K299" t="s">
        <v>1500</v>
      </c>
      <c r="M299">
        <f t="shared" si="33"/>
        <v>0</v>
      </c>
      <c r="N299">
        <f t="shared" si="34"/>
        <v>0</v>
      </c>
      <c r="O299">
        <f t="shared" si="34"/>
        <v>0</v>
      </c>
      <c r="P299">
        <f t="shared" si="34"/>
        <v>0</v>
      </c>
      <c r="Q299">
        <f t="shared" si="35"/>
        <v>0</v>
      </c>
      <c r="R299" t="str">
        <f t="shared" si="31"/>
        <v>400mt-led</v>
      </c>
      <c r="S299" t="str">
        <f t="shared" si="31"/>
        <v>L3</v>
      </c>
      <c r="T299" t="str">
        <f t="shared" si="31"/>
        <v>S3_P1</v>
      </c>
      <c r="U299" t="str">
        <f t="shared" si="32"/>
        <v>L3-S3_P1</v>
      </c>
    </row>
    <row r="300" spans="1:21" x14ac:dyDescent="0.35">
      <c r="A300" t="s">
        <v>1637</v>
      </c>
      <c r="B300" t="s">
        <v>1521</v>
      </c>
      <c r="C300" t="s">
        <v>14</v>
      </c>
      <c r="D300" t="s">
        <v>1468</v>
      </c>
      <c r="E300">
        <v>0.33962264199999997</v>
      </c>
      <c r="F300">
        <v>1.8867925000000001E-2</v>
      </c>
      <c r="G300">
        <v>0</v>
      </c>
      <c r="H300" t="s">
        <v>1442</v>
      </c>
      <c r="I300" t="s">
        <v>1503</v>
      </c>
      <c r="J300" t="s">
        <v>1547</v>
      </c>
      <c r="K300" t="s">
        <v>1503</v>
      </c>
      <c r="M300">
        <f t="shared" si="33"/>
        <v>0</v>
      </c>
      <c r="N300">
        <f t="shared" si="34"/>
        <v>0</v>
      </c>
      <c r="O300">
        <f t="shared" si="34"/>
        <v>0</v>
      </c>
      <c r="P300">
        <f t="shared" si="34"/>
        <v>0</v>
      </c>
      <c r="Q300">
        <f t="shared" si="35"/>
        <v>0</v>
      </c>
      <c r="R300" t="str">
        <f t="shared" si="31"/>
        <v>400mt-led</v>
      </c>
      <c r="S300" t="str">
        <f t="shared" si="31"/>
        <v>L3</v>
      </c>
      <c r="T300" t="str">
        <f t="shared" si="31"/>
        <v>S3_P2</v>
      </c>
      <c r="U300" t="str">
        <f t="shared" si="32"/>
        <v>L3-S3_P2</v>
      </c>
    </row>
    <row r="301" spans="1:21" x14ac:dyDescent="0.35">
      <c r="A301" t="s">
        <v>1637</v>
      </c>
      <c r="B301" t="s">
        <v>1521</v>
      </c>
      <c r="C301" t="s">
        <v>17</v>
      </c>
      <c r="D301" t="s">
        <v>35</v>
      </c>
      <c r="E301">
        <v>0.22641509400000001</v>
      </c>
      <c r="F301">
        <v>1.8867925000000001E-2</v>
      </c>
      <c r="G301">
        <v>0</v>
      </c>
      <c r="H301" t="s">
        <v>1442</v>
      </c>
      <c r="I301" t="s">
        <v>1501</v>
      </c>
      <c r="J301" t="s">
        <v>1548</v>
      </c>
      <c r="K301" t="s">
        <v>1501</v>
      </c>
      <c r="M301">
        <f t="shared" si="33"/>
        <v>0</v>
      </c>
      <c r="N301">
        <f t="shared" si="34"/>
        <v>0</v>
      </c>
      <c r="O301">
        <f t="shared" si="34"/>
        <v>0</v>
      </c>
      <c r="P301">
        <f t="shared" si="34"/>
        <v>0</v>
      </c>
      <c r="Q301">
        <f t="shared" si="35"/>
        <v>0</v>
      </c>
      <c r="R301" t="str">
        <f t="shared" si="31"/>
        <v>400mt-led</v>
      </c>
      <c r="S301" t="str">
        <f t="shared" si="31"/>
        <v>L4</v>
      </c>
      <c r="T301" t="str">
        <f t="shared" si="31"/>
        <v>a</v>
      </c>
      <c r="U301" t="str">
        <f t="shared" si="32"/>
        <v>L4-a</v>
      </c>
    </row>
    <row r="302" spans="1:21" x14ac:dyDescent="0.35">
      <c r="A302" t="s">
        <v>1637</v>
      </c>
      <c r="B302" t="s">
        <v>1521</v>
      </c>
      <c r="C302" t="s">
        <v>17</v>
      </c>
      <c r="D302" t="s">
        <v>39</v>
      </c>
      <c r="E302">
        <v>0.43396226399999999</v>
      </c>
      <c r="F302">
        <v>0.15094339600000001</v>
      </c>
      <c r="G302">
        <v>0</v>
      </c>
      <c r="H302" t="s">
        <v>1442</v>
      </c>
      <c r="I302" t="s">
        <v>1504</v>
      </c>
      <c r="J302" t="s">
        <v>1548</v>
      </c>
      <c r="K302" t="s">
        <v>1504</v>
      </c>
      <c r="M302">
        <f t="shared" si="33"/>
        <v>0</v>
      </c>
      <c r="N302">
        <f t="shared" si="34"/>
        <v>0</v>
      </c>
      <c r="O302">
        <f t="shared" si="34"/>
        <v>0</v>
      </c>
      <c r="P302">
        <f t="shared" si="34"/>
        <v>0</v>
      </c>
      <c r="Q302">
        <f t="shared" si="35"/>
        <v>0</v>
      </c>
      <c r="R302" t="str">
        <f t="shared" si="31"/>
        <v>400mt-led</v>
      </c>
      <c r="S302" t="str">
        <f t="shared" si="31"/>
        <v>L4</v>
      </c>
      <c r="T302" t="str">
        <f t="shared" si="31"/>
        <v>b</v>
      </c>
      <c r="U302" t="str">
        <f t="shared" si="32"/>
        <v>L4-b</v>
      </c>
    </row>
    <row r="303" spans="1:21" x14ac:dyDescent="0.35">
      <c r="A303" t="s">
        <v>1637</v>
      </c>
      <c r="B303" t="s">
        <v>1521</v>
      </c>
      <c r="C303" t="s">
        <v>17</v>
      </c>
      <c r="D303" t="s">
        <v>42</v>
      </c>
      <c r="E303">
        <v>0.84905660400000005</v>
      </c>
      <c r="F303">
        <v>0.41509434000000001</v>
      </c>
      <c r="G303">
        <v>1.8867925000000001E-2</v>
      </c>
      <c r="H303" t="s">
        <v>1463</v>
      </c>
      <c r="I303" t="s">
        <v>1505</v>
      </c>
      <c r="J303" t="s">
        <v>1548</v>
      </c>
      <c r="K303" t="s">
        <v>1505</v>
      </c>
      <c r="M303">
        <f t="shared" si="33"/>
        <v>0</v>
      </c>
      <c r="N303">
        <f t="shared" si="34"/>
        <v>1</v>
      </c>
      <c r="O303">
        <f t="shared" si="34"/>
        <v>0</v>
      </c>
      <c r="P303">
        <f t="shared" si="34"/>
        <v>0</v>
      </c>
      <c r="Q303">
        <f t="shared" si="35"/>
        <v>1</v>
      </c>
      <c r="R303" t="str">
        <f t="shared" si="31"/>
        <v>400mt-led</v>
      </c>
      <c r="S303" t="str">
        <f t="shared" si="31"/>
        <v>L4</v>
      </c>
      <c r="T303" t="str">
        <f t="shared" si="31"/>
        <v>d</v>
      </c>
      <c r="U303" t="str">
        <f t="shared" si="32"/>
        <v>L4-d</v>
      </c>
    </row>
    <row r="304" spans="1:21" x14ac:dyDescent="0.35">
      <c r="A304" t="s">
        <v>1637</v>
      </c>
      <c r="B304" t="s">
        <v>1521</v>
      </c>
      <c r="C304" t="s">
        <v>17</v>
      </c>
      <c r="D304" t="s">
        <v>45</v>
      </c>
      <c r="E304">
        <v>0.92452830200000002</v>
      </c>
      <c r="F304">
        <v>0.64150943400000005</v>
      </c>
      <c r="G304">
        <v>0.132075472</v>
      </c>
      <c r="H304" t="s">
        <v>1463</v>
      </c>
      <c r="I304" t="s">
        <v>1506</v>
      </c>
      <c r="J304" t="s">
        <v>1548</v>
      </c>
      <c r="K304" t="s">
        <v>1506</v>
      </c>
      <c r="M304">
        <f t="shared" si="33"/>
        <v>0</v>
      </c>
      <c r="N304">
        <f t="shared" si="34"/>
        <v>1</v>
      </c>
      <c r="O304">
        <f t="shared" si="34"/>
        <v>0</v>
      </c>
      <c r="P304">
        <f t="shared" si="34"/>
        <v>0</v>
      </c>
      <c r="Q304">
        <f t="shared" si="35"/>
        <v>1</v>
      </c>
      <c r="R304" t="str">
        <f t="shared" si="31"/>
        <v>400mt-led</v>
      </c>
      <c r="S304" t="str">
        <f t="shared" si="31"/>
        <v>L4</v>
      </c>
      <c r="T304" t="str">
        <f t="shared" si="31"/>
        <v>e</v>
      </c>
      <c r="U304" t="str">
        <f t="shared" si="32"/>
        <v>L4-e</v>
      </c>
    </row>
    <row r="305" spans="1:21" x14ac:dyDescent="0.35">
      <c r="A305" t="s">
        <v>1637</v>
      </c>
      <c r="B305" t="s">
        <v>1521</v>
      </c>
      <c r="C305" t="s">
        <v>17</v>
      </c>
      <c r="D305" t="s">
        <v>1450</v>
      </c>
      <c r="E305">
        <v>0</v>
      </c>
      <c r="F305">
        <v>0</v>
      </c>
      <c r="G305">
        <v>0</v>
      </c>
      <c r="H305" t="s">
        <v>1442</v>
      </c>
      <c r="I305" t="s">
        <v>1496</v>
      </c>
      <c r="J305" t="s">
        <v>1548</v>
      </c>
      <c r="K305" t="s">
        <v>1496</v>
      </c>
      <c r="M305">
        <f t="shared" si="33"/>
        <v>-1</v>
      </c>
      <c r="N305">
        <f t="shared" si="34"/>
        <v>0</v>
      </c>
      <c r="O305">
        <f t="shared" si="34"/>
        <v>0</v>
      </c>
      <c r="P305">
        <f t="shared" si="34"/>
        <v>0</v>
      </c>
      <c r="Q305">
        <f t="shared" si="35"/>
        <v>-1</v>
      </c>
      <c r="R305" t="str">
        <f t="shared" si="31"/>
        <v>400mt-led</v>
      </c>
      <c r="S305" t="str">
        <f t="shared" si="31"/>
        <v>L4</v>
      </c>
      <c r="T305" t="str">
        <f t="shared" si="31"/>
        <v>S1</v>
      </c>
      <c r="U305" t="str">
        <f t="shared" si="32"/>
        <v>L4-S1</v>
      </c>
    </row>
    <row r="306" spans="1:21" x14ac:dyDescent="0.35">
      <c r="A306" t="s">
        <v>1637</v>
      </c>
      <c r="B306" t="s">
        <v>1521</v>
      </c>
      <c r="C306" t="s">
        <v>17</v>
      </c>
      <c r="D306" t="s">
        <v>1454</v>
      </c>
      <c r="E306">
        <v>3.7735849000000002E-2</v>
      </c>
      <c r="F306">
        <v>0</v>
      </c>
      <c r="G306">
        <v>0</v>
      </c>
      <c r="H306" t="s">
        <v>1442</v>
      </c>
      <c r="I306" t="s">
        <v>1458</v>
      </c>
      <c r="J306" t="s">
        <v>1548</v>
      </c>
      <c r="K306" t="s">
        <v>1458</v>
      </c>
      <c r="M306">
        <f t="shared" si="33"/>
        <v>0</v>
      </c>
      <c r="N306">
        <f t="shared" si="34"/>
        <v>0</v>
      </c>
      <c r="O306">
        <f t="shared" si="34"/>
        <v>0</v>
      </c>
      <c r="P306">
        <f t="shared" si="34"/>
        <v>0</v>
      </c>
      <c r="Q306">
        <f t="shared" si="35"/>
        <v>0</v>
      </c>
      <c r="R306" t="str">
        <f t="shared" si="31"/>
        <v>400mt-led</v>
      </c>
      <c r="S306" t="str">
        <f t="shared" si="31"/>
        <v>L4</v>
      </c>
      <c r="T306" t="str">
        <f t="shared" si="31"/>
        <v>S1_P1</v>
      </c>
      <c r="U306" t="str">
        <f t="shared" si="32"/>
        <v>L4-S1_P1</v>
      </c>
    </row>
    <row r="307" spans="1:21" x14ac:dyDescent="0.35">
      <c r="A307" t="s">
        <v>1637</v>
      </c>
      <c r="B307" t="s">
        <v>1521</v>
      </c>
      <c r="C307" t="s">
        <v>17</v>
      </c>
      <c r="D307" t="s">
        <v>1459</v>
      </c>
      <c r="E307">
        <v>0.396226415</v>
      </c>
      <c r="F307">
        <v>0.11320754700000001</v>
      </c>
      <c r="G307">
        <v>0</v>
      </c>
      <c r="H307" t="s">
        <v>1442</v>
      </c>
      <c r="I307" t="s">
        <v>86</v>
      </c>
      <c r="J307" t="s">
        <v>1548</v>
      </c>
      <c r="K307" t="s">
        <v>86</v>
      </c>
      <c r="M307">
        <f t="shared" si="33"/>
        <v>0</v>
      </c>
      <c r="N307">
        <f t="shared" si="34"/>
        <v>0</v>
      </c>
      <c r="O307">
        <f t="shared" si="34"/>
        <v>0</v>
      </c>
      <c r="P307">
        <f t="shared" si="34"/>
        <v>0</v>
      </c>
      <c r="Q307">
        <f t="shared" si="35"/>
        <v>0</v>
      </c>
      <c r="R307" t="str">
        <f t="shared" si="31"/>
        <v>400mt-led</v>
      </c>
      <c r="S307" t="str">
        <f t="shared" si="31"/>
        <v>L4</v>
      </c>
      <c r="T307" t="str">
        <f t="shared" si="31"/>
        <v>S1_P2</v>
      </c>
      <c r="U307" t="str">
        <f t="shared" si="32"/>
        <v>L4-S1_P2</v>
      </c>
    </row>
    <row r="308" spans="1:21" x14ac:dyDescent="0.35">
      <c r="A308" t="s">
        <v>1637</v>
      </c>
      <c r="B308" t="s">
        <v>1521</v>
      </c>
      <c r="C308" t="s">
        <v>17</v>
      </c>
      <c r="D308" t="s">
        <v>1460</v>
      </c>
      <c r="E308">
        <v>0</v>
      </c>
      <c r="F308">
        <v>0</v>
      </c>
      <c r="G308">
        <v>0</v>
      </c>
      <c r="H308" t="s">
        <v>1442</v>
      </c>
      <c r="I308" t="s">
        <v>1498</v>
      </c>
      <c r="J308" t="s">
        <v>1548</v>
      </c>
      <c r="K308" t="s">
        <v>1498</v>
      </c>
      <c r="M308">
        <f t="shared" si="33"/>
        <v>-1</v>
      </c>
      <c r="N308">
        <f t="shared" si="34"/>
        <v>0</v>
      </c>
      <c r="O308">
        <f t="shared" si="34"/>
        <v>0</v>
      </c>
      <c r="P308">
        <f t="shared" si="34"/>
        <v>0</v>
      </c>
      <c r="Q308">
        <f t="shared" si="35"/>
        <v>-1</v>
      </c>
      <c r="R308" t="str">
        <f t="shared" si="31"/>
        <v>400mt-led</v>
      </c>
      <c r="S308" t="str">
        <f t="shared" si="31"/>
        <v>L4</v>
      </c>
      <c r="T308" t="str">
        <f t="shared" si="31"/>
        <v>S2</v>
      </c>
      <c r="U308" t="str">
        <f t="shared" si="32"/>
        <v>L4-S2</v>
      </c>
    </row>
    <row r="309" spans="1:21" x14ac:dyDescent="0.35">
      <c r="A309" t="s">
        <v>1637</v>
      </c>
      <c r="B309" t="s">
        <v>1521</v>
      </c>
      <c r="C309" t="s">
        <v>17</v>
      </c>
      <c r="D309" t="s">
        <v>1462</v>
      </c>
      <c r="E309">
        <v>0.26415094300000003</v>
      </c>
      <c r="F309">
        <v>0</v>
      </c>
      <c r="G309">
        <v>0</v>
      </c>
      <c r="H309" t="s">
        <v>1442</v>
      </c>
      <c r="I309" t="s">
        <v>212</v>
      </c>
      <c r="J309" t="s">
        <v>1548</v>
      </c>
      <c r="K309" t="s">
        <v>212</v>
      </c>
      <c r="M309">
        <f t="shared" si="33"/>
        <v>0</v>
      </c>
      <c r="N309">
        <f t="shared" si="34"/>
        <v>0</v>
      </c>
      <c r="O309">
        <f t="shared" si="34"/>
        <v>0</v>
      </c>
      <c r="P309">
        <f t="shared" si="34"/>
        <v>0</v>
      </c>
      <c r="Q309">
        <f t="shared" si="35"/>
        <v>0</v>
      </c>
      <c r="R309" t="str">
        <f t="shared" si="31"/>
        <v>400mt-led</v>
      </c>
      <c r="S309" t="str">
        <f t="shared" si="31"/>
        <v>L4</v>
      </c>
      <c r="T309" t="str">
        <f t="shared" si="31"/>
        <v>S2_P1</v>
      </c>
      <c r="U309" t="str">
        <f t="shared" si="32"/>
        <v>L4-S2_P1</v>
      </c>
    </row>
    <row r="310" spans="1:21" x14ac:dyDescent="0.35">
      <c r="A310" t="s">
        <v>1637</v>
      </c>
      <c r="B310" t="s">
        <v>1521</v>
      </c>
      <c r="C310" t="s">
        <v>17</v>
      </c>
      <c r="D310" t="s">
        <v>179</v>
      </c>
      <c r="E310">
        <v>0.811320755</v>
      </c>
      <c r="F310">
        <v>0.26415094300000003</v>
      </c>
      <c r="G310">
        <v>1.8867925000000001E-2</v>
      </c>
      <c r="H310" t="s">
        <v>1463</v>
      </c>
      <c r="I310" t="s">
        <v>88</v>
      </c>
      <c r="J310" t="s">
        <v>1548</v>
      </c>
      <c r="K310" t="s">
        <v>88</v>
      </c>
      <c r="M310">
        <f t="shared" si="33"/>
        <v>0</v>
      </c>
      <c r="N310">
        <f t="shared" si="34"/>
        <v>1</v>
      </c>
      <c r="O310">
        <f t="shared" si="34"/>
        <v>0</v>
      </c>
      <c r="P310">
        <f t="shared" si="34"/>
        <v>0</v>
      </c>
      <c r="Q310">
        <f t="shared" si="35"/>
        <v>1</v>
      </c>
      <c r="R310" t="str">
        <f t="shared" si="31"/>
        <v>400mt-led</v>
      </c>
      <c r="S310" t="str">
        <f t="shared" si="31"/>
        <v>L4</v>
      </c>
      <c r="T310" t="str">
        <f t="shared" si="31"/>
        <v>S2_P2</v>
      </c>
      <c r="U310" t="str">
        <f t="shared" si="32"/>
        <v>L4-S2_P2</v>
      </c>
    </row>
    <row r="311" spans="1:21" x14ac:dyDescent="0.35">
      <c r="A311" t="s">
        <v>1637</v>
      </c>
      <c r="B311" t="s">
        <v>1521</v>
      </c>
      <c r="C311" t="s">
        <v>17</v>
      </c>
      <c r="D311" t="s">
        <v>1464</v>
      </c>
      <c r="E311">
        <v>0</v>
      </c>
      <c r="F311">
        <v>0</v>
      </c>
      <c r="G311">
        <v>0</v>
      </c>
      <c r="H311" t="s">
        <v>1442</v>
      </c>
      <c r="I311" t="s">
        <v>1497</v>
      </c>
      <c r="J311" t="s">
        <v>1548</v>
      </c>
      <c r="K311" t="s">
        <v>1497</v>
      </c>
      <c r="M311">
        <f t="shared" si="33"/>
        <v>-1</v>
      </c>
      <c r="N311">
        <f t="shared" si="34"/>
        <v>0</v>
      </c>
      <c r="O311">
        <f t="shared" si="34"/>
        <v>0</v>
      </c>
      <c r="P311">
        <f t="shared" si="34"/>
        <v>0</v>
      </c>
      <c r="Q311">
        <f t="shared" si="35"/>
        <v>-1</v>
      </c>
      <c r="R311" t="str">
        <f t="shared" si="31"/>
        <v>400mt-led</v>
      </c>
      <c r="S311" t="str">
        <f t="shared" si="31"/>
        <v>L4</v>
      </c>
      <c r="T311" t="str">
        <f t="shared" si="31"/>
        <v>S3</v>
      </c>
      <c r="U311" t="str">
        <f t="shared" si="32"/>
        <v>L4-S3</v>
      </c>
    </row>
    <row r="312" spans="1:21" x14ac:dyDescent="0.35">
      <c r="A312" t="s">
        <v>1637</v>
      </c>
      <c r="B312" t="s">
        <v>1521</v>
      </c>
      <c r="C312" t="s">
        <v>17</v>
      </c>
      <c r="D312" t="s">
        <v>1466</v>
      </c>
      <c r="E312">
        <v>0</v>
      </c>
      <c r="F312">
        <v>0</v>
      </c>
      <c r="G312">
        <v>0</v>
      </c>
      <c r="H312" t="s">
        <v>1442</v>
      </c>
      <c r="I312" t="s">
        <v>1499</v>
      </c>
      <c r="J312" t="s">
        <v>1548</v>
      </c>
      <c r="K312" t="s">
        <v>1499</v>
      </c>
      <c r="M312">
        <f t="shared" si="33"/>
        <v>-1</v>
      </c>
      <c r="N312">
        <f t="shared" si="34"/>
        <v>0</v>
      </c>
      <c r="O312">
        <f t="shared" si="34"/>
        <v>0</v>
      </c>
      <c r="P312">
        <f t="shared" si="34"/>
        <v>0</v>
      </c>
      <c r="Q312">
        <f t="shared" si="35"/>
        <v>-1</v>
      </c>
      <c r="R312" t="str">
        <f t="shared" si="31"/>
        <v>400mt-led</v>
      </c>
      <c r="S312" t="str">
        <f t="shared" si="31"/>
        <v>L4</v>
      </c>
      <c r="T312" t="str">
        <f t="shared" si="31"/>
        <v>S3_P1</v>
      </c>
      <c r="U312" t="str">
        <f t="shared" si="32"/>
        <v>L4-S3_P1</v>
      </c>
    </row>
    <row r="313" spans="1:21" x14ac:dyDescent="0.35">
      <c r="A313" t="s">
        <v>1637</v>
      </c>
      <c r="B313" t="s">
        <v>1521</v>
      </c>
      <c r="C313" t="s">
        <v>17</v>
      </c>
      <c r="D313" t="s">
        <v>1468</v>
      </c>
      <c r="E313">
        <v>0.26415094300000003</v>
      </c>
      <c r="F313">
        <v>0</v>
      </c>
      <c r="G313">
        <v>0</v>
      </c>
      <c r="H313" t="s">
        <v>1442</v>
      </c>
      <c r="I313" t="s">
        <v>1502</v>
      </c>
      <c r="J313" t="s">
        <v>1548</v>
      </c>
      <c r="K313" t="s">
        <v>1502</v>
      </c>
      <c r="M313">
        <f t="shared" si="33"/>
        <v>0</v>
      </c>
      <c r="N313">
        <f t="shared" si="34"/>
        <v>0</v>
      </c>
      <c r="O313">
        <f t="shared" si="34"/>
        <v>0</v>
      </c>
      <c r="P313">
        <f t="shared" si="34"/>
        <v>0</v>
      </c>
      <c r="Q313">
        <f t="shared" si="35"/>
        <v>0</v>
      </c>
      <c r="R313" t="str">
        <f t="shared" si="31"/>
        <v>400mt-led</v>
      </c>
      <c r="S313" t="str">
        <f t="shared" si="31"/>
        <v>L4</v>
      </c>
      <c r="T313" t="str">
        <f t="shared" si="31"/>
        <v>S3_P2</v>
      </c>
      <c r="U313" t="str">
        <f t="shared" si="32"/>
        <v>L4-S3_P2</v>
      </c>
    </row>
    <row r="314" spans="1:21" x14ac:dyDescent="0.35">
      <c r="A314" t="s">
        <v>1637</v>
      </c>
      <c r="B314" t="s">
        <v>1518</v>
      </c>
      <c r="C314" t="s">
        <v>3</v>
      </c>
      <c r="D314" t="s">
        <v>35</v>
      </c>
      <c r="E314">
        <v>0.26415094300000003</v>
      </c>
      <c r="F314">
        <v>0.132075472</v>
      </c>
      <c r="G314">
        <v>0</v>
      </c>
      <c r="H314" t="s">
        <v>1442</v>
      </c>
      <c r="I314" t="s">
        <v>1443</v>
      </c>
      <c r="J314" t="s">
        <v>1537</v>
      </c>
      <c r="K314" t="s">
        <v>1443</v>
      </c>
      <c r="M314">
        <f t="shared" si="33"/>
        <v>0</v>
      </c>
      <c r="N314">
        <f t="shared" si="34"/>
        <v>0</v>
      </c>
      <c r="O314">
        <f t="shared" si="34"/>
        <v>0</v>
      </c>
      <c r="P314">
        <f t="shared" si="34"/>
        <v>0</v>
      </c>
      <c r="Q314">
        <f t="shared" si="35"/>
        <v>0</v>
      </c>
      <c r="R314" t="str">
        <f t="shared" si="31"/>
        <v>400mt-wam</v>
      </c>
      <c r="S314" t="str">
        <f t="shared" si="31"/>
        <v>L1</v>
      </c>
      <c r="T314" t="str">
        <f t="shared" si="31"/>
        <v>a</v>
      </c>
      <c r="U314" t="str">
        <f t="shared" si="32"/>
        <v>L1-a</v>
      </c>
    </row>
    <row r="315" spans="1:21" x14ac:dyDescent="0.35">
      <c r="A315" t="s">
        <v>1637</v>
      </c>
      <c r="B315" t="s">
        <v>1518</v>
      </c>
      <c r="C315" t="s">
        <v>3</v>
      </c>
      <c r="D315" t="s">
        <v>39</v>
      </c>
      <c r="E315">
        <v>0.47169811299999997</v>
      </c>
      <c r="F315">
        <v>0.20754717</v>
      </c>
      <c r="G315">
        <v>1.8867925000000001E-2</v>
      </c>
      <c r="H315" t="s">
        <v>1442</v>
      </c>
      <c r="I315" t="s">
        <v>1445</v>
      </c>
      <c r="J315" t="s">
        <v>1537</v>
      </c>
      <c r="K315" t="s">
        <v>1445</v>
      </c>
      <c r="M315">
        <f t="shared" si="33"/>
        <v>0</v>
      </c>
      <c r="N315">
        <f t="shared" si="34"/>
        <v>0</v>
      </c>
      <c r="O315">
        <f t="shared" si="34"/>
        <v>0</v>
      </c>
      <c r="P315">
        <f t="shared" si="34"/>
        <v>0</v>
      </c>
      <c r="Q315">
        <f t="shared" si="35"/>
        <v>0</v>
      </c>
      <c r="R315" t="str">
        <f t="shared" si="31"/>
        <v>400mt-wam</v>
      </c>
      <c r="S315" t="str">
        <f t="shared" si="31"/>
        <v>L1</v>
      </c>
      <c r="T315" t="str">
        <f t="shared" si="31"/>
        <v>b</v>
      </c>
      <c r="U315" t="str">
        <f t="shared" si="32"/>
        <v>L1-b</v>
      </c>
    </row>
    <row r="316" spans="1:21" x14ac:dyDescent="0.35">
      <c r="A316" t="s">
        <v>1637</v>
      </c>
      <c r="B316" t="s">
        <v>1518</v>
      </c>
      <c r="C316" t="s">
        <v>3</v>
      </c>
      <c r="D316" t="s">
        <v>42</v>
      </c>
      <c r="E316">
        <v>0.86792452799999997</v>
      </c>
      <c r="F316">
        <v>0.52830188700000003</v>
      </c>
      <c r="G316">
        <v>0.132075472</v>
      </c>
      <c r="H316" t="s">
        <v>1463</v>
      </c>
      <c r="I316" t="s">
        <v>1448</v>
      </c>
      <c r="J316" t="s">
        <v>1537</v>
      </c>
      <c r="K316" t="s">
        <v>1448</v>
      </c>
      <c r="M316">
        <f t="shared" si="33"/>
        <v>0</v>
      </c>
      <c r="N316">
        <f t="shared" si="34"/>
        <v>1</v>
      </c>
      <c r="O316">
        <f t="shared" si="34"/>
        <v>0</v>
      </c>
      <c r="P316">
        <f t="shared" si="34"/>
        <v>0</v>
      </c>
      <c r="Q316">
        <f t="shared" si="35"/>
        <v>1</v>
      </c>
      <c r="R316" t="str">
        <f t="shared" si="31"/>
        <v>400mt-wam</v>
      </c>
      <c r="S316" t="str">
        <f t="shared" si="31"/>
        <v>L1</v>
      </c>
      <c r="T316" t="str">
        <f t="shared" si="31"/>
        <v>d</v>
      </c>
      <c r="U316" t="str">
        <f t="shared" si="32"/>
        <v>L1-d</v>
      </c>
    </row>
    <row r="317" spans="1:21" x14ac:dyDescent="0.35">
      <c r="A317" t="s">
        <v>1637</v>
      </c>
      <c r="B317" t="s">
        <v>1518</v>
      </c>
      <c r="C317" t="s">
        <v>3</v>
      </c>
      <c r="D317" t="s">
        <v>45</v>
      </c>
      <c r="E317">
        <v>0.98113207499999999</v>
      </c>
      <c r="F317">
        <v>0.811320755</v>
      </c>
      <c r="G317">
        <v>0.188679245</v>
      </c>
      <c r="H317" t="s">
        <v>1447</v>
      </c>
      <c r="I317" t="s">
        <v>1449</v>
      </c>
      <c r="J317" t="s">
        <v>1537</v>
      </c>
      <c r="K317" t="s">
        <v>1449</v>
      </c>
      <c r="M317">
        <f t="shared" si="33"/>
        <v>0</v>
      </c>
      <c r="N317">
        <f t="shared" si="34"/>
        <v>1</v>
      </c>
      <c r="O317">
        <f t="shared" si="34"/>
        <v>1</v>
      </c>
      <c r="P317">
        <f t="shared" si="34"/>
        <v>0</v>
      </c>
      <c r="Q317">
        <f t="shared" si="35"/>
        <v>2</v>
      </c>
      <c r="R317" t="str">
        <f t="shared" si="31"/>
        <v>400mt-wam</v>
      </c>
      <c r="S317" t="str">
        <f t="shared" si="31"/>
        <v>L1</v>
      </c>
      <c r="T317" t="str">
        <f t="shared" si="31"/>
        <v>e</v>
      </c>
      <c r="U317" t="str">
        <f t="shared" si="32"/>
        <v>L1-e</v>
      </c>
    </row>
    <row r="318" spans="1:21" x14ac:dyDescent="0.35">
      <c r="A318" t="s">
        <v>1637</v>
      </c>
      <c r="B318" t="s">
        <v>1518</v>
      </c>
      <c r="C318" t="s">
        <v>3</v>
      </c>
      <c r="D318" t="s">
        <v>1450</v>
      </c>
      <c r="E318">
        <v>0</v>
      </c>
      <c r="F318">
        <v>0</v>
      </c>
      <c r="G318">
        <v>0</v>
      </c>
      <c r="H318" t="s">
        <v>1442</v>
      </c>
      <c r="I318" t="s">
        <v>1451</v>
      </c>
      <c r="J318" t="s">
        <v>1537</v>
      </c>
      <c r="K318" t="s">
        <v>1451</v>
      </c>
      <c r="M318">
        <f t="shared" si="33"/>
        <v>-1</v>
      </c>
      <c r="N318">
        <f t="shared" si="34"/>
        <v>0</v>
      </c>
      <c r="O318">
        <f t="shared" si="34"/>
        <v>0</v>
      </c>
      <c r="P318">
        <f t="shared" si="34"/>
        <v>0</v>
      </c>
      <c r="Q318">
        <f t="shared" si="35"/>
        <v>-1</v>
      </c>
      <c r="R318" t="str">
        <f t="shared" si="31"/>
        <v>400mt-wam</v>
      </c>
      <c r="S318" t="str">
        <f t="shared" si="31"/>
        <v>L1</v>
      </c>
      <c r="T318" t="str">
        <f t="shared" si="31"/>
        <v>S1</v>
      </c>
      <c r="U318" t="str">
        <f t="shared" si="32"/>
        <v>L1-S1</v>
      </c>
    </row>
    <row r="319" spans="1:21" x14ac:dyDescent="0.35">
      <c r="A319" t="s">
        <v>1637</v>
      </c>
      <c r="B319" t="s">
        <v>1518</v>
      </c>
      <c r="C319" t="s">
        <v>3</v>
      </c>
      <c r="D319" t="s">
        <v>1454</v>
      </c>
      <c r="E319">
        <v>7.5471698000000004E-2</v>
      </c>
      <c r="F319">
        <v>0</v>
      </c>
      <c r="G319">
        <v>0</v>
      </c>
      <c r="H319" t="s">
        <v>1442</v>
      </c>
      <c r="I319" t="s">
        <v>1455</v>
      </c>
      <c r="J319" t="s">
        <v>1537</v>
      </c>
      <c r="K319" t="s">
        <v>1455</v>
      </c>
      <c r="M319">
        <f t="shared" si="33"/>
        <v>0</v>
      </c>
      <c r="N319">
        <f t="shared" si="34"/>
        <v>0</v>
      </c>
      <c r="O319">
        <f t="shared" si="34"/>
        <v>0</v>
      </c>
      <c r="P319">
        <f t="shared" si="34"/>
        <v>0</v>
      </c>
      <c r="Q319">
        <f t="shared" si="35"/>
        <v>0</v>
      </c>
      <c r="R319" t="str">
        <f t="shared" si="31"/>
        <v>400mt-wam</v>
      </c>
      <c r="S319" t="str">
        <f t="shared" si="31"/>
        <v>L1</v>
      </c>
      <c r="T319" t="str">
        <f t="shared" si="31"/>
        <v>S1_P1</v>
      </c>
      <c r="U319" t="str">
        <f t="shared" si="32"/>
        <v>L1-S1_P1</v>
      </c>
    </row>
    <row r="320" spans="1:21" x14ac:dyDescent="0.35">
      <c r="A320" t="s">
        <v>1637</v>
      </c>
      <c r="B320" t="s">
        <v>1518</v>
      </c>
      <c r="C320" t="s">
        <v>3</v>
      </c>
      <c r="D320" t="s">
        <v>1459</v>
      </c>
      <c r="E320">
        <v>0.43396226399999999</v>
      </c>
      <c r="F320">
        <v>0.15094339600000001</v>
      </c>
      <c r="G320">
        <v>0</v>
      </c>
      <c r="H320" t="s">
        <v>1442</v>
      </c>
      <c r="I320" t="s">
        <v>85</v>
      </c>
      <c r="J320" t="s">
        <v>1537</v>
      </c>
      <c r="K320" t="s">
        <v>85</v>
      </c>
      <c r="M320">
        <f t="shared" si="33"/>
        <v>0</v>
      </c>
      <c r="N320">
        <f t="shared" si="34"/>
        <v>0</v>
      </c>
      <c r="O320">
        <f t="shared" si="34"/>
        <v>0</v>
      </c>
      <c r="P320">
        <f t="shared" si="34"/>
        <v>0</v>
      </c>
      <c r="Q320">
        <f t="shared" si="35"/>
        <v>0</v>
      </c>
      <c r="R320" t="str">
        <f t="shared" si="31"/>
        <v>400mt-wam</v>
      </c>
      <c r="S320" t="str">
        <f t="shared" si="31"/>
        <v>L1</v>
      </c>
      <c r="T320" t="str">
        <f t="shared" si="31"/>
        <v>S1_P2</v>
      </c>
      <c r="U320" t="str">
        <f t="shared" si="32"/>
        <v>L1-S1_P2</v>
      </c>
    </row>
    <row r="321" spans="1:21" x14ac:dyDescent="0.35">
      <c r="A321" t="s">
        <v>1637</v>
      </c>
      <c r="B321" t="s">
        <v>1518</v>
      </c>
      <c r="C321" t="s">
        <v>3</v>
      </c>
      <c r="D321" t="s">
        <v>1460</v>
      </c>
      <c r="E321">
        <v>0</v>
      </c>
      <c r="F321">
        <v>0</v>
      </c>
      <c r="G321">
        <v>0</v>
      </c>
      <c r="H321" t="s">
        <v>1442</v>
      </c>
      <c r="I321" t="s">
        <v>1461</v>
      </c>
      <c r="J321" t="s">
        <v>1537</v>
      </c>
      <c r="K321" t="s">
        <v>1461</v>
      </c>
      <c r="M321">
        <f t="shared" si="33"/>
        <v>-1</v>
      </c>
      <c r="N321">
        <f t="shared" si="34"/>
        <v>0</v>
      </c>
      <c r="O321">
        <f t="shared" si="34"/>
        <v>0</v>
      </c>
      <c r="P321">
        <f t="shared" si="34"/>
        <v>0</v>
      </c>
      <c r="Q321">
        <f t="shared" si="35"/>
        <v>-1</v>
      </c>
      <c r="R321" t="str">
        <f t="shared" si="31"/>
        <v>400mt-wam</v>
      </c>
      <c r="S321" t="str">
        <f t="shared" si="31"/>
        <v>L1</v>
      </c>
      <c r="T321" t="str">
        <f t="shared" si="31"/>
        <v>S2</v>
      </c>
      <c r="U321" t="str">
        <f t="shared" si="32"/>
        <v>L1-S2</v>
      </c>
    </row>
    <row r="322" spans="1:21" x14ac:dyDescent="0.35">
      <c r="A322" t="s">
        <v>1637</v>
      </c>
      <c r="B322" t="s">
        <v>1518</v>
      </c>
      <c r="C322" t="s">
        <v>3</v>
      </c>
      <c r="D322" t="s">
        <v>1462</v>
      </c>
      <c r="E322">
        <v>0.28301886799999998</v>
      </c>
      <c r="F322">
        <v>0.11320754700000001</v>
      </c>
      <c r="G322">
        <v>0</v>
      </c>
      <c r="H322" t="s">
        <v>1442</v>
      </c>
      <c r="I322" t="s">
        <v>1457</v>
      </c>
      <c r="J322" t="s">
        <v>1537</v>
      </c>
      <c r="K322" t="s">
        <v>1457</v>
      </c>
      <c r="M322">
        <f t="shared" si="33"/>
        <v>0</v>
      </c>
      <c r="N322">
        <f t="shared" si="34"/>
        <v>0</v>
      </c>
      <c r="O322">
        <f t="shared" si="34"/>
        <v>0</v>
      </c>
      <c r="P322">
        <f t="shared" si="34"/>
        <v>0</v>
      </c>
      <c r="Q322">
        <f t="shared" si="35"/>
        <v>0</v>
      </c>
      <c r="R322" t="str">
        <f t="shared" ref="R322:T385" si="36">B322</f>
        <v>400mt-wam</v>
      </c>
      <c r="S322" t="str">
        <f t="shared" si="36"/>
        <v>L1</v>
      </c>
      <c r="T322" t="str">
        <f t="shared" si="36"/>
        <v>S2_P1</v>
      </c>
      <c r="U322" t="str">
        <f t="shared" ref="U322:U385" si="37">I322</f>
        <v>L1-S2_P1</v>
      </c>
    </row>
    <row r="323" spans="1:21" x14ac:dyDescent="0.35">
      <c r="A323" t="s">
        <v>1637</v>
      </c>
      <c r="B323" t="s">
        <v>1518</v>
      </c>
      <c r="C323" t="s">
        <v>3</v>
      </c>
      <c r="D323" t="s">
        <v>179</v>
      </c>
      <c r="E323">
        <v>0.83018867900000004</v>
      </c>
      <c r="F323">
        <v>0.41509434000000001</v>
      </c>
      <c r="G323">
        <v>9.4339622999999997E-2</v>
      </c>
      <c r="H323" t="s">
        <v>1463</v>
      </c>
      <c r="I323" t="s">
        <v>87</v>
      </c>
      <c r="J323" t="s">
        <v>1537</v>
      </c>
      <c r="K323" t="s">
        <v>87</v>
      </c>
      <c r="M323">
        <f t="shared" ref="M323:M386" si="38">IF(E323=0,-1,0)</f>
        <v>0</v>
      </c>
      <c r="N323">
        <f t="shared" ref="N323:P386" si="39">IF(E323&gt;0.667,1,0)</f>
        <v>1</v>
      </c>
      <c r="O323">
        <f t="shared" si="39"/>
        <v>0</v>
      </c>
      <c r="P323">
        <f t="shared" si="39"/>
        <v>0</v>
      </c>
      <c r="Q323">
        <f t="shared" ref="Q323:Q386" si="40">SUM(M323:P323)</f>
        <v>1</v>
      </c>
      <c r="R323" t="str">
        <f t="shared" si="36"/>
        <v>400mt-wam</v>
      </c>
      <c r="S323" t="str">
        <f t="shared" si="36"/>
        <v>L1</v>
      </c>
      <c r="T323" t="str">
        <f t="shared" si="36"/>
        <v>S2_P2</v>
      </c>
      <c r="U323" t="str">
        <f t="shared" si="37"/>
        <v>L1-S2_P2</v>
      </c>
    </row>
    <row r="324" spans="1:21" x14ac:dyDescent="0.35">
      <c r="A324" t="s">
        <v>1637</v>
      </c>
      <c r="B324" t="s">
        <v>1518</v>
      </c>
      <c r="C324" t="s">
        <v>3</v>
      </c>
      <c r="D324" t="s">
        <v>1464</v>
      </c>
      <c r="E324">
        <v>0</v>
      </c>
      <c r="F324">
        <v>0</v>
      </c>
      <c r="G324">
        <v>0</v>
      </c>
      <c r="H324" t="s">
        <v>1442</v>
      </c>
      <c r="I324" t="s">
        <v>1465</v>
      </c>
      <c r="J324" t="s">
        <v>1537</v>
      </c>
      <c r="K324" t="s">
        <v>1465</v>
      </c>
      <c r="M324">
        <f t="shared" si="38"/>
        <v>-1</v>
      </c>
      <c r="N324">
        <f t="shared" si="39"/>
        <v>0</v>
      </c>
      <c r="O324">
        <f t="shared" si="39"/>
        <v>0</v>
      </c>
      <c r="P324">
        <f t="shared" si="39"/>
        <v>0</v>
      </c>
      <c r="Q324">
        <f t="shared" si="40"/>
        <v>-1</v>
      </c>
      <c r="R324" t="str">
        <f t="shared" si="36"/>
        <v>400mt-wam</v>
      </c>
      <c r="S324" t="str">
        <f t="shared" si="36"/>
        <v>L1</v>
      </c>
      <c r="T324" t="str">
        <f t="shared" si="36"/>
        <v>S3</v>
      </c>
      <c r="U324" t="str">
        <f t="shared" si="37"/>
        <v>L1-S3</v>
      </c>
    </row>
    <row r="325" spans="1:21" x14ac:dyDescent="0.35">
      <c r="A325" t="s">
        <v>1637</v>
      </c>
      <c r="B325" t="s">
        <v>1518</v>
      </c>
      <c r="C325" t="s">
        <v>3</v>
      </c>
      <c r="D325" t="s">
        <v>1466</v>
      </c>
      <c r="E325">
        <v>0</v>
      </c>
      <c r="F325">
        <v>0</v>
      </c>
      <c r="G325">
        <v>0</v>
      </c>
      <c r="H325" t="s">
        <v>1442</v>
      </c>
      <c r="I325" t="s">
        <v>1467</v>
      </c>
      <c r="J325" t="s">
        <v>1537</v>
      </c>
      <c r="K325" t="s">
        <v>1467</v>
      </c>
      <c r="M325">
        <f t="shared" si="38"/>
        <v>-1</v>
      </c>
      <c r="N325">
        <f t="shared" si="39"/>
        <v>0</v>
      </c>
      <c r="O325">
        <f t="shared" si="39"/>
        <v>0</v>
      </c>
      <c r="P325">
        <f t="shared" si="39"/>
        <v>0</v>
      </c>
      <c r="Q325">
        <f t="shared" si="40"/>
        <v>-1</v>
      </c>
      <c r="R325" t="str">
        <f t="shared" si="36"/>
        <v>400mt-wam</v>
      </c>
      <c r="S325" t="str">
        <f t="shared" si="36"/>
        <v>L1</v>
      </c>
      <c r="T325" t="str">
        <f t="shared" si="36"/>
        <v>S3_P1</v>
      </c>
      <c r="U325" t="str">
        <f t="shared" si="37"/>
        <v>L1-S3_P1</v>
      </c>
    </row>
    <row r="326" spans="1:21" x14ac:dyDescent="0.35">
      <c r="A326" t="s">
        <v>1637</v>
      </c>
      <c r="B326" t="s">
        <v>1518</v>
      </c>
      <c r="C326" t="s">
        <v>3</v>
      </c>
      <c r="D326" t="s">
        <v>1468</v>
      </c>
      <c r="E326">
        <v>0.26415094300000003</v>
      </c>
      <c r="F326">
        <v>1.8867925000000001E-2</v>
      </c>
      <c r="G326">
        <v>0</v>
      </c>
      <c r="H326" t="s">
        <v>1442</v>
      </c>
      <c r="I326" t="s">
        <v>1469</v>
      </c>
      <c r="J326" t="s">
        <v>1537</v>
      </c>
      <c r="K326" t="s">
        <v>1469</v>
      </c>
      <c r="M326">
        <f t="shared" si="38"/>
        <v>0</v>
      </c>
      <c r="N326">
        <f t="shared" si="39"/>
        <v>0</v>
      </c>
      <c r="O326">
        <f t="shared" si="39"/>
        <v>0</v>
      </c>
      <c r="P326">
        <f t="shared" si="39"/>
        <v>0</v>
      </c>
      <c r="Q326">
        <f t="shared" si="40"/>
        <v>0</v>
      </c>
      <c r="R326" t="str">
        <f t="shared" si="36"/>
        <v>400mt-wam</v>
      </c>
      <c r="S326" t="str">
        <f t="shared" si="36"/>
        <v>L1</v>
      </c>
      <c r="T326" t="str">
        <f t="shared" si="36"/>
        <v>S3_P2</v>
      </c>
      <c r="U326" t="str">
        <f t="shared" si="37"/>
        <v>L1-S3_P2</v>
      </c>
    </row>
    <row r="327" spans="1:21" x14ac:dyDescent="0.35">
      <c r="A327" t="s">
        <v>1637</v>
      </c>
      <c r="B327" t="s">
        <v>1518</v>
      </c>
      <c r="C327" t="s">
        <v>9</v>
      </c>
      <c r="D327" t="s">
        <v>35</v>
      </c>
      <c r="E327">
        <v>0.43396226399999999</v>
      </c>
      <c r="F327">
        <v>0.188679245</v>
      </c>
      <c r="G327">
        <v>1.8867925000000001E-2</v>
      </c>
      <c r="H327" t="s">
        <v>1442</v>
      </c>
      <c r="I327" t="s">
        <v>1470</v>
      </c>
      <c r="J327" t="s">
        <v>1538</v>
      </c>
      <c r="K327" t="s">
        <v>1470</v>
      </c>
      <c r="M327">
        <f t="shared" si="38"/>
        <v>0</v>
      </c>
      <c r="N327">
        <f t="shared" si="39"/>
        <v>0</v>
      </c>
      <c r="O327">
        <f t="shared" si="39"/>
        <v>0</v>
      </c>
      <c r="P327">
        <f t="shared" si="39"/>
        <v>0</v>
      </c>
      <c r="Q327">
        <f t="shared" si="40"/>
        <v>0</v>
      </c>
      <c r="R327" t="str">
        <f t="shared" si="36"/>
        <v>400mt-wam</v>
      </c>
      <c r="S327" t="str">
        <f t="shared" si="36"/>
        <v>L2</v>
      </c>
      <c r="T327" t="str">
        <f t="shared" si="36"/>
        <v>a</v>
      </c>
      <c r="U327" t="str">
        <f t="shared" si="37"/>
        <v>L2-a</v>
      </c>
    </row>
    <row r="328" spans="1:21" x14ac:dyDescent="0.35">
      <c r="A328" t="s">
        <v>1637</v>
      </c>
      <c r="B328" t="s">
        <v>1518</v>
      </c>
      <c r="C328" t="s">
        <v>9</v>
      </c>
      <c r="D328" t="s">
        <v>39</v>
      </c>
      <c r="E328">
        <v>0.79245283</v>
      </c>
      <c r="F328">
        <v>0.33962264199999997</v>
      </c>
      <c r="G328">
        <v>3.7735849000000002E-2</v>
      </c>
      <c r="H328" t="s">
        <v>1463</v>
      </c>
      <c r="I328" t="s">
        <v>1472</v>
      </c>
      <c r="J328" t="s">
        <v>1538</v>
      </c>
      <c r="K328" t="s">
        <v>1472</v>
      </c>
      <c r="M328">
        <f t="shared" si="38"/>
        <v>0</v>
      </c>
      <c r="N328">
        <f t="shared" si="39"/>
        <v>1</v>
      </c>
      <c r="O328">
        <f t="shared" si="39"/>
        <v>0</v>
      </c>
      <c r="P328">
        <f t="shared" si="39"/>
        <v>0</v>
      </c>
      <c r="Q328">
        <f t="shared" si="40"/>
        <v>1</v>
      </c>
      <c r="R328" t="str">
        <f t="shared" si="36"/>
        <v>400mt-wam</v>
      </c>
      <c r="S328" t="str">
        <f t="shared" si="36"/>
        <v>L2</v>
      </c>
      <c r="T328" t="str">
        <f t="shared" si="36"/>
        <v>b</v>
      </c>
      <c r="U328" t="str">
        <f t="shared" si="37"/>
        <v>L2-b</v>
      </c>
    </row>
    <row r="329" spans="1:21" x14ac:dyDescent="0.35">
      <c r="A329" t="s">
        <v>1637</v>
      </c>
      <c r="B329" t="s">
        <v>1518</v>
      </c>
      <c r="C329" t="s">
        <v>9</v>
      </c>
      <c r="D329" t="s">
        <v>42</v>
      </c>
      <c r="E329">
        <v>0.92452830200000002</v>
      </c>
      <c r="F329">
        <v>0.67924528299999998</v>
      </c>
      <c r="G329">
        <v>0.15094339600000001</v>
      </c>
      <c r="H329" t="s">
        <v>1447</v>
      </c>
      <c r="I329" t="s">
        <v>1473</v>
      </c>
      <c r="J329" t="s">
        <v>1538</v>
      </c>
      <c r="K329" t="s">
        <v>1473</v>
      </c>
      <c r="M329">
        <f t="shared" si="38"/>
        <v>0</v>
      </c>
      <c r="N329">
        <f t="shared" si="39"/>
        <v>1</v>
      </c>
      <c r="O329">
        <f t="shared" si="39"/>
        <v>1</v>
      </c>
      <c r="P329">
        <f t="shared" si="39"/>
        <v>0</v>
      </c>
      <c r="Q329">
        <f t="shared" si="40"/>
        <v>2</v>
      </c>
      <c r="R329" t="str">
        <f t="shared" si="36"/>
        <v>400mt-wam</v>
      </c>
      <c r="S329" t="str">
        <f t="shared" si="36"/>
        <v>L2</v>
      </c>
      <c r="T329" t="str">
        <f t="shared" si="36"/>
        <v>d</v>
      </c>
      <c r="U329" t="str">
        <f t="shared" si="37"/>
        <v>L2-d</v>
      </c>
    </row>
    <row r="330" spans="1:21" x14ac:dyDescent="0.35">
      <c r="A330" t="s">
        <v>1637</v>
      </c>
      <c r="B330" t="s">
        <v>1518</v>
      </c>
      <c r="C330" t="s">
        <v>9</v>
      </c>
      <c r="D330" t="s">
        <v>45</v>
      </c>
      <c r="E330">
        <v>1</v>
      </c>
      <c r="F330">
        <v>0.84905660400000005</v>
      </c>
      <c r="G330">
        <v>0.24528301899999999</v>
      </c>
      <c r="H330" t="s">
        <v>1447</v>
      </c>
      <c r="I330" t="s">
        <v>1474</v>
      </c>
      <c r="J330" t="s">
        <v>1538</v>
      </c>
      <c r="K330" t="s">
        <v>1474</v>
      </c>
      <c r="M330">
        <f t="shared" si="38"/>
        <v>0</v>
      </c>
      <c r="N330">
        <f t="shared" si="39"/>
        <v>1</v>
      </c>
      <c r="O330">
        <f t="shared" si="39"/>
        <v>1</v>
      </c>
      <c r="P330">
        <f t="shared" si="39"/>
        <v>0</v>
      </c>
      <c r="Q330">
        <f t="shared" si="40"/>
        <v>2</v>
      </c>
      <c r="R330" t="str">
        <f t="shared" si="36"/>
        <v>400mt-wam</v>
      </c>
      <c r="S330" t="str">
        <f t="shared" si="36"/>
        <v>L2</v>
      </c>
      <c r="T330" t="str">
        <f t="shared" si="36"/>
        <v>e</v>
      </c>
      <c r="U330" t="str">
        <f t="shared" si="37"/>
        <v>L2-e</v>
      </c>
    </row>
    <row r="331" spans="1:21" x14ac:dyDescent="0.35">
      <c r="A331" t="s">
        <v>1637</v>
      </c>
      <c r="B331" t="s">
        <v>1518</v>
      </c>
      <c r="C331" t="s">
        <v>9</v>
      </c>
      <c r="D331" t="s">
        <v>1450</v>
      </c>
      <c r="E331">
        <v>0</v>
      </c>
      <c r="F331">
        <v>0</v>
      </c>
      <c r="G331">
        <v>0</v>
      </c>
      <c r="H331" t="s">
        <v>1442</v>
      </c>
      <c r="I331" t="s">
        <v>1475</v>
      </c>
      <c r="J331" t="s">
        <v>1538</v>
      </c>
      <c r="K331" t="s">
        <v>1475</v>
      </c>
      <c r="M331">
        <f t="shared" si="38"/>
        <v>-1</v>
      </c>
      <c r="N331">
        <f t="shared" si="39"/>
        <v>0</v>
      </c>
      <c r="O331">
        <f t="shared" si="39"/>
        <v>0</v>
      </c>
      <c r="P331">
        <f t="shared" si="39"/>
        <v>0</v>
      </c>
      <c r="Q331">
        <f t="shared" si="40"/>
        <v>-1</v>
      </c>
      <c r="R331" t="str">
        <f t="shared" si="36"/>
        <v>400mt-wam</v>
      </c>
      <c r="S331" t="str">
        <f t="shared" si="36"/>
        <v>L2</v>
      </c>
      <c r="T331" t="str">
        <f t="shared" si="36"/>
        <v>S1</v>
      </c>
      <c r="U331" t="str">
        <f t="shared" si="37"/>
        <v>L2-S1</v>
      </c>
    </row>
    <row r="332" spans="1:21" x14ac:dyDescent="0.35">
      <c r="A332" t="s">
        <v>1637</v>
      </c>
      <c r="B332" t="s">
        <v>1518</v>
      </c>
      <c r="C332" t="s">
        <v>9</v>
      </c>
      <c r="D332" t="s">
        <v>1454</v>
      </c>
      <c r="E332">
        <v>0.20754717</v>
      </c>
      <c r="F332">
        <v>0</v>
      </c>
      <c r="G332">
        <v>0</v>
      </c>
      <c r="H332" t="s">
        <v>1442</v>
      </c>
      <c r="I332" t="s">
        <v>1476</v>
      </c>
      <c r="J332" t="s">
        <v>1538</v>
      </c>
      <c r="K332" t="s">
        <v>1476</v>
      </c>
      <c r="M332">
        <f t="shared" si="38"/>
        <v>0</v>
      </c>
      <c r="N332">
        <f t="shared" si="39"/>
        <v>0</v>
      </c>
      <c r="O332">
        <f t="shared" si="39"/>
        <v>0</v>
      </c>
      <c r="P332">
        <f t="shared" si="39"/>
        <v>0</v>
      </c>
      <c r="Q332">
        <f t="shared" si="40"/>
        <v>0</v>
      </c>
      <c r="R332" t="str">
        <f t="shared" si="36"/>
        <v>400mt-wam</v>
      </c>
      <c r="S332" t="str">
        <f t="shared" si="36"/>
        <v>L2</v>
      </c>
      <c r="T332" t="str">
        <f t="shared" si="36"/>
        <v>S1_P1</v>
      </c>
      <c r="U332" t="str">
        <f t="shared" si="37"/>
        <v>L2-S1_P1</v>
      </c>
    </row>
    <row r="333" spans="1:21" x14ac:dyDescent="0.35">
      <c r="A333" t="s">
        <v>1637</v>
      </c>
      <c r="B333" t="s">
        <v>1518</v>
      </c>
      <c r="C333" t="s">
        <v>9</v>
      </c>
      <c r="D333" t="s">
        <v>1459</v>
      </c>
      <c r="E333">
        <v>0.71698113200000002</v>
      </c>
      <c r="F333">
        <v>0.24528301899999999</v>
      </c>
      <c r="G333">
        <v>1.8867925000000001E-2</v>
      </c>
      <c r="H333" t="s">
        <v>1463</v>
      </c>
      <c r="I333" t="s">
        <v>1477</v>
      </c>
      <c r="J333" t="s">
        <v>1538</v>
      </c>
      <c r="K333" t="s">
        <v>1477</v>
      </c>
      <c r="M333">
        <f t="shared" si="38"/>
        <v>0</v>
      </c>
      <c r="N333">
        <f t="shared" si="39"/>
        <v>1</v>
      </c>
      <c r="O333">
        <f t="shared" si="39"/>
        <v>0</v>
      </c>
      <c r="P333">
        <f t="shared" si="39"/>
        <v>0</v>
      </c>
      <c r="Q333">
        <f t="shared" si="40"/>
        <v>1</v>
      </c>
      <c r="R333" t="str">
        <f t="shared" si="36"/>
        <v>400mt-wam</v>
      </c>
      <c r="S333" t="str">
        <f t="shared" si="36"/>
        <v>L2</v>
      </c>
      <c r="T333" t="str">
        <f t="shared" si="36"/>
        <v>S1_P2</v>
      </c>
      <c r="U333" t="str">
        <f t="shared" si="37"/>
        <v>L2-S1_P2</v>
      </c>
    </row>
    <row r="334" spans="1:21" x14ac:dyDescent="0.35">
      <c r="A334" t="s">
        <v>1637</v>
      </c>
      <c r="B334" t="s">
        <v>1518</v>
      </c>
      <c r="C334" t="s">
        <v>9</v>
      </c>
      <c r="D334" t="s">
        <v>1460</v>
      </c>
      <c r="E334">
        <v>7.5471698000000004E-2</v>
      </c>
      <c r="F334">
        <v>0</v>
      </c>
      <c r="G334">
        <v>0</v>
      </c>
      <c r="H334" t="s">
        <v>1442</v>
      </c>
      <c r="I334" t="s">
        <v>1478</v>
      </c>
      <c r="J334" t="s">
        <v>1538</v>
      </c>
      <c r="K334" t="s">
        <v>1478</v>
      </c>
      <c r="M334">
        <f t="shared" si="38"/>
        <v>0</v>
      </c>
      <c r="N334">
        <f t="shared" si="39"/>
        <v>0</v>
      </c>
      <c r="O334">
        <f t="shared" si="39"/>
        <v>0</v>
      </c>
      <c r="P334">
        <f t="shared" si="39"/>
        <v>0</v>
      </c>
      <c r="Q334">
        <f t="shared" si="40"/>
        <v>0</v>
      </c>
      <c r="R334" t="str">
        <f t="shared" si="36"/>
        <v>400mt-wam</v>
      </c>
      <c r="S334" t="str">
        <f t="shared" si="36"/>
        <v>L2</v>
      </c>
      <c r="T334" t="str">
        <f t="shared" si="36"/>
        <v>S2</v>
      </c>
      <c r="U334" t="str">
        <f t="shared" si="37"/>
        <v>L2-S2</v>
      </c>
    </row>
    <row r="335" spans="1:21" x14ac:dyDescent="0.35">
      <c r="A335" t="s">
        <v>1637</v>
      </c>
      <c r="B335" t="s">
        <v>1518</v>
      </c>
      <c r="C335" t="s">
        <v>9</v>
      </c>
      <c r="D335" t="s">
        <v>1462</v>
      </c>
      <c r="E335">
        <v>0.47169811299999997</v>
      </c>
      <c r="F335">
        <v>0.15094339600000001</v>
      </c>
      <c r="G335">
        <v>0</v>
      </c>
      <c r="H335" t="s">
        <v>1442</v>
      </c>
      <c r="I335" t="s">
        <v>1479</v>
      </c>
      <c r="J335" t="s">
        <v>1538</v>
      </c>
      <c r="K335" t="s">
        <v>1479</v>
      </c>
      <c r="M335">
        <f t="shared" si="38"/>
        <v>0</v>
      </c>
      <c r="N335">
        <f t="shared" si="39"/>
        <v>0</v>
      </c>
      <c r="O335">
        <f t="shared" si="39"/>
        <v>0</v>
      </c>
      <c r="P335">
        <f t="shared" si="39"/>
        <v>0</v>
      </c>
      <c r="Q335">
        <f t="shared" si="40"/>
        <v>0</v>
      </c>
      <c r="R335" t="str">
        <f t="shared" si="36"/>
        <v>400mt-wam</v>
      </c>
      <c r="S335" t="str">
        <f t="shared" si="36"/>
        <v>L2</v>
      </c>
      <c r="T335" t="str">
        <f t="shared" si="36"/>
        <v>S2_P1</v>
      </c>
      <c r="U335" t="str">
        <f t="shared" si="37"/>
        <v>L2-S2_P1</v>
      </c>
    </row>
    <row r="336" spans="1:21" x14ac:dyDescent="0.35">
      <c r="A336" t="s">
        <v>1637</v>
      </c>
      <c r="B336" t="s">
        <v>1518</v>
      </c>
      <c r="C336" t="s">
        <v>9</v>
      </c>
      <c r="D336" t="s">
        <v>179</v>
      </c>
      <c r="E336">
        <v>0.88679245299999998</v>
      </c>
      <c r="F336">
        <v>0.54716981099999995</v>
      </c>
      <c r="G336">
        <v>0.132075472</v>
      </c>
      <c r="H336" t="s">
        <v>1463</v>
      </c>
      <c r="I336" t="s">
        <v>1480</v>
      </c>
      <c r="J336" t="s">
        <v>1538</v>
      </c>
      <c r="K336" t="s">
        <v>1480</v>
      </c>
      <c r="M336">
        <f t="shared" si="38"/>
        <v>0</v>
      </c>
      <c r="N336">
        <f t="shared" si="39"/>
        <v>1</v>
      </c>
      <c r="O336">
        <f t="shared" si="39"/>
        <v>0</v>
      </c>
      <c r="P336">
        <f t="shared" si="39"/>
        <v>0</v>
      </c>
      <c r="Q336">
        <f t="shared" si="40"/>
        <v>1</v>
      </c>
      <c r="R336" t="str">
        <f t="shared" si="36"/>
        <v>400mt-wam</v>
      </c>
      <c r="S336" t="str">
        <f t="shared" si="36"/>
        <v>L2</v>
      </c>
      <c r="T336" t="str">
        <f t="shared" si="36"/>
        <v>S2_P2</v>
      </c>
      <c r="U336" t="str">
        <f t="shared" si="37"/>
        <v>L2-S2_P2</v>
      </c>
    </row>
    <row r="337" spans="1:21" x14ac:dyDescent="0.35">
      <c r="A337" t="s">
        <v>1637</v>
      </c>
      <c r="B337" t="s">
        <v>1518</v>
      </c>
      <c r="C337" t="s">
        <v>9</v>
      </c>
      <c r="D337" t="s">
        <v>1464</v>
      </c>
      <c r="E337">
        <v>0</v>
      </c>
      <c r="F337">
        <v>0</v>
      </c>
      <c r="G337">
        <v>0</v>
      </c>
      <c r="H337" t="s">
        <v>1442</v>
      </c>
      <c r="I337" t="s">
        <v>1481</v>
      </c>
      <c r="J337" t="s">
        <v>1538</v>
      </c>
      <c r="K337" t="s">
        <v>1481</v>
      </c>
      <c r="M337">
        <f t="shared" si="38"/>
        <v>-1</v>
      </c>
      <c r="N337">
        <f t="shared" si="39"/>
        <v>0</v>
      </c>
      <c r="O337">
        <f t="shared" si="39"/>
        <v>0</v>
      </c>
      <c r="P337">
        <f t="shared" si="39"/>
        <v>0</v>
      </c>
      <c r="Q337">
        <f t="shared" si="40"/>
        <v>-1</v>
      </c>
      <c r="R337" t="str">
        <f t="shared" si="36"/>
        <v>400mt-wam</v>
      </c>
      <c r="S337" t="str">
        <f t="shared" si="36"/>
        <v>L2</v>
      </c>
      <c r="T337" t="str">
        <f t="shared" si="36"/>
        <v>S3</v>
      </c>
      <c r="U337" t="str">
        <f t="shared" si="37"/>
        <v>L2-S3</v>
      </c>
    </row>
    <row r="338" spans="1:21" x14ac:dyDescent="0.35">
      <c r="A338" t="s">
        <v>1637</v>
      </c>
      <c r="B338" t="s">
        <v>1518</v>
      </c>
      <c r="C338" t="s">
        <v>9</v>
      </c>
      <c r="D338" t="s">
        <v>1466</v>
      </c>
      <c r="E338">
        <v>7.5471698000000004E-2</v>
      </c>
      <c r="F338">
        <v>0</v>
      </c>
      <c r="G338">
        <v>0</v>
      </c>
      <c r="H338" t="s">
        <v>1442</v>
      </c>
      <c r="I338" t="s">
        <v>1482</v>
      </c>
      <c r="J338" t="s">
        <v>1538</v>
      </c>
      <c r="K338" t="s">
        <v>1482</v>
      </c>
      <c r="M338">
        <f t="shared" si="38"/>
        <v>0</v>
      </c>
      <c r="N338">
        <f t="shared" si="39"/>
        <v>0</v>
      </c>
      <c r="O338">
        <f t="shared" si="39"/>
        <v>0</v>
      </c>
      <c r="P338">
        <f t="shared" si="39"/>
        <v>0</v>
      </c>
      <c r="Q338">
        <f t="shared" si="40"/>
        <v>0</v>
      </c>
      <c r="R338" t="str">
        <f t="shared" si="36"/>
        <v>400mt-wam</v>
      </c>
      <c r="S338" t="str">
        <f t="shared" si="36"/>
        <v>L2</v>
      </c>
      <c r="T338" t="str">
        <f t="shared" si="36"/>
        <v>S3_P1</v>
      </c>
      <c r="U338" t="str">
        <f t="shared" si="37"/>
        <v>L2-S3_P1</v>
      </c>
    </row>
    <row r="339" spans="1:21" x14ac:dyDescent="0.35">
      <c r="A339" t="s">
        <v>1637</v>
      </c>
      <c r="B339" t="s">
        <v>1518</v>
      </c>
      <c r="C339" t="s">
        <v>9</v>
      </c>
      <c r="D339" t="s">
        <v>1468</v>
      </c>
      <c r="E339">
        <v>0.45283018899999999</v>
      </c>
      <c r="F339">
        <v>0.132075472</v>
      </c>
      <c r="G339">
        <v>0</v>
      </c>
      <c r="H339" t="s">
        <v>1442</v>
      </c>
      <c r="I339" t="s">
        <v>1483</v>
      </c>
      <c r="J339" t="s">
        <v>1538</v>
      </c>
      <c r="K339" t="s">
        <v>1483</v>
      </c>
      <c r="M339">
        <f t="shared" si="38"/>
        <v>0</v>
      </c>
      <c r="N339">
        <f t="shared" si="39"/>
        <v>0</v>
      </c>
      <c r="O339">
        <f t="shared" si="39"/>
        <v>0</v>
      </c>
      <c r="P339">
        <f t="shared" si="39"/>
        <v>0</v>
      </c>
      <c r="Q339">
        <f t="shared" si="40"/>
        <v>0</v>
      </c>
      <c r="R339" t="str">
        <f t="shared" si="36"/>
        <v>400mt-wam</v>
      </c>
      <c r="S339" t="str">
        <f t="shared" si="36"/>
        <v>L2</v>
      </c>
      <c r="T339" t="str">
        <f t="shared" si="36"/>
        <v>S3_P2</v>
      </c>
      <c r="U339" t="str">
        <f t="shared" si="37"/>
        <v>L2-S3_P2</v>
      </c>
    </row>
    <row r="340" spans="1:21" x14ac:dyDescent="0.35">
      <c r="A340" t="s">
        <v>1637</v>
      </c>
      <c r="B340" t="s">
        <v>1518</v>
      </c>
      <c r="C340" t="s">
        <v>14</v>
      </c>
      <c r="D340" t="s">
        <v>35</v>
      </c>
      <c r="E340">
        <v>0.49056603799999998</v>
      </c>
      <c r="F340">
        <v>0.20754717</v>
      </c>
      <c r="G340">
        <v>1.8867925000000001E-2</v>
      </c>
      <c r="H340" t="s">
        <v>1442</v>
      </c>
      <c r="I340" t="s">
        <v>1484</v>
      </c>
      <c r="J340" t="s">
        <v>1539</v>
      </c>
      <c r="K340" t="s">
        <v>1484</v>
      </c>
      <c r="M340">
        <f t="shared" si="38"/>
        <v>0</v>
      </c>
      <c r="N340">
        <f t="shared" si="39"/>
        <v>0</v>
      </c>
      <c r="O340">
        <f t="shared" si="39"/>
        <v>0</v>
      </c>
      <c r="P340">
        <f t="shared" si="39"/>
        <v>0</v>
      </c>
      <c r="Q340">
        <f t="shared" si="40"/>
        <v>0</v>
      </c>
      <c r="R340" t="str">
        <f t="shared" si="36"/>
        <v>400mt-wam</v>
      </c>
      <c r="S340" t="str">
        <f t="shared" si="36"/>
        <v>L3</v>
      </c>
      <c r="T340" t="str">
        <f t="shared" si="36"/>
        <v>a</v>
      </c>
      <c r="U340" t="str">
        <f t="shared" si="37"/>
        <v>L3-a</v>
      </c>
    </row>
    <row r="341" spans="1:21" x14ac:dyDescent="0.35">
      <c r="A341" t="s">
        <v>1637</v>
      </c>
      <c r="B341" t="s">
        <v>1518</v>
      </c>
      <c r="C341" t="s">
        <v>14</v>
      </c>
      <c r="D341" t="s">
        <v>39</v>
      </c>
      <c r="E341">
        <v>0.83018867900000004</v>
      </c>
      <c r="F341">
        <v>0.37735849100000002</v>
      </c>
      <c r="G341">
        <v>3.7735849000000002E-2</v>
      </c>
      <c r="H341" t="s">
        <v>1463</v>
      </c>
      <c r="I341" t="s">
        <v>1486</v>
      </c>
      <c r="J341" t="s">
        <v>1539</v>
      </c>
      <c r="K341" t="s">
        <v>1486</v>
      </c>
      <c r="M341">
        <f t="shared" si="38"/>
        <v>0</v>
      </c>
      <c r="N341">
        <f t="shared" si="39"/>
        <v>1</v>
      </c>
      <c r="O341">
        <f t="shared" si="39"/>
        <v>0</v>
      </c>
      <c r="P341">
        <f t="shared" si="39"/>
        <v>0</v>
      </c>
      <c r="Q341">
        <f t="shared" si="40"/>
        <v>1</v>
      </c>
      <c r="R341" t="str">
        <f t="shared" si="36"/>
        <v>400mt-wam</v>
      </c>
      <c r="S341" t="str">
        <f t="shared" si="36"/>
        <v>L3</v>
      </c>
      <c r="T341" t="str">
        <f t="shared" si="36"/>
        <v>b</v>
      </c>
      <c r="U341" t="str">
        <f t="shared" si="37"/>
        <v>L3-b</v>
      </c>
    </row>
    <row r="342" spans="1:21" x14ac:dyDescent="0.35">
      <c r="A342" t="s">
        <v>1637</v>
      </c>
      <c r="B342" t="s">
        <v>1518</v>
      </c>
      <c r="C342" t="s">
        <v>14</v>
      </c>
      <c r="D342" t="s">
        <v>42</v>
      </c>
      <c r="E342">
        <v>0.94339622599999995</v>
      </c>
      <c r="F342">
        <v>0.75471698099999995</v>
      </c>
      <c r="G342">
        <v>0.16981132099999999</v>
      </c>
      <c r="H342" t="s">
        <v>1447</v>
      </c>
      <c r="I342" t="s">
        <v>1487</v>
      </c>
      <c r="J342" t="s">
        <v>1539</v>
      </c>
      <c r="K342" t="s">
        <v>1487</v>
      </c>
      <c r="M342">
        <f t="shared" si="38"/>
        <v>0</v>
      </c>
      <c r="N342">
        <f t="shared" si="39"/>
        <v>1</v>
      </c>
      <c r="O342">
        <f t="shared" si="39"/>
        <v>1</v>
      </c>
      <c r="P342">
        <f t="shared" si="39"/>
        <v>0</v>
      </c>
      <c r="Q342">
        <f t="shared" si="40"/>
        <v>2</v>
      </c>
      <c r="R342" t="str">
        <f t="shared" si="36"/>
        <v>400mt-wam</v>
      </c>
      <c r="S342" t="str">
        <f t="shared" si="36"/>
        <v>L3</v>
      </c>
      <c r="T342" t="str">
        <f t="shared" si="36"/>
        <v>d</v>
      </c>
      <c r="U342" t="str">
        <f t="shared" si="37"/>
        <v>L3-d</v>
      </c>
    </row>
    <row r="343" spans="1:21" x14ac:dyDescent="0.35">
      <c r="A343" t="s">
        <v>1637</v>
      </c>
      <c r="B343" t="s">
        <v>1518</v>
      </c>
      <c r="C343" t="s">
        <v>14</v>
      </c>
      <c r="D343" t="s">
        <v>45</v>
      </c>
      <c r="E343">
        <v>1</v>
      </c>
      <c r="F343">
        <v>0.86792452799999997</v>
      </c>
      <c r="G343">
        <v>0.24528301899999999</v>
      </c>
      <c r="H343" t="s">
        <v>1447</v>
      </c>
      <c r="I343" t="s">
        <v>1488</v>
      </c>
      <c r="J343" t="s">
        <v>1539</v>
      </c>
      <c r="K343" t="s">
        <v>1488</v>
      </c>
      <c r="M343">
        <f t="shared" si="38"/>
        <v>0</v>
      </c>
      <c r="N343">
        <f t="shared" si="39"/>
        <v>1</v>
      </c>
      <c r="O343">
        <f t="shared" si="39"/>
        <v>1</v>
      </c>
      <c r="P343">
        <f t="shared" si="39"/>
        <v>0</v>
      </c>
      <c r="Q343">
        <f t="shared" si="40"/>
        <v>2</v>
      </c>
      <c r="R343" t="str">
        <f t="shared" si="36"/>
        <v>400mt-wam</v>
      </c>
      <c r="S343" t="str">
        <f t="shared" si="36"/>
        <v>L3</v>
      </c>
      <c r="T343" t="str">
        <f t="shared" si="36"/>
        <v>e</v>
      </c>
      <c r="U343" t="str">
        <f t="shared" si="37"/>
        <v>L3-e</v>
      </c>
    </row>
    <row r="344" spans="1:21" x14ac:dyDescent="0.35">
      <c r="A344" t="s">
        <v>1637</v>
      </c>
      <c r="B344" t="s">
        <v>1518</v>
      </c>
      <c r="C344" t="s">
        <v>14</v>
      </c>
      <c r="D344" t="s">
        <v>1450</v>
      </c>
      <c r="E344">
        <v>0</v>
      </c>
      <c r="F344">
        <v>0</v>
      </c>
      <c r="G344">
        <v>0</v>
      </c>
      <c r="H344" t="s">
        <v>1442</v>
      </c>
      <c r="I344" t="s">
        <v>1489</v>
      </c>
      <c r="J344" t="s">
        <v>1539</v>
      </c>
      <c r="K344" t="s">
        <v>1489</v>
      </c>
      <c r="M344">
        <f t="shared" si="38"/>
        <v>-1</v>
      </c>
      <c r="N344">
        <f t="shared" si="39"/>
        <v>0</v>
      </c>
      <c r="O344">
        <f t="shared" si="39"/>
        <v>0</v>
      </c>
      <c r="P344">
        <f t="shared" si="39"/>
        <v>0</v>
      </c>
      <c r="Q344">
        <f t="shared" si="40"/>
        <v>-1</v>
      </c>
      <c r="R344" t="str">
        <f t="shared" si="36"/>
        <v>400mt-wam</v>
      </c>
      <c r="S344" t="str">
        <f t="shared" si="36"/>
        <v>L3</v>
      </c>
      <c r="T344" t="str">
        <f t="shared" si="36"/>
        <v>S1</v>
      </c>
      <c r="U344" t="str">
        <f t="shared" si="37"/>
        <v>L3-S1</v>
      </c>
    </row>
    <row r="345" spans="1:21" x14ac:dyDescent="0.35">
      <c r="A345" t="s">
        <v>1637</v>
      </c>
      <c r="B345" t="s">
        <v>1518</v>
      </c>
      <c r="C345" t="s">
        <v>14</v>
      </c>
      <c r="D345" t="s">
        <v>1454</v>
      </c>
      <c r="E345">
        <v>0.22641509400000001</v>
      </c>
      <c r="F345">
        <v>0</v>
      </c>
      <c r="G345">
        <v>0</v>
      </c>
      <c r="H345" t="s">
        <v>1442</v>
      </c>
      <c r="I345" t="s">
        <v>1490</v>
      </c>
      <c r="J345" t="s">
        <v>1539</v>
      </c>
      <c r="K345" t="s">
        <v>1490</v>
      </c>
      <c r="M345">
        <f t="shared" si="38"/>
        <v>0</v>
      </c>
      <c r="N345">
        <f t="shared" si="39"/>
        <v>0</v>
      </c>
      <c r="O345">
        <f t="shared" si="39"/>
        <v>0</v>
      </c>
      <c r="P345">
        <f t="shared" si="39"/>
        <v>0</v>
      </c>
      <c r="Q345">
        <f t="shared" si="40"/>
        <v>0</v>
      </c>
      <c r="R345" t="str">
        <f t="shared" si="36"/>
        <v>400mt-wam</v>
      </c>
      <c r="S345" t="str">
        <f t="shared" si="36"/>
        <v>L3</v>
      </c>
      <c r="T345" t="str">
        <f t="shared" si="36"/>
        <v>S1_P1</v>
      </c>
      <c r="U345" t="str">
        <f t="shared" si="37"/>
        <v>L3-S1_P1</v>
      </c>
    </row>
    <row r="346" spans="1:21" x14ac:dyDescent="0.35">
      <c r="A346" t="s">
        <v>1637</v>
      </c>
      <c r="B346" t="s">
        <v>1518</v>
      </c>
      <c r="C346" t="s">
        <v>14</v>
      </c>
      <c r="D346" t="s">
        <v>1459</v>
      </c>
      <c r="E346">
        <v>0.811320755</v>
      </c>
      <c r="F346">
        <v>0.26415094300000003</v>
      </c>
      <c r="G346">
        <v>1.8867925000000001E-2</v>
      </c>
      <c r="H346" t="s">
        <v>1463</v>
      </c>
      <c r="I346" t="s">
        <v>1491</v>
      </c>
      <c r="J346" t="s">
        <v>1539</v>
      </c>
      <c r="K346" t="s">
        <v>1491</v>
      </c>
      <c r="M346">
        <f t="shared" si="38"/>
        <v>0</v>
      </c>
      <c r="N346">
        <f t="shared" si="39"/>
        <v>1</v>
      </c>
      <c r="O346">
        <f t="shared" si="39"/>
        <v>0</v>
      </c>
      <c r="P346">
        <f t="shared" si="39"/>
        <v>0</v>
      </c>
      <c r="Q346">
        <f t="shared" si="40"/>
        <v>1</v>
      </c>
      <c r="R346" t="str">
        <f t="shared" si="36"/>
        <v>400mt-wam</v>
      </c>
      <c r="S346" t="str">
        <f t="shared" si="36"/>
        <v>L3</v>
      </c>
      <c r="T346" t="str">
        <f t="shared" si="36"/>
        <v>S1_P2</v>
      </c>
      <c r="U346" t="str">
        <f t="shared" si="37"/>
        <v>L3-S1_P2</v>
      </c>
    </row>
    <row r="347" spans="1:21" x14ac:dyDescent="0.35">
      <c r="A347" t="s">
        <v>1637</v>
      </c>
      <c r="B347" t="s">
        <v>1518</v>
      </c>
      <c r="C347" t="s">
        <v>14</v>
      </c>
      <c r="D347" t="s">
        <v>1460</v>
      </c>
      <c r="E347">
        <v>0.132075472</v>
      </c>
      <c r="F347">
        <v>0</v>
      </c>
      <c r="G347">
        <v>0</v>
      </c>
      <c r="H347" t="s">
        <v>1442</v>
      </c>
      <c r="I347" t="s">
        <v>1492</v>
      </c>
      <c r="J347" t="s">
        <v>1539</v>
      </c>
      <c r="K347" t="s">
        <v>1492</v>
      </c>
      <c r="M347">
        <f t="shared" si="38"/>
        <v>0</v>
      </c>
      <c r="N347">
        <f t="shared" si="39"/>
        <v>0</v>
      </c>
      <c r="O347">
        <f t="shared" si="39"/>
        <v>0</v>
      </c>
      <c r="P347">
        <f t="shared" si="39"/>
        <v>0</v>
      </c>
      <c r="Q347">
        <f t="shared" si="40"/>
        <v>0</v>
      </c>
      <c r="R347" t="str">
        <f t="shared" si="36"/>
        <v>400mt-wam</v>
      </c>
      <c r="S347" t="str">
        <f t="shared" si="36"/>
        <v>L3</v>
      </c>
      <c r="T347" t="str">
        <f t="shared" si="36"/>
        <v>S2</v>
      </c>
      <c r="U347" t="str">
        <f t="shared" si="37"/>
        <v>L3-S2</v>
      </c>
    </row>
    <row r="348" spans="1:21" x14ac:dyDescent="0.35">
      <c r="A348" t="s">
        <v>1637</v>
      </c>
      <c r="B348" t="s">
        <v>1518</v>
      </c>
      <c r="C348" t="s">
        <v>14</v>
      </c>
      <c r="D348" t="s">
        <v>1462</v>
      </c>
      <c r="E348">
        <v>0.58490565999999999</v>
      </c>
      <c r="F348">
        <v>0.188679245</v>
      </c>
      <c r="G348">
        <v>0</v>
      </c>
      <c r="H348" t="s">
        <v>1442</v>
      </c>
      <c r="I348" t="s">
        <v>1493</v>
      </c>
      <c r="J348" t="s">
        <v>1539</v>
      </c>
      <c r="K348" t="s">
        <v>1493</v>
      </c>
      <c r="M348">
        <f t="shared" si="38"/>
        <v>0</v>
      </c>
      <c r="N348">
        <f t="shared" si="39"/>
        <v>0</v>
      </c>
      <c r="O348">
        <f t="shared" si="39"/>
        <v>0</v>
      </c>
      <c r="P348">
        <f t="shared" si="39"/>
        <v>0</v>
      </c>
      <c r="Q348">
        <f t="shared" si="40"/>
        <v>0</v>
      </c>
      <c r="R348" t="str">
        <f t="shared" si="36"/>
        <v>400mt-wam</v>
      </c>
      <c r="S348" t="str">
        <f t="shared" si="36"/>
        <v>L3</v>
      </c>
      <c r="T348" t="str">
        <f t="shared" si="36"/>
        <v>S2_P1</v>
      </c>
      <c r="U348" t="str">
        <f t="shared" si="37"/>
        <v>L3-S2_P1</v>
      </c>
    </row>
    <row r="349" spans="1:21" x14ac:dyDescent="0.35">
      <c r="A349" t="s">
        <v>1637</v>
      </c>
      <c r="B349" t="s">
        <v>1518</v>
      </c>
      <c r="C349" t="s">
        <v>14</v>
      </c>
      <c r="D349" t="s">
        <v>179</v>
      </c>
      <c r="E349">
        <v>0.92452830200000002</v>
      </c>
      <c r="F349">
        <v>0.603773585</v>
      </c>
      <c r="G349">
        <v>0.15094339600000001</v>
      </c>
      <c r="H349" t="s">
        <v>1463</v>
      </c>
      <c r="I349" t="s">
        <v>1494</v>
      </c>
      <c r="J349" t="s">
        <v>1539</v>
      </c>
      <c r="K349" t="s">
        <v>1494</v>
      </c>
      <c r="M349">
        <f t="shared" si="38"/>
        <v>0</v>
      </c>
      <c r="N349">
        <f t="shared" si="39"/>
        <v>1</v>
      </c>
      <c r="O349">
        <f t="shared" si="39"/>
        <v>0</v>
      </c>
      <c r="P349">
        <f t="shared" si="39"/>
        <v>0</v>
      </c>
      <c r="Q349">
        <f t="shared" si="40"/>
        <v>1</v>
      </c>
      <c r="R349" t="str">
        <f t="shared" si="36"/>
        <v>400mt-wam</v>
      </c>
      <c r="S349" t="str">
        <f t="shared" si="36"/>
        <v>L3</v>
      </c>
      <c r="T349" t="str">
        <f t="shared" si="36"/>
        <v>S2_P2</v>
      </c>
      <c r="U349" t="str">
        <f t="shared" si="37"/>
        <v>L3-S2_P2</v>
      </c>
    </row>
    <row r="350" spans="1:21" x14ac:dyDescent="0.35">
      <c r="A350" t="s">
        <v>1637</v>
      </c>
      <c r="B350" t="s">
        <v>1518</v>
      </c>
      <c r="C350" t="s">
        <v>14</v>
      </c>
      <c r="D350" t="s">
        <v>1464</v>
      </c>
      <c r="E350">
        <v>0</v>
      </c>
      <c r="F350">
        <v>0</v>
      </c>
      <c r="G350">
        <v>0</v>
      </c>
      <c r="H350" t="s">
        <v>1442</v>
      </c>
      <c r="I350" t="s">
        <v>1495</v>
      </c>
      <c r="J350" t="s">
        <v>1539</v>
      </c>
      <c r="K350" t="s">
        <v>1495</v>
      </c>
      <c r="M350">
        <f t="shared" si="38"/>
        <v>-1</v>
      </c>
      <c r="N350">
        <f t="shared" si="39"/>
        <v>0</v>
      </c>
      <c r="O350">
        <f t="shared" si="39"/>
        <v>0</v>
      </c>
      <c r="P350">
        <f t="shared" si="39"/>
        <v>0</v>
      </c>
      <c r="Q350">
        <f t="shared" si="40"/>
        <v>-1</v>
      </c>
      <c r="R350" t="str">
        <f t="shared" si="36"/>
        <v>400mt-wam</v>
      </c>
      <c r="S350" t="str">
        <f t="shared" si="36"/>
        <v>L3</v>
      </c>
      <c r="T350" t="str">
        <f t="shared" si="36"/>
        <v>S3</v>
      </c>
      <c r="U350" t="str">
        <f t="shared" si="37"/>
        <v>L3-S3</v>
      </c>
    </row>
    <row r="351" spans="1:21" x14ac:dyDescent="0.35">
      <c r="A351" t="s">
        <v>1637</v>
      </c>
      <c r="B351" t="s">
        <v>1518</v>
      </c>
      <c r="C351" t="s">
        <v>14</v>
      </c>
      <c r="D351" t="s">
        <v>1466</v>
      </c>
      <c r="E351">
        <v>0.11320754700000001</v>
      </c>
      <c r="F351">
        <v>0</v>
      </c>
      <c r="G351">
        <v>0</v>
      </c>
      <c r="H351" t="s">
        <v>1442</v>
      </c>
      <c r="I351" t="s">
        <v>1500</v>
      </c>
      <c r="J351" t="s">
        <v>1539</v>
      </c>
      <c r="K351" t="s">
        <v>1500</v>
      </c>
      <c r="M351">
        <f t="shared" si="38"/>
        <v>0</v>
      </c>
      <c r="N351">
        <f t="shared" si="39"/>
        <v>0</v>
      </c>
      <c r="O351">
        <f t="shared" si="39"/>
        <v>0</v>
      </c>
      <c r="P351">
        <f t="shared" si="39"/>
        <v>0</v>
      </c>
      <c r="Q351">
        <f t="shared" si="40"/>
        <v>0</v>
      </c>
      <c r="R351" t="str">
        <f t="shared" si="36"/>
        <v>400mt-wam</v>
      </c>
      <c r="S351" t="str">
        <f t="shared" si="36"/>
        <v>L3</v>
      </c>
      <c r="T351" t="str">
        <f t="shared" si="36"/>
        <v>S3_P1</v>
      </c>
      <c r="U351" t="str">
        <f t="shared" si="37"/>
        <v>L3-S3_P1</v>
      </c>
    </row>
    <row r="352" spans="1:21" x14ac:dyDescent="0.35">
      <c r="A352" t="s">
        <v>1637</v>
      </c>
      <c r="B352" t="s">
        <v>1518</v>
      </c>
      <c r="C352" t="s">
        <v>14</v>
      </c>
      <c r="D352" t="s">
        <v>1468</v>
      </c>
      <c r="E352">
        <v>0.50943396200000002</v>
      </c>
      <c r="F352">
        <v>0.132075472</v>
      </c>
      <c r="G352">
        <v>0</v>
      </c>
      <c r="H352" t="s">
        <v>1442</v>
      </c>
      <c r="I352" t="s">
        <v>1503</v>
      </c>
      <c r="J352" t="s">
        <v>1539</v>
      </c>
      <c r="K352" t="s">
        <v>1503</v>
      </c>
      <c r="M352">
        <f t="shared" si="38"/>
        <v>0</v>
      </c>
      <c r="N352">
        <f t="shared" si="39"/>
        <v>0</v>
      </c>
      <c r="O352">
        <f t="shared" si="39"/>
        <v>0</v>
      </c>
      <c r="P352">
        <f t="shared" si="39"/>
        <v>0</v>
      </c>
      <c r="Q352">
        <f t="shared" si="40"/>
        <v>0</v>
      </c>
      <c r="R352" t="str">
        <f t="shared" si="36"/>
        <v>400mt-wam</v>
      </c>
      <c r="S352" t="str">
        <f t="shared" si="36"/>
        <v>L3</v>
      </c>
      <c r="T352" t="str">
        <f t="shared" si="36"/>
        <v>S3_P2</v>
      </c>
      <c r="U352" t="str">
        <f t="shared" si="37"/>
        <v>L3-S3_P2</v>
      </c>
    </row>
    <row r="353" spans="1:21" x14ac:dyDescent="0.35">
      <c r="A353" t="s">
        <v>1637</v>
      </c>
      <c r="B353" t="s">
        <v>1518</v>
      </c>
      <c r="C353" t="s">
        <v>17</v>
      </c>
      <c r="D353" t="s">
        <v>35</v>
      </c>
      <c r="E353">
        <v>0.37735849100000002</v>
      </c>
      <c r="F353">
        <v>0.16981132099999999</v>
      </c>
      <c r="G353">
        <v>0</v>
      </c>
      <c r="H353" t="s">
        <v>1442</v>
      </c>
      <c r="I353" t="s">
        <v>1501</v>
      </c>
      <c r="J353" t="s">
        <v>1540</v>
      </c>
      <c r="K353" t="s">
        <v>1501</v>
      </c>
      <c r="M353">
        <f t="shared" si="38"/>
        <v>0</v>
      </c>
      <c r="N353">
        <f t="shared" si="39"/>
        <v>0</v>
      </c>
      <c r="O353">
        <f t="shared" si="39"/>
        <v>0</v>
      </c>
      <c r="P353">
        <f t="shared" si="39"/>
        <v>0</v>
      </c>
      <c r="Q353">
        <f t="shared" si="40"/>
        <v>0</v>
      </c>
      <c r="R353" t="str">
        <f t="shared" si="36"/>
        <v>400mt-wam</v>
      </c>
      <c r="S353" t="str">
        <f t="shared" si="36"/>
        <v>L4</v>
      </c>
      <c r="T353" t="str">
        <f t="shared" si="36"/>
        <v>a</v>
      </c>
      <c r="U353" t="str">
        <f t="shared" si="37"/>
        <v>L4-a</v>
      </c>
    </row>
    <row r="354" spans="1:21" x14ac:dyDescent="0.35">
      <c r="A354" t="s">
        <v>1637</v>
      </c>
      <c r="B354" t="s">
        <v>1518</v>
      </c>
      <c r="C354" t="s">
        <v>17</v>
      </c>
      <c r="D354" t="s">
        <v>39</v>
      </c>
      <c r="E354">
        <v>0.64150943400000005</v>
      </c>
      <c r="F354">
        <v>0.26415094300000003</v>
      </c>
      <c r="G354">
        <v>1.8867925000000001E-2</v>
      </c>
      <c r="H354" t="s">
        <v>1442</v>
      </c>
      <c r="I354" t="s">
        <v>1504</v>
      </c>
      <c r="J354" t="s">
        <v>1540</v>
      </c>
      <c r="K354" t="s">
        <v>1504</v>
      </c>
      <c r="M354">
        <f t="shared" si="38"/>
        <v>0</v>
      </c>
      <c r="N354">
        <f t="shared" si="39"/>
        <v>0</v>
      </c>
      <c r="O354">
        <f t="shared" si="39"/>
        <v>0</v>
      </c>
      <c r="P354">
        <f t="shared" si="39"/>
        <v>0</v>
      </c>
      <c r="Q354">
        <f t="shared" si="40"/>
        <v>0</v>
      </c>
      <c r="R354" t="str">
        <f t="shared" si="36"/>
        <v>400mt-wam</v>
      </c>
      <c r="S354" t="str">
        <f t="shared" si="36"/>
        <v>L4</v>
      </c>
      <c r="T354" t="str">
        <f t="shared" si="36"/>
        <v>b</v>
      </c>
      <c r="U354" t="str">
        <f t="shared" si="37"/>
        <v>L4-b</v>
      </c>
    </row>
    <row r="355" spans="1:21" x14ac:dyDescent="0.35">
      <c r="A355" t="s">
        <v>1637</v>
      </c>
      <c r="B355" t="s">
        <v>1518</v>
      </c>
      <c r="C355" t="s">
        <v>17</v>
      </c>
      <c r="D355" t="s">
        <v>42</v>
      </c>
      <c r="E355">
        <v>0.92452830200000002</v>
      </c>
      <c r="F355">
        <v>0.603773585</v>
      </c>
      <c r="G355">
        <v>0.15094339600000001</v>
      </c>
      <c r="H355" t="s">
        <v>1463</v>
      </c>
      <c r="I355" t="s">
        <v>1505</v>
      </c>
      <c r="J355" t="s">
        <v>1540</v>
      </c>
      <c r="K355" t="s">
        <v>1505</v>
      </c>
      <c r="M355">
        <f t="shared" si="38"/>
        <v>0</v>
      </c>
      <c r="N355">
        <f t="shared" si="39"/>
        <v>1</v>
      </c>
      <c r="O355">
        <f t="shared" si="39"/>
        <v>0</v>
      </c>
      <c r="P355">
        <f t="shared" si="39"/>
        <v>0</v>
      </c>
      <c r="Q355">
        <f t="shared" si="40"/>
        <v>1</v>
      </c>
      <c r="R355" t="str">
        <f t="shared" si="36"/>
        <v>400mt-wam</v>
      </c>
      <c r="S355" t="str">
        <f t="shared" si="36"/>
        <v>L4</v>
      </c>
      <c r="T355" t="str">
        <f t="shared" si="36"/>
        <v>d</v>
      </c>
      <c r="U355" t="str">
        <f t="shared" si="37"/>
        <v>L4-d</v>
      </c>
    </row>
    <row r="356" spans="1:21" x14ac:dyDescent="0.35">
      <c r="A356" t="s">
        <v>1637</v>
      </c>
      <c r="B356" t="s">
        <v>1518</v>
      </c>
      <c r="C356" t="s">
        <v>17</v>
      </c>
      <c r="D356" t="s">
        <v>45</v>
      </c>
      <c r="E356">
        <v>0.98113207499999999</v>
      </c>
      <c r="F356">
        <v>0.83018867900000004</v>
      </c>
      <c r="G356">
        <v>0.20754717</v>
      </c>
      <c r="H356" t="s">
        <v>1447</v>
      </c>
      <c r="I356" t="s">
        <v>1506</v>
      </c>
      <c r="J356" t="s">
        <v>1540</v>
      </c>
      <c r="K356" t="s">
        <v>1506</v>
      </c>
      <c r="M356">
        <f t="shared" si="38"/>
        <v>0</v>
      </c>
      <c r="N356">
        <f t="shared" si="39"/>
        <v>1</v>
      </c>
      <c r="O356">
        <f t="shared" si="39"/>
        <v>1</v>
      </c>
      <c r="P356">
        <f t="shared" si="39"/>
        <v>0</v>
      </c>
      <c r="Q356">
        <f t="shared" si="40"/>
        <v>2</v>
      </c>
      <c r="R356" t="str">
        <f t="shared" si="36"/>
        <v>400mt-wam</v>
      </c>
      <c r="S356" t="str">
        <f t="shared" si="36"/>
        <v>L4</v>
      </c>
      <c r="T356" t="str">
        <f t="shared" si="36"/>
        <v>e</v>
      </c>
      <c r="U356" t="str">
        <f t="shared" si="37"/>
        <v>L4-e</v>
      </c>
    </row>
    <row r="357" spans="1:21" x14ac:dyDescent="0.35">
      <c r="A357" t="s">
        <v>1637</v>
      </c>
      <c r="B357" t="s">
        <v>1518</v>
      </c>
      <c r="C357" t="s">
        <v>17</v>
      </c>
      <c r="D357" t="s">
        <v>1450</v>
      </c>
      <c r="E357">
        <v>0</v>
      </c>
      <c r="F357">
        <v>0</v>
      </c>
      <c r="G357">
        <v>0</v>
      </c>
      <c r="H357" t="s">
        <v>1442</v>
      </c>
      <c r="I357" t="s">
        <v>1496</v>
      </c>
      <c r="J357" t="s">
        <v>1540</v>
      </c>
      <c r="K357" t="s">
        <v>1496</v>
      </c>
      <c r="M357">
        <f t="shared" si="38"/>
        <v>-1</v>
      </c>
      <c r="N357">
        <f t="shared" si="39"/>
        <v>0</v>
      </c>
      <c r="O357">
        <f t="shared" si="39"/>
        <v>0</v>
      </c>
      <c r="P357">
        <f t="shared" si="39"/>
        <v>0</v>
      </c>
      <c r="Q357">
        <f t="shared" si="40"/>
        <v>-1</v>
      </c>
      <c r="R357" t="str">
        <f t="shared" si="36"/>
        <v>400mt-wam</v>
      </c>
      <c r="S357" t="str">
        <f t="shared" si="36"/>
        <v>L4</v>
      </c>
      <c r="T357" t="str">
        <f t="shared" si="36"/>
        <v>S1</v>
      </c>
      <c r="U357" t="str">
        <f t="shared" si="37"/>
        <v>L4-S1</v>
      </c>
    </row>
    <row r="358" spans="1:21" x14ac:dyDescent="0.35">
      <c r="A358" t="s">
        <v>1637</v>
      </c>
      <c r="B358" t="s">
        <v>1518</v>
      </c>
      <c r="C358" t="s">
        <v>17</v>
      </c>
      <c r="D358" t="s">
        <v>1454</v>
      </c>
      <c r="E358">
        <v>0.16981132099999999</v>
      </c>
      <c r="F358">
        <v>0</v>
      </c>
      <c r="G358">
        <v>0</v>
      </c>
      <c r="H358" t="s">
        <v>1442</v>
      </c>
      <c r="I358" t="s">
        <v>1458</v>
      </c>
      <c r="J358" t="s">
        <v>1540</v>
      </c>
      <c r="K358" t="s">
        <v>1458</v>
      </c>
      <c r="M358">
        <f t="shared" si="38"/>
        <v>0</v>
      </c>
      <c r="N358">
        <f t="shared" si="39"/>
        <v>0</v>
      </c>
      <c r="O358">
        <f t="shared" si="39"/>
        <v>0</v>
      </c>
      <c r="P358">
        <f t="shared" si="39"/>
        <v>0</v>
      </c>
      <c r="Q358">
        <f t="shared" si="40"/>
        <v>0</v>
      </c>
      <c r="R358" t="str">
        <f t="shared" si="36"/>
        <v>400mt-wam</v>
      </c>
      <c r="S358" t="str">
        <f t="shared" si="36"/>
        <v>L4</v>
      </c>
      <c r="T358" t="str">
        <f t="shared" si="36"/>
        <v>S1_P1</v>
      </c>
      <c r="U358" t="str">
        <f t="shared" si="37"/>
        <v>L4-S1_P1</v>
      </c>
    </row>
    <row r="359" spans="1:21" x14ac:dyDescent="0.35">
      <c r="A359" t="s">
        <v>1637</v>
      </c>
      <c r="B359" t="s">
        <v>1518</v>
      </c>
      <c r="C359" t="s">
        <v>17</v>
      </c>
      <c r="D359" t="s">
        <v>1459</v>
      </c>
      <c r="E359">
        <v>0.58490565999999999</v>
      </c>
      <c r="F359">
        <v>0.20754717</v>
      </c>
      <c r="G359">
        <v>0</v>
      </c>
      <c r="H359" t="s">
        <v>1442</v>
      </c>
      <c r="I359" t="s">
        <v>86</v>
      </c>
      <c r="J359" t="s">
        <v>1540</v>
      </c>
      <c r="K359" t="s">
        <v>86</v>
      </c>
      <c r="M359">
        <f t="shared" si="38"/>
        <v>0</v>
      </c>
      <c r="N359">
        <f t="shared" si="39"/>
        <v>0</v>
      </c>
      <c r="O359">
        <f t="shared" si="39"/>
        <v>0</v>
      </c>
      <c r="P359">
        <f t="shared" si="39"/>
        <v>0</v>
      </c>
      <c r="Q359">
        <f t="shared" si="40"/>
        <v>0</v>
      </c>
      <c r="R359" t="str">
        <f t="shared" si="36"/>
        <v>400mt-wam</v>
      </c>
      <c r="S359" t="str">
        <f t="shared" si="36"/>
        <v>L4</v>
      </c>
      <c r="T359" t="str">
        <f t="shared" si="36"/>
        <v>S1_P2</v>
      </c>
      <c r="U359" t="str">
        <f t="shared" si="37"/>
        <v>L4-S1_P2</v>
      </c>
    </row>
    <row r="360" spans="1:21" x14ac:dyDescent="0.35">
      <c r="A360" t="s">
        <v>1637</v>
      </c>
      <c r="B360" t="s">
        <v>1518</v>
      </c>
      <c r="C360" t="s">
        <v>17</v>
      </c>
      <c r="D360" t="s">
        <v>1460</v>
      </c>
      <c r="E360">
        <v>1.8867925000000001E-2</v>
      </c>
      <c r="F360">
        <v>0</v>
      </c>
      <c r="G360">
        <v>0</v>
      </c>
      <c r="H360" t="s">
        <v>1442</v>
      </c>
      <c r="I360" t="s">
        <v>1498</v>
      </c>
      <c r="J360" t="s">
        <v>1540</v>
      </c>
      <c r="K360" t="s">
        <v>1498</v>
      </c>
      <c r="M360">
        <f t="shared" si="38"/>
        <v>0</v>
      </c>
      <c r="N360">
        <f t="shared" si="39"/>
        <v>0</v>
      </c>
      <c r="O360">
        <f t="shared" si="39"/>
        <v>0</v>
      </c>
      <c r="P360">
        <f t="shared" si="39"/>
        <v>0</v>
      </c>
      <c r="Q360">
        <f t="shared" si="40"/>
        <v>0</v>
      </c>
      <c r="R360" t="str">
        <f t="shared" si="36"/>
        <v>400mt-wam</v>
      </c>
      <c r="S360" t="str">
        <f t="shared" si="36"/>
        <v>L4</v>
      </c>
      <c r="T360" t="str">
        <f t="shared" si="36"/>
        <v>S2</v>
      </c>
      <c r="U360" t="str">
        <f t="shared" si="37"/>
        <v>L4-S2</v>
      </c>
    </row>
    <row r="361" spans="1:21" x14ac:dyDescent="0.35">
      <c r="A361" t="s">
        <v>1637</v>
      </c>
      <c r="B361" t="s">
        <v>1518</v>
      </c>
      <c r="C361" t="s">
        <v>17</v>
      </c>
      <c r="D361" t="s">
        <v>1462</v>
      </c>
      <c r="E361">
        <v>0.43396226399999999</v>
      </c>
      <c r="F361">
        <v>0.132075472</v>
      </c>
      <c r="G361">
        <v>0</v>
      </c>
      <c r="H361" t="s">
        <v>1442</v>
      </c>
      <c r="I361" t="s">
        <v>212</v>
      </c>
      <c r="J361" t="s">
        <v>1540</v>
      </c>
      <c r="K361" t="s">
        <v>212</v>
      </c>
      <c r="M361">
        <f t="shared" si="38"/>
        <v>0</v>
      </c>
      <c r="N361">
        <f t="shared" si="39"/>
        <v>0</v>
      </c>
      <c r="O361">
        <f t="shared" si="39"/>
        <v>0</v>
      </c>
      <c r="P361">
        <f t="shared" si="39"/>
        <v>0</v>
      </c>
      <c r="Q361">
        <f t="shared" si="40"/>
        <v>0</v>
      </c>
      <c r="R361" t="str">
        <f t="shared" si="36"/>
        <v>400mt-wam</v>
      </c>
      <c r="S361" t="str">
        <f t="shared" si="36"/>
        <v>L4</v>
      </c>
      <c r="T361" t="str">
        <f t="shared" si="36"/>
        <v>S2_P1</v>
      </c>
      <c r="U361" t="str">
        <f t="shared" si="37"/>
        <v>L4-S2_P1</v>
      </c>
    </row>
    <row r="362" spans="1:21" x14ac:dyDescent="0.35">
      <c r="A362" t="s">
        <v>1637</v>
      </c>
      <c r="B362" t="s">
        <v>1518</v>
      </c>
      <c r="C362" t="s">
        <v>17</v>
      </c>
      <c r="D362" t="s">
        <v>179</v>
      </c>
      <c r="E362">
        <v>0.86792452799999997</v>
      </c>
      <c r="F362">
        <v>0.49056603799999998</v>
      </c>
      <c r="G362">
        <v>0.11320754700000001</v>
      </c>
      <c r="H362" t="s">
        <v>1463</v>
      </c>
      <c r="I362" t="s">
        <v>88</v>
      </c>
      <c r="J362" t="s">
        <v>1540</v>
      </c>
      <c r="K362" t="s">
        <v>88</v>
      </c>
      <c r="M362">
        <f t="shared" si="38"/>
        <v>0</v>
      </c>
      <c r="N362">
        <f t="shared" si="39"/>
        <v>1</v>
      </c>
      <c r="O362">
        <f t="shared" si="39"/>
        <v>0</v>
      </c>
      <c r="P362">
        <f t="shared" si="39"/>
        <v>0</v>
      </c>
      <c r="Q362">
        <f t="shared" si="40"/>
        <v>1</v>
      </c>
      <c r="R362" t="str">
        <f t="shared" si="36"/>
        <v>400mt-wam</v>
      </c>
      <c r="S362" t="str">
        <f t="shared" si="36"/>
        <v>L4</v>
      </c>
      <c r="T362" t="str">
        <f t="shared" si="36"/>
        <v>S2_P2</v>
      </c>
      <c r="U362" t="str">
        <f t="shared" si="37"/>
        <v>L4-S2_P2</v>
      </c>
    </row>
    <row r="363" spans="1:21" x14ac:dyDescent="0.35">
      <c r="A363" t="s">
        <v>1637</v>
      </c>
      <c r="B363" t="s">
        <v>1518</v>
      </c>
      <c r="C363" t="s">
        <v>17</v>
      </c>
      <c r="D363" t="s">
        <v>1464</v>
      </c>
      <c r="E363">
        <v>0</v>
      </c>
      <c r="F363">
        <v>0</v>
      </c>
      <c r="G363">
        <v>0</v>
      </c>
      <c r="H363" t="s">
        <v>1442</v>
      </c>
      <c r="I363" t="s">
        <v>1497</v>
      </c>
      <c r="J363" t="s">
        <v>1540</v>
      </c>
      <c r="K363" t="s">
        <v>1497</v>
      </c>
      <c r="M363">
        <f t="shared" si="38"/>
        <v>-1</v>
      </c>
      <c r="N363">
        <f t="shared" si="39"/>
        <v>0</v>
      </c>
      <c r="O363">
        <f t="shared" si="39"/>
        <v>0</v>
      </c>
      <c r="P363">
        <f t="shared" si="39"/>
        <v>0</v>
      </c>
      <c r="Q363">
        <f t="shared" si="40"/>
        <v>-1</v>
      </c>
      <c r="R363" t="str">
        <f t="shared" si="36"/>
        <v>400mt-wam</v>
      </c>
      <c r="S363" t="str">
        <f t="shared" si="36"/>
        <v>L4</v>
      </c>
      <c r="T363" t="str">
        <f t="shared" si="36"/>
        <v>S3</v>
      </c>
      <c r="U363" t="str">
        <f t="shared" si="37"/>
        <v>L4-S3</v>
      </c>
    </row>
    <row r="364" spans="1:21" x14ac:dyDescent="0.35">
      <c r="A364" t="s">
        <v>1637</v>
      </c>
      <c r="B364" t="s">
        <v>1518</v>
      </c>
      <c r="C364" t="s">
        <v>17</v>
      </c>
      <c r="D364" t="s">
        <v>1466</v>
      </c>
      <c r="E364">
        <v>3.7735849000000002E-2</v>
      </c>
      <c r="F364">
        <v>0</v>
      </c>
      <c r="G364">
        <v>0</v>
      </c>
      <c r="H364" t="s">
        <v>1442</v>
      </c>
      <c r="I364" t="s">
        <v>1499</v>
      </c>
      <c r="J364" t="s">
        <v>1540</v>
      </c>
      <c r="K364" t="s">
        <v>1499</v>
      </c>
      <c r="M364">
        <f t="shared" si="38"/>
        <v>0</v>
      </c>
      <c r="N364">
        <f t="shared" si="39"/>
        <v>0</v>
      </c>
      <c r="O364">
        <f t="shared" si="39"/>
        <v>0</v>
      </c>
      <c r="P364">
        <f t="shared" si="39"/>
        <v>0</v>
      </c>
      <c r="Q364">
        <f t="shared" si="40"/>
        <v>0</v>
      </c>
      <c r="R364" t="str">
        <f t="shared" si="36"/>
        <v>400mt-wam</v>
      </c>
      <c r="S364" t="str">
        <f t="shared" si="36"/>
        <v>L4</v>
      </c>
      <c r="T364" t="str">
        <f t="shared" si="36"/>
        <v>S3_P1</v>
      </c>
      <c r="U364" t="str">
        <f t="shared" si="37"/>
        <v>L4-S3_P1</v>
      </c>
    </row>
    <row r="365" spans="1:21" x14ac:dyDescent="0.35">
      <c r="A365" t="s">
        <v>1637</v>
      </c>
      <c r="B365" t="s">
        <v>1518</v>
      </c>
      <c r="C365" t="s">
        <v>17</v>
      </c>
      <c r="D365" t="s">
        <v>1468</v>
      </c>
      <c r="E365">
        <v>0.396226415</v>
      </c>
      <c r="F365">
        <v>0.11320754700000001</v>
      </c>
      <c r="G365">
        <v>0</v>
      </c>
      <c r="H365" t="s">
        <v>1442</v>
      </c>
      <c r="I365" t="s">
        <v>1502</v>
      </c>
      <c r="J365" t="s">
        <v>1540</v>
      </c>
      <c r="K365" t="s">
        <v>1502</v>
      </c>
      <c r="M365">
        <f t="shared" si="38"/>
        <v>0</v>
      </c>
      <c r="N365">
        <f t="shared" si="39"/>
        <v>0</v>
      </c>
      <c r="O365">
        <f t="shared" si="39"/>
        <v>0</v>
      </c>
      <c r="P365">
        <f t="shared" si="39"/>
        <v>0</v>
      </c>
      <c r="Q365">
        <f t="shared" si="40"/>
        <v>0</v>
      </c>
      <c r="R365" t="str">
        <f t="shared" si="36"/>
        <v>400mt-wam</v>
      </c>
      <c r="S365" t="str">
        <f t="shared" si="36"/>
        <v>L4</v>
      </c>
      <c r="T365" t="str">
        <f t="shared" si="36"/>
        <v>S3_P2</v>
      </c>
      <c r="U365" t="str">
        <f t="shared" si="37"/>
        <v>L4-S3_P2</v>
      </c>
    </row>
    <row r="366" spans="1:21" x14ac:dyDescent="0.35">
      <c r="A366" t="s">
        <v>1637</v>
      </c>
      <c r="B366" t="s">
        <v>1517</v>
      </c>
      <c r="C366" t="s">
        <v>3</v>
      </c>
      <c r="D366" t="s">
        <v>35</v>
      </c>
      <c r="E366">
        <v>0.26415094300000003</v>
      </c>
      <c r="F366">
        <v>0.132075472</v>
      </c>
      <c r="G366">
        <v>0</v>
      </c>
      <c r="H366" t="s">
        <v>1442</v>
      </c>
      <c r="I366" t="s">
        <v>1443</v>
      </c>
      <c r="J366" t="s">
        <v>1533</v>
      </c>
      <c r="K366" t="s">
        <v>1443</v>
      </c>
      <c r="M366">
        <f t="shared" si="38"/>
        <v>0</v>
      </c>
      <c r="N366">
        <f t="shared" si="39"/>
        <v>0</v>
      </c>
      <c r="O366">
        <f t="shared" si="39"/>
        <v>0</v>
      </c>
      <c r="P366">
        <f t="shared" si="39"/>
        <v>0</v>
      </c>
      <c r="Q366">
        <f t="shared" si="40"/>
        <v>0</v>
      </c>
      <c r="R366" t="str">
        <f t="shared" si="36"/>
        <v>400mt-wem</v>
      </c>
      <c r="S366" t="str">
        <f t="shared" si="36"/>
        <v>L1</v>
      </c>
      <c r="T366" t="str">
        <f t="shared" si="36"/>
        <v>a</v>
      </c>
      <c r="U366" t="str">
        <f t="shared" si="37"/>
        <v>L1-a</v>
      </c>
    </row>
    <row r="367" spans="1:21" x14ac:dyDescent="0.35">
      <c r="A367" t="s">
        <v>1637</v>
      </c>
      <c r="B367" t="s">
        <v>1517</v>
      </c>
      <c r="C367" t="s">
        <v>3</v>
      </c>
      <c r="D367" t="s">
        <v>39</v>
      </c>
      <c r="E367">
        <v>0.47169811299999997</v>
      </c>
      <c r="F367">
        <v>0.20754717</v>
      </c>
      <c r="G367">
        <v>1.8867925000000001E-2</v>
      </c>
      <c r="H367" t="s">
        <v>1442</v>
      </c>
      <c r="I367" t="s">
        <v>1445</v>
      </c>
      <c r="J367" t="s">
        <v>1533</v>
      </c>
      <c r="K367" t="s">
        <v>1445</v>
      </c>
      <c r="M367">
        <f t="shared" si="38"/>
        <v>0</v>
      </c>
      <c r="N367">
        <f t="shared" si="39"/>
        <v>0</v>
      </c>
      <c r="O367">
        <f t="shared" si="39"/>
        <v>0</v>
      </c>
      <c r="P367">
        <f t="shared" si="39"/>
        <v>0</v>
      </c>
      <c r="Q367">
        <f t="shared" si="40"/>
        <v>0</v>
      </c>
      <c r="R367" t="str">
        <f t="shared" si="36"/>
        <v>400mt-wem</v>
      </c>
      <c r="S367" t="str">
        <f t="shared" si="36"/>
        <v>L1</v>
      </c>
      <c r="T367" t="str">
        <f t="shared" si="36"/>
        <v>b</v>
      </c>
      <c r="U367" t="str">
        <f t="shared" si="37"/>
        <v>L1-b</v>
      </c>
    </row>
    <row r="368" spans="1:21" x14ac:dyDescent="0.35">
      <c r="A368" t="s">
        <v>1637</v>
      </c>
      <c r="B368" t="s">
        <v>1517</v>
      </c>
      <c r="C368" t="s">
        <v>3</v>
      </c>
      <c r="D368" t="s">
        <v>42</v>
      </c>
      <c r="E368">
        <v>0.86792452799999997</v>
      </c>
      <c r="F368">
        <v>0.54716981099999995</v>
      </c>
      <c r="G368">
        <v>0.15094339600000001</v>
      </c>
      <c r="H368" t="s">
        <v>1463</v>
      </c>
      <c r="I368" t="s">
        <v>1448</v>
      </c>
      <c r="J368" t="s">
        <v>1533</v>
      </c>
      <c r="K368" t="s">
        <v>1448</v>
      </c>
      <c r="M368">
        <f t="shared" si="38"/>
        <v>0</v>
      </c>
      <c r="N368">
        <f t="shared" si="39"/>
        <v>1</v>
      </c>
      <c r="O368">
        <f t="shared" si="39"/>
        <v>0</v>
      </c>
      <c r="P368">
        <f t="shared" si="39"/>
        <v>0</v>
      </c>
      <c r="Q368">
        <f t="shared" si="40"/>
        <v>1</v>
      </c>
      <c r="R368" t="str">
        <f t="shared" si="36"/>
        <v>400mt-wem</v>
      </c>
      <c r="S368" t="str">
        <f t="shared" si="36"/>
        <v>L1</v>
      </c>
      <c r="T368" t="str">
        <f t="shared" si="36"/>
        <v>d</v>
      </c>
      <c r="U368" t="str">
        <f t="shared" si="37"/>
        <v>L1-d</v>
      </c>
    </row>
    <row r="369" spans="1:21" x14ac:dyDescent="0.35">
      <c r="A369" t="s">
        <v>1637</v>
      </c>
      <c r="B369" t="s">
        <v>1517</v>
      </c>
      <c r="C369" t="s">
        <v>3</v>
      </c>
      <c r="D369" t="s">
        <v>45</v>
      </c>
      <c r="E369">
        <v>0.98113207499999999</v>
      </c>
      <c r="F369">
        <v>0.811320755</v>
      </c>
      <c r="G369">
        <v>0.20754717</v>
      </c>
      <c r="H369" t="s">
        <v>1447</v>
      </c>
      <c r="I369" t="s">
        <v>1449</v>
      </c>
      <c r="J369" t="s">
        <v>1533</v>
      </c>
      <c r="K369" t="s">
        <v>1449</v>
      </c>
      <c r="M369">
        <f t="shared" si="38"/>
        <v>0</v>
      </c>
      <c r="N369">
        <f t="shared" si="39"/>
        <v>1</v>
      </c>
      <c r="O369">
        <f t="shared" si="39"/>
        <v>1</v>
      </c>
      <c r="P369">
        <f t="shared" si="39"/>
        <v>0</v>
      </c>
      <c r="Q369">
        <f t="shared" si="40"/>
        <v>2</v>
      </c>
      <c r="R369" t="str">
        <f t="shared" si="36"/>
        <v>400mt-wem</v>
      </c>
      <c r="S369" t="str">
        <f t="shared" si="36"/>
        <v>L1</v>
      </c>
      <c r="T369" t="str">
        <f t="shared" si="36"/>
        <v>e</v>
      </c>
      <c r="U369" t="str">
        <f t="shared" si="37"/>
        <v>L1-e</v>
      </c>
    </row>
    <row r="370" spans="1:21" x14ac:dyDescent="0.35">
      <c r="A370" t="s">
        <v>1637</v>
      </c>
      <c r="B370" t="s">
        <v>1517</v>
      </c>
      <c r="C370" t="s">
        <v>3</v>
      </c>
      <c r="D370" t="s">
        <v>1450</v>
      </c>
      <c r="E370">
        <v>0</v>
      </c>
      <c r="F370">
        <v>0</v>
      </c>
      <c r="G370">
        <v>0</v>
      </c>
      <c r="H370" t="s">
        <v>1442</v>
      </c>
      <c r="I370" t="s">
        <v>1451</v>
      </c>
      <c r="J370" t="s">
        <v>1533</v>
      </c>
      <c r="K370" t="s">
        <v>1451</v>
      </c>
      <c r="M370">
        <f t="shared" si="38"/>
        <v>-1</v>
      </c>
      <c r="N370">
        <f t="shared" si="39"/>
        <v>0</v>
      </c>
      <c r="O370">
        <f t="shared" si="39"/>
        <v>0</v>
      </c>
      <c r="P370">
        <f t="shared" si="39"/>
        <v>0</v>
      </c>
      <c r="Q370">
        <f t="shared" si="40"/>
        <v>-1</v>
      </c>
      <c r="R370" t="str">
        <f t="shared" si="36"/>
        <v>400mt-wem</v>
      </c>
      <c r="S370" t="str">
        <f t="shared" si="36"/>
        <v>L1</v>
      </c>
      <c r="T370" t="str">
        <f t="shared" si="36"/>
        <v>S1</v>
      </c>
      <c r="U370" t="str">
        <f t="shared" si="37"/>
        <v>L1-S1</v>
      </c>
    </row>
    <row r="371" spans="1:21" x14ac:dyDescent="0.35">
      <c r="A371" t="s">
        <v>1637</v>
      </c>
      <c r="B371" t="s">
        <v>1517</v>
      </c>
      <c r="C371" t="s">
        <v>3</v>
      </c>
      <c r="D371" t="s">
        <v>1454</v>
      </c>
      <c r="E371">
        <v>7.5471698000000004E-2</v>
      </c>
      <c r="F371">
        <v>0</v>
      </c>
      <c r="G371">
        <v>0</v>
      </c>
      <c r="H371" t="s">
        <v>1442</v>
      </c>
      <c r="I371" t="s">
        <v>1455</v>
      </c>
      <c r="J371" t="s">
        <v>1533</v>
      </c>
      <c r="K371" t="s">
        <v>1455</v>
      </c>
      <c r="M371">
        <f t="shared" si="38"/>
        <v>0</v>
      </c>
      <c r="N371">
        <f t="shared" si="39"/>
        <v>0</v>
      </c>
      <c r="O371">
        <f t="shared" si="39"/>
        <v>0</v>
      </c>
      <c r="P371">
        <f t="shared" si="39"/>
        <v>0</v>
      </c>
      <c r="Q371">
        <f t="shared" si="40"/>
        <v>0</v>
      </c>
      <c r="R371" t="str">
        <f t="shared" si="36"/>
        <v>400mt-wem</v>
      </c>
      <c r="S371" t="str">
        <f t="shared" si="36"/>
        <v>L1</v>
      </c>
      <c r="T371" t="str">
        <f t="shared" si="36"/>
        <v>S1_P1</v>
      </c>
      <c r="U371" t="str">
        <f t="shared" si="37"/>
        <v>L1-S1_P1</v>
      </c>
    </row>
    <row r="372" spans="1:21" x14ac:dyDescent="0.35">
      <c r="A372" t="s">
        <v>1637</v>
      </c>
      <c r="B372" t="s">
        <v>1517</v>
      </c>
      <c r="C372" t="s">
        <v>3</v>
      </c>
      <c r="D372" t="s">
        <v>1459</v>
      </c>
      <c r="E372">
        <v>0.43396226399999999</v>
      </c>
      <c r="F372">
        <v>0.15094339600000001</v>
      </c>
      <c r="G372">
        <v>0</v>
      </c>
      <c r="H372" t="s">
        <v>1442</v>
      </c>
      <c r="I372" t="s">
        <v>85</v>
      </c>
      <c r="J372" t="s">
        <v>1533</v>
      </c>
      <c r="K372" t="s">
        <v>85</v>
      </c>
      <c r="M372">
        <f t="shared" si="38"/>
        <v>0</v>
      </c>
      <c r="N372">
        <f t="shared" si="39"/>
        <v>0</v>
      </c>
      <c r="O372">
        <f t="shared" si="39"/>
        <v>0</v>
      </c>
      <c r="P372">
        <f t="shared" si="39"/>
        <v>0</v>
      </c>
      <c r="Q372">
        <f t="shared" si="40"/>
        <v>0</v>
      </c>
      <c r="R372" t="str">
        <f t="shared" si="36"/>
        <v>400mt-wem</v>
      </c>
      <c r="S372" t="str">
        <f t="shared" si="36"/>
        <v>L1</v>
      </c>
      <c r="T372" t="str">
        <f t="shared" si="36"/>
        <v>S1_P2</v>
      </c>
      <c r="U372" t="str">
        <f t="shared" si="37"/>
        <v>L1-S1_P2</v>
      </c>
    </row>
    <row r="373" spans="1:21" x14ac:dyDescent="0.35">
      <c r="A373" t="s">
        <v>1637</v>
      </c>
      <c r="B373" t="s">
        <v>1517</v>
      </c>
      <c r="C373" t="s">
        <v>3</v>
      </c>
      <c r="D373" t="s">
        <v>1460</v>
      </c>
      <c r="E373">
        <v>0</v>
      </c>
      <c r="F373">
        <v>0</v>
      </c>
      <c r="G373">
        <v>0</v>
      </c>
      <c r="H373" t="s">
        <v>1442</v>
      </c>
      <c r="I373" t="s">
        <v>1461</v>
      </c>
      <c r="J373" t="s">
        <v>1533</v>
      </c>
      <c r="K373" t="s">
        <v>1461</v>
      </c>
      <c r="M373">
        <f t="shared" si="38"/>
        <v>-1</v>
      </c>
      <c r="N373">
        <f t="shared" si="39"/>
        <v>0</v>
      </c>
      <c r="O373">
        <f t="shared" si="39"/>
        <v>0</v>
      </c>
      <c r="P373">
        <f t="shared" si="39"/>
        <v>0</v>
      </c>
      <c r="Q373">
        <f t="shared" si="40"/>
        <v>-1</v>
      </c>
      <c r="R373" t="str">
        <f t="shared" si="36"/>
        <v>400mt-wem</v>
      </c>
      <c r="S373" t="str">
        <f t="shared" si="36"/>
        <v>L1</v>
      </c>
      <c r="T373" t="str">
        <f t="shared" si="36"/>
        <v>S2</v>
      </c>
      <c r="U373" t="str">
        <f t="shared" si="37"/>
        <v>L1-S2</v>
      </c>
    </row>
    <row r="374" spans="1:21" x14ac:dyDescent="0.35">
      <c r="A374" t="s">
        <v>1637</v>
      </c>
      <c r="B374" t="s">
        <v>1517</v>
      </c>
      <c r="C374" t="s">
        <v>3</v>
      </c>
      <c r="D374" t="s">
        <v>1462</v>
      </c>
      <c r="E374">
        <v>0.28301886799999998</v>
      </c>
      <c r="F374">
        <v>0.11320754700000001</v>
      </c>
      <c r="G374">
        <v>0</v>
      </c>
      <c r="H374" t="s">
        <v>1442</v>
      </c>
      <c r="I374" t="s">
        <v>1457</v>
      </c>
      <c r="J374" t="s">
        <v>1533</v>
      </c>
      <c r="K374" t="s">
        <v>1457</v>
      </c>
      <c r="M374">
        <f t="shared" si="38"/>
        <v>0</v>
      </c>
      <c r="N374">
        <f t="shared" si="39"/>
        <v>0</v>
      </c>
      <c r="O374">
        <f t="shared" si="39"/>
        <v>0</v>
      </c>
      <c r="P374">
        <f t="shared" si="39"/>
        <v>0</v>
      </c>
      <c r="Q374">
        <f t="shared" si="40"/>
        <v>0</v>
      </c>
      <c r="R374" t="str">
        <f t="shared" si="36"/>
        <v>400mt-wem</v>
      </c>
      <c r="S374" t="str">
        <f t="shared" si="36"/>
        <v>L1</v>
      </c>
      <c r="T374" t="str">
        <f t="shared" si="36"/>
        <v>S2_P1</v>
      </c>
      <c r="U374" t="str">
        <f t="shared" si="37"/>
        <v>L1-S2_P1</v>
      </c>
    </row>
    <row r="375" spans="1:21" x14ac:dyDescent="0.35">
      <c r="A375" t="s">
        <v>1637</v>
      </c>
      <c r="B375" t="s">
        <v>1517</v>
      </c>
      <c r="C375" t="s">
        <v>3</v>
      </c>
      <c r="D375" t="s">
        <v>179</v>
      </c>
      <c r="E375">
        <v>0.83018867900000004</v>
      </c>
      <c r="F375">
        <v>0.41509434000000001</v>
      </c>
      <c r="G375">
        <v>0.11320754700000001</v>
      </c>
      <c r="H375" t="s">
        <v>1463</v>
      </c>
      <c r="I375" t="s">
        <v>87</v>
      </c>
      <c r="J375" t="s">
        <v>1533</v>
      </c>
      <c r="K375" t="s">
        <v>87</v>
      </c>
      <c r="M375">
        <f t="shared" si="38"/>
        <v>0</v>
      </c>
      <c r="N375">
        <f t="shared" si="39"/>
        <v>1</v>
      </c>
      <c r="O375">
        <f t="shared" si="39"/>
        <v>0</v>
      </c>
      <c r="P375">
        <f t="shared" si="39"/>
        <v>0</v>
      </c>
      <c r="Q375">
        <f t="shared" si="40"/>
        <v>1</v>
      </c>
      <c r="R375" t="str">
        <f t="shared" si="36"/>
        <v>400mt-wem</v>
      </c>
      <c r="S375" t="str">
        <f t="shared" si="36"/>
        <v>L1</v>
      </c>
      <c r="T375" t="str">
        <f t="shared" si="36"/>
        <v>S2_P2</v>
      </c>
      <c r="U375" t="str">
        <f t="shared" si="37"/>
        <v>L1-S2_P2</v>
      </c>
    </row>
    <row r="376" spans="1:21" x14ac:dyDescent="0.35">
      <c r="A376" t="s">
        <v>1637</v>
      </c>
      <c r="B376" t="s">
        <v>1517</v>
      </c>
      <c r="C376" t="s">
        <v>3</v>
      </c>
      <c r="D376" t="s">
        <v>1464</v>
      </c>
      <c r="E376">
        <v>0</v>
      </c>
      <c r="F376">
        <v>0</v>
      </c>
      <c r="G376">
        <v>0</v>
      </c>
      <c r="H376" t="s">
        <v>1442</v>
      </c>
      <c r="I376" t="s">
        <v>1465</v>
      </c>
      <c r="J376" t="s">
        <v>1533</v>
      </c>
      <c r="K376" t="s">
        <v>1465</v>
      </c>
      <c r="M376">
        <f t="shared" si="38"/>
        <v>-1</v>
      </c>
      <c r="N376">
        <f t="shared" si="39"/>
        <v>0</v>
      </c>
      <c r="O376">
        <f t="shared" si="39"/>
        <v>0</v>
      </c>
      <c r="P376">
        <f t="shared" si="39"/>
        <v>0</v>
      </c>
      <c r="Q376">
        <f t="shared" si="40"/>
        <v>-1</v>
      </c>
      <c r="R376" t="str">
        <f t="shared" si="36"/>
        <v>400mt-wem</v>
      </c>
      <c r="S376" t="str">
        <f t="shared" si="36"/>
        <v>L1</v>
      </c>
      <c r="T376" t="str">
        <f t="shared" si="36"/>
        <v>S3</v>
      </c>
      <c r="U376" t="str">
        <f t="shared" si="37"/>
        <v>L1-S3</v>
      </c>
    </row>
    <row r="377" spans="1:21" x14ac:dyDescent="0.35">
      <c r="A377" t="s">
        <v>1637</v>
      </c>
      <c r="B377" t="s">
        <v>1517</v>
      </c>
      <c r="C377" t="s">
        <v>3</v>
      </c>
      <c r="D377" t="s">
        <v>1466</v>
      </c>
      <c r="E377">
        <v>0</v>
      </c>
      <c r="F377">
        <v>0</v>
      </c>
      <c r="G377">
        <v>0</v>
      </c>
      <c r="H377" t="s">
        <v>1442</v>
      </c>
      <c r="I377" t="s">
        <v>1467</v>
      </c>
      <c r="J377" t="s">
        <v>1533</v>
      </c>
      <c r="K377" t="s">
        <v>1467</v>
      </c>
      <c r="M377">
        <f t="shared" si="38"/>
        <v>-1</v>
      </c>
      <c r="N377">
        <f t="shared" si="39"/>
        <v>0</v>
      </c>
      <c r="O377">
        <f t="shared" si="39"/>
        <v>0</v>
      </c>
      <c r="P377">
        <f t="shared" si="39"/>
        <v>0</v>
      </c>
      <c r="Q377">
        <f t="shared" si="40"/>
        <v>-1</v>
      </c>
      <c r="R377" t="str">
        <f t="shared" si="36"/>
        <v>400mt-wem</v>
      </c>
      <c r="S377" t="str">
        <f t="shared" si="36"/>
        <v>L1</v>
      </c>
      <c r="T377" t="str">
        <f t="shared" si="36"/>
        <v>S3_P1</v>
      </c>
      <c r="U377" t="str">
        <f t="shared" si="37"/>
        <v>L1-S3_P1</v>
      </c>
    </row>
    <row r="378" spans="1:21" x14ac:dyDescent="0.35">
      <c r="A378" t="s">
        <v>1637</v>
      </c>
      <c r="B378" t="s">
        <v>1517</v>
      </c>
      <c r="C378" t="s">
        <v>3</v>
      </c>
      <c r="D378" t="s">
        <v>1468</v>
      </c>
      <c r="E378">
        <v>0.26415094300000003</v>
      </c>
      <c r="F378">
        <v>1.8867925000000001E-2</v>
      </c>
      <c r="G378">
        <v>0</v>
      </c>
      <c r="H378" t="s">
        <v>1442</v>
      </c>
      <c r="I378" t="s">
        <v>1469</v>
      </c>
      <c r="J378" t="s">
        <v>1533</v>
      </c>
      <c r="K378" t="s">
        <v>1469</v>
      </c>
      <c r="M378">
        <f t="shared" si="38"/>
        <v>0</v>
      </c>
      <c r="N378">
        <f t="shared" si="39"/>
        <v>0</v>
      </c>
      <c r="O378">
        <f t="shared" si="39"/>
        <v>0</v>
      </c>
      <c r="P378">
        <f t="shared" si="39"/>
        <v>0</v>
      </c>
      <c r="Q378">
        <f t="shared" si="40"/>
        <v>0</v>
      </c>
      <c r="R378" t="str">
        <f t="shared" si="36"/>
        <v>400mt-wem</v>
      </c>
      <c r="S378" t="str">
        <f t="shared" si="36"/>
        <v>L1</v>
      </c>
      <c r="T378" t="str">
        <f t="shared" si="36"/>
        <v>S3_P2</v>
      </c>
      <c r="U378" t="str">
        <f t="shared" si="37"/>
        <v>L1-S3_P2</v>
      </c>
    </row>
    <row r="379" spans="1:21" x14ac:dyDescent="0.35">
      <c r="A379" t="s">
        <v>1637</v>
      </c>
      <c r="B379" t="s">
        <v>1517</v>
      </c>
      <c r="C379" t="s">
        <v>9</v>
      </c>
      <c r="D379" t="s">
        <v>35</v>
      </c>
      <c r="E379">
        <v>0.45283018899999999</v>
      </c>
      <c r="F379">
        <v>0.20754717</v>
      </c>
      <c r="G379">
        <v>1.8867925000000001E-2</v>
      </c>
      <c r="H379" t="s">
        <v>1442</v>
      </c>
      <c r="I379" t="s">
        <v>1470</v>
      </c>
      <c r="J379" t="s">
        <v>1534</v>
      </c>
      <c r="K379" t="s">
        <v>1470</v>
      </c>
      <c r="M379">
        <f t="shared" si="38"/>
        <v>0</v>
      </c>
      <c r="N379">
        <f t="shared" si="39"/>
        <v>0</v>
      </c>
      <c r="O379">
        <f t="shared" si="39"/>
        <v>0</v>
      </c>
      <c r="P379">
        <f t="shared" si="39"/>
        <v>0</v>
      </c>
      <c r="Q379">
        <f t="shared" si="40"/>
        <v>0</v>
      </c>
      <c r="R379" t="str">
        <f t="shared" si="36"/>
        <v>400mt-wem</v>
      </c>
      <c r="S379" t="str">
        <f t="shared" si="36"/>
        <v>L2</v>
      </c>
      <c r="T379" t="str">
        <f t="shared" si="36"/>
        <v>a</v>
      </c>
      <c r="U379" t="str">
        <f t="shared" si="37"/>
        <v>L2-a</v>
      </c>
    </row>
    <row r="380" spans="1:21" x14ac:dyDescent="0.35">
      <c r="A380" t="s">
        <v>1637</v>
      </c>
      <c r="B380" t="s">
        <v>1517</v>
      </c>
      <c r="C380" t="s">
        <v>9</v>
      </c>
      <c r="D380" t="s">
        <v>39</v>
      </c>
      <c r="E380">
        <v>0.811320755</v>
      </c>
      <c r="F380">
        <v>0.33962264199999997</v>
      </c>
      <c r="G380">
        <v>3.7735849000000002E-2</v>
      </c>
      <c r="H380" t="s">
        <v>1463</v>
      </c>
      <c r="I380" t="s">
        <v>1472</v>
      </c>
      <c r="J380" t="s">
        <v>1534</v>
      </c>
      <c r="K380" t="s">
        <v>1472</v>
      </c>
      <c r="M380">
        <f t="shared" si="38"/>
        <v>0</v>
      </c>
      <c r="N380">
        <f t="shared" si="39"/>
        <v>1</v>
      </c>
      <c r="O380">
        <f t="shared" si="39"/>
        <v>0</v>
      </c>
      <c r="P380">
        <f t="shared" si="39"/>
        <v>0</v>
      </c>
      <c r="Q380">
        <f t="shared" si="40"/>
        <v>1</v>
      </c>
      <c r="R380" t="str">
        <f t="shared" si="36"/>
        <v>400mt-wem</v>
      </c>
      <c r="S380" t="str">
        <f t="shared" si="36"/>
        <v>L2</v>
      </c>
      <c r="T380" t="str">
        <f t="shared" si="36"/>
        <v>b</v>
      </c>
      <c r="U380" t="str">
        <f t="shared" si="37"/>
        <v>L2-b</v>
      </c>
    </row>
    <row r="381" spans="1:21" x14ac:dyDescent="0.35">
      <c r="A381" t="s">
        <v>1637</v>
      </c>
      <c r="B381" t="s">
        <v>1517</v>
      </c>
      <c r="C381" t="s">
        <v>9</v>
      </c>
      <c r="D381" t="s">
        <v>42</v>
      </c>
      <c r="E381">
        <v>0.92452830200000002</v>
      </c>
      <c r="F381">
        <v>0.69811320799999999</v>
      </c>
      <c r="G381">
        <v>0.16981132099999999</v>
      </c>
      <c r="H381" t="s">
        <v>1447</v>
      </c>
      <c r="I381" t="s">
        <v>1473</v>
      </c>
      <c r="J381" t="s">
        <v>1534</v>
      </c>
      <c r="K381" t="s">
        <v>1473</v>
      </c>
      <c r="M381">
        <f t="shared" si="38"/>
        <v>0</v>
      </c>
      <c r="N381">
        <f t="shared" si="39"/>
        <v>1</v>
      </c>
      <c r="O381">
        <f t="shared" si="39"/>
        <v>1</v>
      </c>
      <c r="P381">
        <f t="shared" si="39"/>
        <v>0</v>
      </c>
      <c r="Q381">
        <f t="shared" si="40"/>
        <v>2</v>
      </c>
      <c r="R381" t="str">
        <f t="shared" si="36"/>
        <v>400mt-wem</v>
      </c>
      <c r="S381" t="str">
        <f t="shared" si="36"/>
        <v>L2</v>
      </c>
      <c r="T381" t="str">
        <f t="shared" si="36"/>
        <v>d</v>
      </c>
      <c r="U381" t="str">
        <f t="shared" si="37"/>
        <v>L2-d</v>
      </c>
    </row>
    <row r="382" spans="1:21" x14ac:dyDescent="0.35">
      <c r="A382" t="s">
        <v>1637</v>
      </c>
      <c r="B382" t="s">
        <v>1517</v>
      </c>
      <c r="C382" t="s">
        <v>9</v>
      </c>
      <c r="D382" t="s">
        <v>45</v>
      </c>
      <c r="E382">
        <v>1</v>
      </c>
      <c r="F382">
        <v>0.84905660400000005</v>
      </c>
      <c r="G382">
        <v>0.26415094300000003</v>
      </c>
      <c r="H382" t="s">
        <v>1447</v>
      </c>
      <c r="I382" t="s">
        <v>1474</v>
      </c>
      <c r="J382" t="s">
        <v>1534</v>
      </c>
      <c r="K382" t="s">
        <v>1474</v>
      </c>
      <c r="M382">
        <f t="shared" si="38"/>
        <v>0</v>
      </c>
      <c r="N382">
        <f t="shared" si="39"/>
        <v>1</v>
      </c>
      <c r="O382">
        <f t="shared" si="39"/>
        <v>1</v>
      </c>
      <c r="P382">
        <f t="shared" si="39"/>
        <v>0</v>
      </c>
      <c r="Q382">
        <f t="shared" si="40"/>
        <v>2</v>
      </c>
      <c r="R382" t="str">
        <f t="shared" si="36"/>
        <v>400mt-wem</v>
      </c>
      <c r="S382" t="str">
        <f t="shared" si="36"/>
        <v>L2</v>
      </c>
      <c r="T382" t="str">
        <f t="shared" si="36"/>
        <v>e</v>
      </c>
      <c r="U382" t="str">
        <f t="shared" si="37"/>
        <v>L2-e</v>
      </c>
    </row>
    <row r="383" spans="1:21" x14ac:dyDescent="0.35">
      <c r="A383" t="s">
        <v>1637</v>
      </c>
      <c r="B383" t="s">
        <v>1517</v>
      </c>
      <c r="C383" t="s">
        <v>9</v>
      </c>
      <c r="D383" t="s">
        <v>1450</v>
      </c>
      <c r="E383">
        <v>0</v>
      </c>
      <c r="F383">
        <v>0</v>
      </c>
      <c r="G383">
        <v>0</v>
      </c>
      <c r="H383" t="s">
        <v>1442</v>
      </c>
      <c r="I383" t="s">
        <v>1475</v>
      </c>
      <c r="J383" t="s">
        <v>1534</v>
      </c>
      <c r="K383" t="s">
        <v>1475</v>
      </c>
      <c r="M383">
        <f t="shared" si="38"/>
        <v>-1</v>
      </c>
      <c r="N383">
        <f t="shared" si="39"/>
        <v>0</v>
      </c>
      <c r="O383">
        <f t="shared" si="39"/>
        <v>0</v>
      </c>
      <c r="P383">
        <f t="shared" si="39"/>
        <v>0</v>
      </c>
      <c r="Q383">
        <f t="shared" si="40"/>
        <v>-1</v>
      </c>
      <c r="R383" t="str">
        <f t="shared" si="36"/>
        <v>400mt-wem</v>
      </c>
      <c r="S383" t="str">
        <f t="shared" si="36"/>
        <v>L2</v>
      </c>
      <c r="T383" t="str">
        <f t="shared" si="36"/>
        <v>S1</v>
      </c>
      <c r="U383" t="str">
        <f t="shared" si="37"/>
        <v>L2-S1</v>
      </c>
    </row>
    <row r="384" spans="1:21" x14ac:dyDescent="0.35">
      <c r="A384" t="s">
        <v>1637</v>
      </c>
      <c r="B384" t="s">
        <v>1517</v>
      </c>
      <c r="C384" t="s">
        <v>9</v>
      </c>
      <c r="D384" t="s">
        <v>1454</v>
      </c>
      <c r="E384">
        <v>0.20754717</v>
      </c>
      <c r="F384">
        <v>0</v>
      </c>
      <c r="G384">
        <v>0</v>
      </c>
      <c r="H384" t="s">
        <v>1442</v>
      </c>
      <c r="I384" t="s">
        <v>1476</v>
      </c>
      <c r="J384" t="s">
        <v>1534</v>
      </c>
      <c r="K384" t="s">
        <v>1476</v>
      </c>
      <c r="M384">
        <f t="shared" si="38"/>
        <v>0</v>
      </c>
      <c r="N384">
        <f t="shared" si="39"/>
        <v>0</v>
      </c>
      <c r="O384">
        <f t="shared" si="39"/>
        <v>0</v>
      </c>
      <c r="P384">
        <f t="shared" si="39"/>
        <v>0</v>
      </c>
      <c r="Q384">
        <f t="shared" si="40"/>
        <v>0</v>
      </c>
      <c r="R384" t="str">
        <f t="shared" si="36"/>
        <v>400mt-wem</v>
      </c>
      <c r="S384" t="str">
        <f t="shared" si="36"/>
        <v>L2</v>
      </c>
      <c r="T384" t="str">
        <f t="shared" si="36"/>
        <v>S1_P1</v>
      </c>
      <c r="U384" t="str">
        <f t="shared" si="37"/>
        <v>L2-S1_P1</v>
      </c>
    </row>
    <row r="385" spans="1:21" x14ac:dyDescent="0.35">
      <c r="A385" t="s">
        <v>1637</v>
      </c>
      <c r="B385" t="s">
        <v>1517</v>
      </c>
      <c r="C385" t="s">
        <v>9</v>
      </c>
      <c r="D385" t="s">
        <v>1459</v>
      </c>
      <c r="E385">
        <v>0.73584905700000003</v>
      </c>
      <c r="F385">
        <v>0.24528301899999999</v>
      </c>
      <c r="G385">
        <v>1.8867925000000001E-2</v>
      </c>
      <c r="H385" t="s">
        <v>1463</v>
      </c>
      <c r="I385" t="s">
        <v>1477</v>
      </c>
      <c r="J385" t="s">
        <v>1534</v>
      </c>
      <c r="K385" t="s">
        <v>1477</v>
      </c>
      <c r="M385">
        <f t="shared" si="38"/>
        <v>0</v>
      </c>
      <c r="N385">
        <f t="shared" si="39"/>
        <v>1</v>
      </c>
      <c r="O385">
        <f t="shared" si="39"/>
        <v>0</v>
      </c>
      <c r="P385">
        <f t="shared" si="39"/>
        <v>0</v>
      </c>
      <c r="Q385">
        <f t="shared" si="40"/>
        <v>1</v>
      </c>
      <c r="R385" t="str">
        <f t="shared" si="36"/>
        <v>400mt-wem</v>
      </c>
      <c r="S385" t="str">
        <f t="shared" si="36"/>
        <v>L2</v>
      </c>
      <c r="T385" t="str">
        <f t="shared" si="36"/>
        <v>S1_P2</v>
      </c>
      <c r="U385" t="str">
        <f t="shared" si="37"/>
        <v>L2-S1_P2</v>
      </c>
    </row>
    <row r="386" spans="1:21" x14ac:dyDescent="0.35">
      <c r="A386" t="s">
        <v>1637</v>
      </c>
      <c r="B386" t="s">
        <v>1517</v>
      </c>
      <c r="C386" t="s">
        <v>9</v>
      </c>
      <c r="D386" t="s">
        <v>1460</v>
      </c>
      <c r="E386">
        <v>9.4339622999999997E-2</v>
      </c>
      <c r="F386">
        <v>0</v>
      </c>
      <c r="G386">
        <v>0</v>
      </c>
      <c r="H386" t="s">
        <v>1442</v>
      </c>
      <c r="I386" t="s">
        <v>1478</v>
      </c>
      <c r="J386" t="s">
        <v>1534</v>
      </c>
      <c r="K386" t="s">
        <v>1478</v>
      </c>
      <c r="M386">
        <f t="shared" si="38"/>
        <v>0</v>
      </c>
      <c r="N386">
        <f t="shared" si="39"/>
        <v>0</v>
      </c>
      <c r="O386">
        <f t="shared" si="39"/>
        <v>0</v>
      </c>
      <c r="P386">
        <f t="shared" si="39"/>
        <v>0</v>
      </c>
      <c r="Q386">
        <f t="shared" si="40"/>
        <v>0</v>
      </c>
      <c r="R386" t="str">
        <f t="shared" ref="R386:T449" si="41">B386</f>
        <v>400mt-wem</v>
      </c>
      <c r="S386" t="str">
        <f t="shared" si="41"/>
        <v>L2</v>
      </c>
      <c r="T386" t="str">
        <f t="shared" si="41"/>
        <v>S2</v>
      </c>
      <c r="U386" t="str">
        <f t="shared" ref="U386:U449" si="42">I386</f>
        <v>L2-S2</v>
      </c>
    </row>
    <row r="387" spans="1:21" x14ac:dyDescent="0.35">
      <c r="A387" t="s">
        <v>1637</v>
      </c>
      <c r="B387" t="s">
        <v>1517</v>
      </c>
      <c r="C387" t="s">
        <v>9</v>
      </c>
      <c r="D387" t="s">
        <v>1462</v>
      </c>
      <c r="E387">
        <v>0.50943396200000002</v>
      </c>
      <c r="F387">
        <v>0.15094339600000001</v>
      </c>
      <c r="G387">
        <v>0</v>
      </c>
      <c r="H387" t="s">
        <v>1442</v>
      </c>
      <c r="I387" t="s">
        <v>1479</v>
      </c>
      <c r="J387" t="s">
        <v>1534</v>
      </c>
      <c r="K387" t="s">
        <v>1479</v>
      </c>
      <c r="M387">
        <f t="shared" ref="M387:M450" si="43">IF(E387=0,-1,0)</f>
        <v>0</v>
      </c>
      <c r="N387">
        <f t="shared" ref="N387:P450" si="44">IF(E387&gt;0.667,1,0)</f>
        <v>0</v>
      </c>
      <c r="O387">
        <f t="shared" si="44"/>
        <v>0</v>
      </c>
      <c r="P387">
        <f t="shared" si="44"/>
        <v>0</v>
      </c>
      <c r="Q387">
        <f t="shared" ref="Q387:Q450" si="45">SUM(M387:P387)</f>
        <v>0</v>
      </c>
      <c r="R387" t="str">
        <f t="shared" si="41"/>
        <v>400mt-wem</v>
      </c>
      <c r="S387" t="str">
        <f t="shared" si="41"/>
        <v>L2</v>
      </c>
      <c r="T387" t="str">
        <f t="shared" si="41"/>
        <v>S2_P1</v>
      </c>
      <c r="U387" t="str">
        <f t="shared" si="42"/>
        <v>L2-S2_P1</v>
      </c>
    </row>
    <row r="388" spans="1:21" x14ac:dyDescent="0.35">
      <c r="A388" t="s">
        <v>1637</v>
      </c>
      <c r="B388" t="s">
        <v>1517</v>
      </c>
      <c r="C388" t="s">
        <v>9</v>
      </c>
      <c r="D388" t="s">
        <v>179</v>
      </c>
      <c r="E388">
        <v>0.90566037700000002</v>
      </c>
      <c r="F388">
        <v>0.54716981099999995</v>
      </c>
      <c r="G388">
        <v>0.15094339600000001</v>
      </c>
      <c r="H388" t="s">
        <v>1463</v>
      </c>
      <c r="I388" t="s">
        <v>1480</v>
      </c>
      <c r="J388" t="s">
        <v>1534</v>
      </c>
      <c r="K388" t="s">
        <v>1480</v>
      </c>
      <c r="M388">
        <f t="shared" si="43"/>
        <v>0</v>
      </c>
      <c r="N388">
        <f t="shared" si="44"/>
        <v>1</v>
      </c>
      <c r="O388">
        <f t="shared" si="44"/>
        <v>0</v>
      </c>
      <c r="P388">
        <f t="shared" si="44"/>
        <v>0</v>
      </c>
      <c r="Q388">
        <f t="shared" si="45"/>
        <v>1</v>
      </c>
      <c r="R388" t="str">
        <f t="shared" si="41"/>
        <v>400mt-wem</v>
      </c>
      <c r="S388" t="str">
        <f t="shared" si="41"/>
        <v>L2</v>
      </c>
      <c r="T388" t="str">
        <f t="shared" si="41"/>
        <v>S2_P2</v>
      </c>
      <c r="U388" t="str">
        <f t="shared" si="42"/>
        <v>L2-S2_P2</v>
      </c>
    </row>
    <row r="389" spans="1:21" x14ac:dyDescent="0.35">
      <c r="A389" t="s">
        <v>1637</v>
      </c>
      <c r="B389" t="s">
        <v>1517</v>
      </c>
      <c r="C389" t="s">
        <v>9</v>
      </c>
      <c r="D389" t="s">
        <v>1464</v>
      </c>
      <c r="E389">
        <v>0</v>
      </c>
      <c r="F389">
        <v>0</v>
      </c>
      <c r="G389">
        <v>0</v>
      </c>
      <c r="H389" t="s">
        <v>1442</v>
      </c>
      <c r="I389" t="s">
        <v>1481</v>
      </c>
      <c r="J389" t="s">
        <v>1534</v>
      </c>
      <c r="K389" t="s">
        <v>1481</v>
      </c>
      <c r="M389">
        <f t="shared" si="43"/>
        <v>-1</v>
      </c>
      <c r="N389">
        <f t="shared" si="44"/>
        <v>0</v>
      </c>
      <c r="O389">
        <f t="shared" si="44"/>
        <v>0</v>
      </c>
      <c r="P389">
        <f t="shared" si="44"/>
        <v>0</v>
      </c>
      <c r="Q389">
        <f t="shared" si="45"/>
        <v>-1</v>
      </c>
      <c r="R389" t="str">
        <f t="shared" si="41"/>
        <v>400mt-wem</v>
      </c>
      <c r="S389" t="str">
        <f t="shared" si="41"/>
        <v>L2</v>
      </c>
      <c r="T389" t="str">
        <f t="shared" si="41"/>
        <v>S3</v>
      </c>
      <c r="U389" t="str">
        <f t="shared" si="42"/>
        <v>L2-S3</v>
      </c>
    </row>
    <row r="390" spans="1:21" x14ac:dyDescent="0.35">
      <c r="A390" t="s">
        <v>1637</v>
      </c>
      <c r="B390" t="s">
        <v>1517</v>
      </c>
      <c r="C390" t="s">
        <v>9</v>
      </c>
      <c r="D390" t="s">
        <v>1466</v>
      </c>
      <c r="E390">
        <v>9.4339622999999997E-2</v>
      </c>
      <c r="F390">
        <v>0</v>
      </c>
      <c r="G390">
        <v>0</v>
      </c>
      <c r="H390" t="s">
        <v>1442</v>
      </c>
      <c r="I390" t="s">
        <v>1482</v>
      </c>
      <c r="J390" t="s">
        <v>1534</v>
      </c>
      <c r="K390" t="s">
        <v>1482</v>
      </c>
      <c r="M390">
        <f t="shared" si="43"/>
        <v>0</v>
      </c>
      <c r="N390">
        <f t="shared" si="44"/>
        <v>0</v>
      </c>
      <c r="O390">
        <f t="shared" si="44"/>
        <v>0</v>
      </c>
      <c r="P390">
        <f t="shared" si="44"/>
        <v>0</v>
      </c>
      <c r="Q390">
        <f t="shared" si="45"/>
        <v>0</v>
      </c>
      <c r="R390" t="str">
        <f t="shared" si="41"/>
        <v>400mt-wem</v>
      </c>
      <c r="S390" t="str">
        <f t="shared" si="41"/>
        <v>L2</v>
      </c>
      <c r="T390" t="str">
        <f t="shared" si="41"/>
        <v>S3_P1</v>
      </c>
      <c r="U390" t="str">
        <f t="shared" si="42"/>
        <v>L2-S3_P1</v>
      </c>
    </row>
    <row r="391" spans="1:21" x14ac:dyDescent="0.35">
      <c r="A391" t="s">
        <v>1637</v>
      </c>
      <c r="B391" t="s">
        <v>1517</v>
      </c>
      <c r="C391" t="s">
        <v>9</v>
      </c>
      <c r="D391" t="s">
        <v>1468</v>
      </c>
      <c r="E391">
        <v>0.47169811299999997</v>
      </c>
      <c r="F391">
        <v>0.132075472</v>
      </c>
      <c r="G391">
        <v>0</v>
      </c>
      <c r="H391" t="s">
        <v>1442</v>
      </c>
      <c r="I391" t="s">
        <v>1483</v>
      </c>
      <c r="J391" t="s">
        <v>1534</v>
      </c>
      <c r="K391" t="s">
        <v>1483</v>
      </c>
      <c r="M391">
        <f t="shared" si="43"/>
        <v>0</v>
      </c>
      <c r="N391">
        <f t="shared" si="44"/>
        <v>0</v>
      </c>
      <c r="O391">
        <f t="shared" si="44"/>
        <v>0</v>
      </c>
      <c r="P391">
        <f t="shared" si="44"/>
        <v>0</v>
      </c>
      <c r="Q391">
        <f t="shared" si="45"/>
        <v>0</v>
      </c>
      <c r="R391" t="str">
        <f t="shared" si="41"/>
        <v>400mt-wem</v>
      </c>
      <c r="S391" t="str">
        <f t="shared" si="41"/>
        <v>L2</v>
      </c>
      <c r="T391" t="str">
        <f t="shared" si="41"/>
        <v>S3_P2</v>
      </c>
      <c r="U391" t="str">
        <f t="shared" si="42"/>
        <v>L2-S3_P2</v>
      </c>
    </row>
    <row r="392" spans="1:21" x14ac:dyDescent="0.35">
      <c r="A392" t="s">
        <v>1637</v>
      </c>
      <c r="B392" t="s">
        <v>1517</v>
      </c>
      <c r="C392" t="s">
        <v>14</v>
      </c>
      <c r="D392" t="s">
        <v>35</v>
      </c>
      <c r="E392">
        <v>0.52830188700000003</v>
      </c>
      <c r="F392">
        <v>0.20754717</v>
      </c>
      <c r="G392">
        <v>1.8867925000000001E-2</v>
      </c>
      <c r="H392" t="s">
        <v>1442</v>
      </c>
      <c r="I392" t="s">
        <v>1484</v>
      </c>
      <c r="J392" t="s">
        <v>1535</v>
      </c>
      <c r="K392" t="s">
        <v>1484</v>
      </c>
      <c r="M392">
        <f t="shared" si="43"/>
        <v>0</v>
      </c>
      <c r="N392">
        <f t="shared" si="44"/>
        <v>0</v>
      </c>
      <c r="O392">
        <f t="shared" si="44"/>
        <v>0</v>
      </c>
      <c r="P392">
        <f t="shared" si="44"/>
        <v>0</v>
      </c>
      <c r="Q392">
        <f t="shared" si="45"/>
        <v>0</v>
      </c>
      <c r="R392" t="str">
        <f t="shared" si="41"/>
        <v>400mt-wem</v>
      </c>
      <c r="S392" t="str">
        <f t="shared" si="41"/>
        <v>L3</v>
      </c>
      <c r="T392" t="str">
        <f t="shared" si="41"/>
        <v>a</v>
      </c>
      <c r="U392" t="str">
        <f t="shared" si="42"/>
        <v>L3-a</v>
      </c>
    </row>
    <row r="393" spans="1:21" x14ac:dyDescent="0.35">
      <c r="A393" t="s">
        <v>1637</v>
      </c>
      <c r="B393" t="s">
        <v>1517</v>
      </c>
      <c r="C393" t="s">
        <v>14</v>
      </c>
      <c r="D393" t="s">
        <v>39</v>
      </c>
      <c r="E393">
        <v>0.83018867900000004</v>
      </c>
      <c r="F393">
        <v>0.37735849100000002</v>
      </c>
      <c r="G393">
        <v>3.7735849000000002E-2</v>
      </c>
      <c r="H393" t="s">
        <v>1463</v>
      </c>
      <c r="I393" t="s">
        <v>1486</v>
      </c>
      <c r="J393" t="s">
        <v>1535</v>
      </c>
      <c r="K393" t="s">
        <v>1486</v>
      </c>
      <c r="M393">
        <f t="shared" si="43"/>
        <v>0</v>
      </c>
      <c r="N393">
        <f t="shared" si="44"/>
        <v>1</v>
      </c>
      <c r="O393">
        <f t="shared" si="44"/>
        <v>0</v>
      </c>
      <c r="P393">
        <f t="shared" si="44"/>
        <v>0</v>
      </c>
      <c r="Q393">
        <f t="shared" si="45"/>
        <v>1</v>
      </c>
      <c r="R393" t="str">
        <f t="shared" si="41"/>
        <v>400mt-wem</v>
      </c>
      <c r="S393" t="str">
        <f t="shared" si="41"/>
        <v>L3</v>
      </c>
      <c r="T393" t="str">
        <f t="shared" si="41"/>
        <v>b</v>
      </c>
      <c r="U393" t="str">
        <f t="shared" si="42"/>
        <v>L3-b</v>
      </c>
    </row>
    <row r="394" spans="1:21" x14ac:dyDescent="0.35">
      <c r="A394" t="s">
        <v>1637</v>
      </c>
      <c r="B394" t="s">
        <v>1517</v>
      </c>
      <c r="C394" t="s">
        <v>14</v>
      </c>
      <c r="D394" t="s">
        <v>42</v>
      </c>
      <c r="E394">
        <v>0.96226415099999996</v>
      </c>
      <c r="F394">
        <v>0.75471698099999995</v>
      </c>
      <c r="G394">
        <v>0.188679245</v>
      </c>
      <c r="H394" t="s">
        <v>1447</v>
      </c>
      <c r="I394" t="s">
        <v>1487</v>
      </c>
      <c r="J394" t="s">
        <v>1535</v>
      </c>
      <c r="K394" t="s">
        <v>1487</v>
      </c>
      <c r="M394">
        <f t="shared" si="43"/>
        <v>0</v>
      </c>
      <c r="N394">
        <f t="shared" si="44"/>
        <v>1</v>
      </c>
      <c r="O394">
        <f t="shared" si="44"/>
        <v>1</v>
      </c>
      <c r="P394">
        <f t="shared" si="44"/>
        <v>0</v>
      </c>
      <c r="Q394">
        <f t="shared" si="45"/>
        <v>2</v>
      </c>
      <c r="R394" t="str">
        <f t="shared" si="41"/>
        <v>400mt-wem</v>
      </c>
      <c r="S394" t="str">
        <f t="shared" si="41"/>
        <v>L3</v>
      </c>
      <c r="T394" t="str">
        <f t="shared" si="41"/>
        <v>d</v>
      </c>
      <c r="U394" t="str">
        <f t="shared" si="42"/>
        <v>L3-d</v>
      </c>
    </row>
    <row r="395" spans="1:21" x14ac:dyDescent="0.35">
      <c r="A395" t="s">
        <v>1637</v>
      </c>
      <c r="B395" t="s">
        <v>1517</v>
      </c>
      <c r="C395" t="s">
        <v>14</v>
      </c>
      <c r="D395" t="s">
        <v>45</v>
      </c>
      <c r="E395">
        <v>1</v>
      </c>
      <c r="F395">
        <v>0.86792452799999997</v>
      </c>
      <c r="G395">
        <v>0.28301886799999998</v>
      </c>
      <c r="H395" t="s">
        <v>1447</v>
      </c>
      <c r="I395" t="s">
        <v>1488</v>
      </c>
      <c r="J395" t="s">
        <v>1535</v>
      </c>
      <c r="K395" t="s">
        <v>1488</v>
      </c>
      <c r="M395">
        <f t="shared" si="43"/>
        <v>0</v>
      </c>
      <c r="N395">
        <f t="shared" si="44"/>
        <v>1</v>
      </c>
      <c r="O395">
        <f t="shared" si="44"/>
        <v>1</v>
      </c>
      <c r="P395">
        <f t="shared" si="44"/>
        <v>0</v>
      </c>
      <c r="Q395">
        <f t="shared" si="45"/>
        <v>2</v>
      </c>
      <c r="R395" t="str">
        <f t="shared" si="41"/>
        <v>400mt-wem</v>
      </c>
      <c r="S395" t="str">
        <f t="shared" si="41"/>
        <v>L3</v>
      </c>
      <c r="T395" t="str">
        <f t="shared" si="41"/>
        <v>e</v>
      </c>
      <c r="U395" t="str">
        <f t="shared" si="42"/>
        <v>L3-e</v>
      </c>
    </row>
    <row r="396" spans="1:21" x14ac:dyDescent="0.35">
      <c r="A396" t="s">
        <v>1637</v>
      </c>
      <c r="B396" t="s">
        <v>1517</v>
      </c>
      <c r="C396" t="s">
        <v>14</v>
      </c>
      <c r="D396" t="s">
        <v>1450</v>
      </c>
      <c r="E396">
        <v>0</v>
      </c>
      <c r="F396">
        <v>0</v>
      </c>
      <c r="G396">
        <v>0</v>
      </c>
      <c r="H396" t="s">
        <v>1442</v>
      </c>
      <c r="I396" t="s">
        <v>1489</v>
      </c>
      <c r="J396" t="s">
        <v>1535</v>
      </c>
      <c r="K396" t="s">
        <v>1489</v>
      </c>
      <c r="M396">
        <f t="shared" si="43"/>
        <v>-1</v>
      </c>
      <c r="N396">
        <f t="shared" si="44"/>
        <v>0</v>
      </c>
      <c r="O396">
        <f t="shared" si="44"/>
        <v>0</v>
      </c>
      <c r="P396">
        <f t="shared" si="44"/>
        <v>0</v>
      </c>
      <c r="Q396">
        <f t="shared" si="45"/>
        <v>-1</v>
      </c>
      <c r="R396" t="str">
        <f t="shared" si="41"/>
        <v>400mt-wem</v>
      </c>
      <c r="S396" t="str">
        <f t="shared" si="41"/>
        <v>L3</v>
      </c>
      <c r="T396" t="str">
        <f t="shared" si="41"/>
        <v>S1</v>
      </c>
      <c r="U396" t="str">
        <f t="shared" si="42"/>
        <v>L3-S1</v>
      </c>
    </row>
    <row r="397" spans="1:21" x14ac:dyDescent="0.35">
      <c r="A397" t="s">
        <v>1637</v>
      </c>
      <c r="B397" t="s">
        <v>1517</v>
      </c>
      <c r="C397" t="s">
        <v>14</v>
      </c>
      <c r="D397" t="s">
        <v>1454</v>
      </c>
      <c r="E397">
        <v>0.22641509400000001</v>
      </c>
      <c r="F397">
        <v>0</v>
      </c>
      <c r="G397">
        <v>0</v>
      </c>
      <c r="H397" t="s">
        <v>1442</v>
      </c>
      <c r="I397" t="s">
        <v>1490</v>
      </c>
      <c r="J397" t="s">
        <v>1535</v>
      </c>
      <c r="K397" t="s">
        <v>1490</v>
      </c>
      <c r="M397">
        <f t="shared" si="43"/>
        <v>0</v>
      </c>
      <c r="N397">
        <f t="shared" si="44"/>
        <v>0</v>
      </c>
      <c r="O397">
        <f t="shared" si="44"/>
        <v>0</v>
      </c>
      <c r="P397">
        <f t="shared" si="44"/>
        <v>0</v>
      </c>
      <c r="Q397">
        <f t="shared" si="45"/>
        <v>0</v>
      </c>
      <c r="R397" t="str">
        <f t="shared" si="41"/>
        <v>400mt-wem</v>
      </c>
      <c r="S397" t="str">
        <f t="shared" si="41"/>
        <v>L3</v>
      </c>
      <c r="T397" t="str">
        <f t="shared" si="41"/>
        <v>S1_P1</v>
      </c>
      <c r="U397" t="str">
        <f t="shared" si="42"/>
        <v>L3-S1_P1</v>
      </c>
    </row>
    <row r="398" spans="1:21" x14ac:dyDescent="0.35">
      <c r="A398" t="s">
        <v>1637</v>
      </c>
      <c r="B398" t="s">
        <v>1517</v>
      </c>
      <c r="C398" t="s">
        <v>14</v>
      </c>
      <c r="D398" t="s">
        <v>1459</v>
      </c>
      <c r="E398">
        <v>0.811320755</v>
      </c>
      <c r="F398">
        <v>0.26415094300000003</v>
      </c>
      <c r="G398">
        <v>1.8867925000000001E-2</v>
      </c>
      <c r="H398" t="s">
        <v>1463</v>
      </c>
      <c r="I398" t="s">
        <v>1491</v>
      </c>
      <c r="J398" t="s">
        <v>1535</v>
      </c>
      <c r="K398" t="s">
        <v>1491</v>
      </c>
      <c r="M398">
        <f t="shared" si="43"/>
        <v>0</v>
      </c>
      <c r="N398">
        <f t="shared" si="44"/>
        <v>1</v>
      </c>
      <c r="O398">
        <f t="shared" si="44"/>
        <v>0</v>
      </c>
      <c r="P398">
        <f t="shared" si="44"/>
        <v>0</v>
      </c>
      <c r="Q398">
        <f t="shared" si="45"/>
        <v>1</v>
      </c>
      <c r="R398" t="str">
        <f t="shared" si="41"/>
        <v>400mt-wem</v>
      </c>
      <c r="S398" t="str">
        <f t="shared" si="41"/>
        <v>L3</v>
      </c>
      <c r="T398" t="str">
        <f t="shared" si="41"/>
        <v>S1_P2</v>
      </c>
      <c r="U398" t="str">
        <f t="shared" si="42"/>
        <v>L3-S1_P2</v>
      </c>
    </row>
    <row r="399" spans="1:21" x14ac:dyDescent="0.35">
      <c r="A399" t="s">
        <v>1637</v>
      </c>
      <c r="B399" t="s">
        <v>1517</v>
      </c>
      <c r="C399" t="s">
        <v>14</v>
      </c>
      <c r="D399" t="s">
        <v>1460</v>
      </c>
      <c r="E399">
        <v>0.132075472</v>
      </c>
      <c r="F399">
        <v>0</v>
      </c>
      <c r="G399">
        <v>0</v>
      </c>
      <c r="H399" t="s">
        <v>1442</v>
      </c>
      <c r="I399" t="s">
        <v>1492</v>
      </c>
      <c r="J399" t="s">
        <v>1535</v>
      </c>
      <c r="K399" t="s">
        <v>1492</v>
      </c>
      <c r="M399">
        <f t="shared" si="43"/>
        <v>0</v>
      </c>
      <c r="N399">
        <f t="shared" si="44"/>
        <v>0</v>
      </c>
      <c r="O399">
        <f t="shared" si="44"/>
        <v>0</v>
      </c>
      <c r="P399">
        <f t="shared" si="44"/>
        <v>0</v>
      </c>
      <c r="Q399">
        <f t="shared" si="45"/>
        <v>0</v>
      </c>
      <c r="R399" t="str">
        <f t="shared" si="41"/>
        <v>400mt-wem</v>
      </c>
      <c r="S399" t="str">
        <f t="shared" si="41"/>
        <v>L3</v>
      </c>
      <c r="T399" t="str">
        <f t="shared" si="41"/>
        <v>S2</v>
      </c>
      <c r="U399" t="str">
        <f t="shared" si="42"/>
        <v>L3-S2</v>
      </c>
    </row>
    <row r="400" spans="1:21" x14ac:dyDescent="0.35">
      <c r="A400" t="s">
        <v>1637</v>
      </c>
      <c r="B400" t="s">
        <v>1517</v>
      </c>
      <c r="C400" t="s">
        <v>14</v>
      </c>
      <c r="D400" t="s">
        <v>1462</v>
      </c>
      <c r="E400">
        <v>0.58490565999999999</v>
      </c>
      <c r="F400">
        <v>0.188679245</v>
      </c>
      <c r="G400">
        <v>0</v>
      </c>
      <c r="H400" t="s">
        <v>1442</v>
      </c>
      <c r="I400" t="s">
        <v>1493</v>
      </c>
      <c r="J400" t="s">
        <v>1535</v>
      </c>
      <c r="K400" t="s">
        <v>1493</v>
      </c>
      <c r="M400">
        <f t="shared" si="43"/>
        <v>0</v>
      </c>
      <c r="N400">
        <f t="shared" si="44"/>
        <v>0</v>
      </c>
      <c r="O400">
        <f t="shared" si="44"/>
        <v>0</v>
      </c>
      <c r="P400">
        <f t="shared" si="44"/>
        <v>0</v>
      </c>
      <c r="Q400">
        <f t="shared" si="45"/>
        <v>0</v>
      </c>
      <c r="R400" t="str">
        <f t="shared" si="41"/>
        <v>400mt-wem</v>
      </c>
      <c r="S400" t="str">
        <f t="shared" si="41"/>
        <v>L3</v>
      </c>
      <c r="T400" t="str">
        <f t="shared" si="41"/>
        <v>S2_P1</v>
      </c>
      <c r="U400" t="str">
        <f t="shared" si="42"/>
        <v>L3-S2_P1</v>
      </c>
    </row>
    <row r="401" spans="1:21" x14ac:dyDescent="0.35">
      <c r="A401" t="s">
        <v>1637</v>
      </c>
      <c r="B401" t="s">
        <v>1517</v>
      </c>
      <c r="C401" t="s">
        <v>14</v>
      </c>
      <c r="D401" t="s">
        <v>179</v>
      </c>
      <c r="E401">
        <v>0.92452830200000002</v>
      </c>
      <c r="F401">
        <v>0.603773585</v>
      </c>
      <c r="G401">
        <v>0.15094339600000001</v>
      </c>
      <c r="H401" t="s">
        <v>1463</v>
      </c>
      <c r="I401" t="s">
        <v>1494</v>
      </c>
      <c r="J401" t="s">
        <v>1535</v>
      </c>
      <c r="K401" t="s">
        <v>1494</v>
      </c>
      <c r="M401">
        <f t="shared" si="43"/>
        <v>0</v>
      </c>
      <c r="N401">
        <f t="shared" si="44"/>
        <v>1</v>
      </c>
      <c r="O401">
        <f t="shared" si="44"/>
        <v>0</v>
      </c>
      <c r="P401">
        <f t="shared" si="44"/>
        <v>0</v>
      </c>
      <c r="Q401">
        <f t="shared" si="45"/>
        <v>1</v>
      </c>
      <c r="R401" t="str">
        <f t="shared" si="41"/>
        <v>400mt-wem</v>
      </c>
      <c r="S401" t="str">
        <f t="shared" si="41"/>
        <v>L3</v>
      </c>
      <c r="T401" t="str">
        <f t="shared" si="41"/>
        <v>S2_P2</v>
      </c>
      <c r="U401" t="str">
        <f t="shared" si="42"/>
        <v>L3-S2_P2</v>
      </c>
    </row>
    <row r="402" spans="1:21" x14ac:dyDescent="0.35">
      <c r="A402" t="s">
        <v>1637</v>
      </c>
      <c r="B402" t="s">
        <v>1517</v>
      </c>
      <c r="C402" t="s">
        <v>14</v>
      </c>
      <c r="D402" t="s">
        <v>1464</v>
      </c>
      <c r="E402">
        <v>0</v>
      </c>
      <c r="F402">
        <v>0</v>
      </c>
      <c r="G402">
        <v>0</v>
      </c>
      <c r="H402" t="s">
        <v>1442</v>
      </c>
      <c r="I402" t="s">
        <v>1495</v>
      </c>
      <c r="J402" t="s">
        <v>1535</v>
      </c>
      <c r="K402" t="s">
        <v>1495</v>
      </c>
      <c r="M402">
        <f t="shared" si="43"/>
        <v>-1</v>
      </c>
      <c r="N402">
        <f t="shared" si="44"/>
        <v>0</v>
      </c>
      <c r="O402">
        <f t="shared" si="44"/>
        <v>0</v>
      </c>
      <c r="P402">
        <f t="shared" si="44"/>
        <v>0</v>
      </c>
      <c r="Q402">
        <f t="shared" si="45"/>
        <v>-1</v>
      </c>
      <c r="R402" t="str">
        <f t="shared" si="41"/>
        <v>400mt-wem</v>
      </c>
      <c r="S402" t="str">
        <f t="shared" si="41"/>
        <v>L3</v>
      </c>
      <c r="T402" t="str">
        <f t="shared" si="41"/>
        <v>S3</v>
      </c>
      <c r="U402" t="str">
        <f t="shared" si="42"/>
        <v>L3-S3</v>
      </c>
    </row>
    <row r="403" spans="1:21" x14ac:dyDescent="0.35">
      <c r="A403" t="s">
        <v>1637</v>
      </c>
      <c r="B403" t="s">
        <v>1517</v>
      </c>
      <c r="C403" t="s">
        <v>14</v>
      </c>
      <c r="D403" t="s">
        <v>1466</v>
      </c>
      <c r="E403">
        <v>0.132075472</v>
      </c>
      <c r="F403">
        <v>0</v>
      </c>
      <c r="G403">
        <v>0</v>
      </c>
      <c r="H403" t="s">
        <v>1442</v>
      </c>
      <c r="I403" t="s">
        <v>1500</v>
      </c>
      <c r="J403" t="s">
        <v>1535</v>
      </c>
      <c r="K403" t="s">
        <v>1500</v>
      </c>
      <c r="M403">
        <f t="shared" si="43"/>
        <v>0</v>
      </c>
      <c r="N403">
        <f t="shared" si="44"/>
        <v>0</v>
      </c>
      <c r="O403">
        <f t="shared" si="44"/>
        <v>0</v>
      </c>
      <c r="P403">
        <f t="shared" si="44"/>
        <v>0</v>
      </c>
      <c r="Q403">
        <f t="shared" si="45"/>
        <v>0</v>
      </c>
      <c r="R403" t="str">
        <f t="shared" si="41"/>
        <v>400mt-wem</v>
      </c>
      <c r="S403" t="str">
        <f t="shared" si="41"/>
        <v>L3</v>
      </c>
      <c r="T403" t="str">
        <f t="shared" si="41"/>
        <v>S3_P1</v>
      </c>
      <c r="U403" t="str">
        <f t="shared" si="42"/>
        <v>L3-S3_P1</v>
      </c>
    </row>
    <row r="404" spans="1:21" x14ac:dyDescent="0.35">
      <c r="A404" t="s">
        <v>1637</v>
      </c>
      <c r="B404" t="s">
        <v>1517</v>
      </c>
      <c r="C404" t="s">
        <v>14</v>
      </c>
      <c r="D404" t="s">
        <v>1468</v>
      </c>
      <c r="E404">
        <v>0.52830188700000003</v>
      </c>
      <c r="F404">
        <v>0.132075472</v>
      </c>
      <c r="G404">
        <v>0</v>
      </c>
      <c r="H404" t="s">
        <v>1442</v>
      </c>
      <c r="I404" t="s">
        <v>1503</v>
      </c>
      <c r="J404" t="s">
        <v>1535</v>
      </c>
      <c r="K404" t="s">
        <v>1503</v>
      </c>
      <c r="M404">
        <f t="shared" si="43"/>
        <v>0</v>
      </c>
      <c r="N404">
        <f t="shared" si="44"/>
        <v>0</v>
      </c>
      <c r="O404">
        <f t="shared" si="44"/>
        <v>0</v>
      </c>
      <c r="P404">
        <f t="shared" si="44"/>
        <v>0</v>
      </c>
      <c r="Q404">
        <f t="shared" si="45"/>
        <v>0</v>
      </c>
      <c r="R404" t="str">
        <f t="shared" si="41"/>
        <v>400mt-wem</v>
      </c>
      <c r="S404" t="str">
        <f t="shared" si="41"/>
        <v>L3</v>
      </c>
      <c r="T404" t="str">
        <f t="shared" si="41"/>
        <v>S3_P2</v>
      </c>
      <c r="U404" t="str">
        <f t="shared" si="42"/>
        <v>L3-S3_P2</v>
      </c>
    </row>
    <row r="405" spans="1:21" x14ac:dyDescent="0.35">
      <c r="A405" t="s">
        <v>1637</v>
      </c>
      <c r="B405" t="s">
        <v>1517</v>
      </c>
      <c r="C405" t="s">
        <v>17</v>
      </c>
      <c r="D405" t="s">
        <v>35</v>
      </c>
      <c r="E405">
        <v>0.37735849100000002</v>
      </c>
      <c r="F405">
        <v>0.16981132099999999</v>
      </c>
      <c r="G405">
        <v>1.8867925000000001E-2</v>
      </c>
      <c r="H405" t="s">
        <v>1442</v>
      </c>
      <c r="I405" t="s">
        <v>1501</v>
      </c>
      <c r="J405" t="s">
        <v>1536</v>
      </c>
      <c r="K405" t="s">
        <v>1501</v>
      </c>
      <c r="M405">
        <f t="shared" si="43"/>
        <v>0</v>
      </c>
      <c r="N405">
        <f t="shared" si="44"/>
        <v>0</v>
      </c>
      <c r="O405">
        <f t="shared" si="44"/>
        <v>0</v>
      </c>
      <c r="P405">
        <f t="shared" si="44"/>
        <v>0</v>
      </c>
      <c r="Q405">
        <f t="shared" si="45"/>
        <v>0</v>
      </c>
      <c r="R405" t="str">
        <f t="shared" si="41"/>
        <v>400mt-wem</v>
      </c>
      <c r="S405" t="str">
        <f t="shared" si="41"/>
        <v>L4</v>
      </c>
      <c r="T405" t="str">
        <f t="shared" si="41"/>
        <v>a</v>
      </c>
      <c r="U405" t="str">
        <f t="shared" si="42"/>
        <v>L4-a</v>
      </c>
    </row>
    <row r="406" spans="1:21" x14ac:dyDescent="0.35">
      <c r="A406" t="s">
        <v>1637</v>
      </c>
      <c r="B406" t="s">
        <v>1517</v>
      </c>
      <c r="C406" t="s">
        <v>17</v>
      </c>
      <c r="D406" t="s">
        <v>39</v>
      </c>
      <c r="E406">
        <v>0.71698113200000002</v>
      </c>
      <c r="F406">
        <v>0.26415094300000003</v>
      </c>
      <c r="G406">
        <v>3.7735849000000002E-2</v>
      </c>
      <c r="H406" t="s">
        <v>1463</v>
      </c>
      <c r="I406" t="s">
        <v>1504</v>
      </c>
      <c r="J406" t="s">
        <v>1536</v>
      </c>
      <c r="K406" t="s">
        <v>1504</v>
      </c>
      <c r="M406">
        <f t="shared" si="43"/>
        <v>0</v>
      </c>
      <c r="N406">
        <f t="shared" si="44"/>
        <v>1</v>
      </c>
      <c r="O406">
        <f t="shared" si="44"/>
        <v>0</v>
      </c>
      <c r="P406">
        <f t="shared" si="44"/>
        <v>0</v>
      </c>
      <c r="Q406">
        <f t="shared" si="45"/>
        <v>1</v>
      </c>
      <c r="R406" t="str">
        <f t="shared" si="41"/>
        <v>400mt-wem</v>
      </c>
      <c r="S406" t="str">
        <f t="shared" si="41"/>
        <v>L4</v>
      </c>
      <c r="T406" t="str">
        <f t="shared" si="41"/>
        <v>b</v>
      </c>
      <c r="U406" t="str">
        <f t="shared" si="42"/>
        <v>L4-b</v>
      </c>
    </row>
    <row r="407" spans="1:21" x14ac:dyDescent="0.35">
      <c r="A407" t="s">
        <v>1637</v>
      </c>
      <c r="B407" t="s">
        <v>1517</v>
      </c>
      <c r="C407" t="s">
        <v>17</v>
      </c>
      <c r="D407" t="s">
        <v>42</v>
      </c>
      <c r="E407">
        <v>0.92452830200000002</v>
      </c>
      <c r="F407">
        <v>0.603773585</v>
      </c>
      <c r="G407">
        <v>0.15094339600000001</v>
      </c>
      <c r="H407" t="s">
        <v>1463</v>
      </c>
      <c r="I407" t="s">
        <v>1505</v>
      </c>
      <c r="J407" t="s">
        <v>1536</v>
      </c>
      <c r="K407" t="s">
        <v>1505</v>
      </c>
      <c r="M407">
        <f t="shared" si="43"/>
        <v>0</v>
      </c>
      <c r="N407">
        <f t="shared" si="44"/>
        <v>1</v>
      </c>
      <c r="O407">
        <f t="shared" si="44"/>
        <v>0</v>
      </c>
      <c r="P407">
        <f t="shared" si="44"/>
        <v>0</v>
      </c>
      <c r="Q407">
        <f t="shared" si="45"/>
        <v>1</v>
      </c>
      <c r="R407" t="str">
        <f t="shared" si="41"/>
        <v>400mt-wem</v>
      </c>
      <c r="S407" t="str">
        <f t="shared" si="41"/>
        <v>L4</v>
      </c>
      <c r="T407" t="str">
        <f t="shared" si="41"/>
        <v>d</v>
      </c>
      <c r="U407" t="str">
        <f t="shared" si="42"/>
        <v>L4-d</v>
      </c>
    </row>
    <row r="408" spans="1:21" x14ac:dyDescent="0.35">
      <c r="A408" t="s">
        <v>1637</v>
      </c>
      <c r="B408" t="s">
        <v>1517</v>
      </c>
      <c r="C408" t="s">
        <v>17</v>
      </c>
      <c r="D408" t="s">
        <v>45</v>
      </c>
      <c r="E408">
        <v>0.98113207499999999</v>
      </c>
      <c r="F408">
        <v>0.83018867900000004</v>
      </c>
      <c r="G408">
        <v>0.24528301899999999</v>
      </c>
      <c r="H408" t="s">
        <v>1447</v>
      </c>
      <c r="I408" t="s">
        <v>1506</v>
      </c>
      <c r="J408" t="s">
        <v>1536</v>
      </c>
      <c r="K408" t="s">
        <v>1506</v>
      </c>
      <c r="M408">
        <f t="shared" si="43"/>
        <v>0</v>
      </c>
      <c r="N408">
        <f t="shared" si="44"/>
        <v>1</v>
      </c>
      <c r="O408">
        <f t="shared" si="44"/>
        <v>1</v>
      </c>
      <c r="P408">
        <f t="shared" si="44"/>
        <v>0</v>
      </c>
      <c r="Q408">
        <f t="shared" si="45"/>
        <v>2</v>
      </c>
      <c r="R408" t="str">
        <f t="shared" si="41"/>
        <v>400mt-wem</v>
      </c>
      <c r="S408" t="str">
        <f t="shared" si="41"/>
        <v>L4</v>
      </c>
      <c r="T408" t="str">
        <f t="shared" si="41"/>
        <v>e</v>
      </c>
      <c r="U408" t="str">
        <f t="shared" si="42"/>
        <v>L4-e</v>
      </c>
    </row>
    <row r="409" spans="1:21" x14ac:dyDescent="0.35">
      <c r="A409" t="s">
        <v>1637</v>
      </c>
      <c r="B409" t="s">
        <v>1517</v>
      </c>
      <c r="C409" t="s">
        <v>17</v>
      </c>
      <c r="D409" t="s">
        <v>1450</v>
      </c>
      <c r="E409">
        <v>0</v>
      </c>
      <c r="F409">
        <v>0</v>
      </c>
      <c r="G409">
        <v>0</v>
      </c>
      <c r="H409" t="s">
        <v>1442</v>
      </c>
      <c r="I409" t="s">
        <v>1496</v>
      </c>
      <c r="J409" t="s">
        <v>1536</v>
      </c>
      <c r="K409" t="s">
        <v>1496</v>
      </c>
      <c r="M409">
        <f t="shared" si="43"/>
        <v>-1</v>
      </c>
      <c r="N409">
        <f t="shared" si="44"/>
        <v>0</v>
      </c>
      <c r="O409">
        <f t="shared" si="44"/>
        <v>0</v>
      </c>
      <c r="P409">
        <f t="shared" si="44"/>
        <v>0</v>
      </c>
      <c r="Q409">
        <f t="shared" si="45"/>
        <v>-1</v>
      </c>
      <c r="R409" t="str">
        <f t="shared" si="41"/>
        <v>400mt-wem</v>
      </c>
      <c r="S409" t="str">
        <f t="shared" si="41"/>
        <v>L4</v>
      </c>
      <c r="T409" t="str">
        <f t="shared" si="41"/>
        <v>S1</v>
      </c>
      <c r="U409" t="str">
        <f t="shared" si="42"/>
        <v>L4-S1</v>
      </c>
    </row>
    <row r="410" spans="1:21" x14ac:dyDescent="0.35">
      <c r="A410" t="s">
        <v>1637</v>
      </c>
      <c r="B410" t="s">
        <v>1517</v>
      </c>
      <c r="C410" t="s">
        <v>17</v>
      </c>
      <c r="D410" t="s">
        <v>1454</v>
      </c>
      <c r="E410">
        <v>0.188679245</v>
      </c>
      <c r="F410">
        <v>0</v>
      </c>
      <c r="G410">
        <v>0</v>
      </c>
      <c r="H410" t="s">
        <v>1442</v>
      </c>
      <c r="I410" t="s">
        <v>1458</v>
      </c>
      <c r="J410" t="s">
        <v>1536</v>
      </c>
      <c r="K410" t="s">
        <v>1458</v>
      </c>
      <c r="M410">
        <f t="shared" si="43"/>
        <v>0</v>
      </c>
      <c r="N410">
        <f t="shared" si="44"/>
        <v>0</v>
      </c>
      <c r="O410">
        <f t="shared" si="44"/>
        <v>0</v>
      </c>
      <c r="P410">
        <f t="shared" si="44"/>
        <v>0</v>
      </c>
      <c r="Q410">
        <f t="shared" si="45"/>
        <v>0</v>
      </c>
      <c r="R410" t="str">
        <f t="shared" si="41"/>
        <v>400mt-wem</v>
      </c>
      <c r="S410" t="str">
        <f t="shared" si="41"/>
        <v>L4</v>
      </c>
      <c r="T410" t="str">
        <f t="shared" si="41"/>
        <v>S1_P1</v>
      </c>
      <c r="U410" t="str">
        <f t="shared" si="42"/>
        <v>L4-S1_P1</v>
      </c>
    </row>
    <row r="411" spans="1:21" x14ac:dyDescent="0.35">
      <c r="A411" t="s">
        <v>1637</v>
      </c>
      <c r="B411" t="s">
        <v>1517</v>
      </c>
      <c r="C411" t="s">
        <v>17</v>
      </c>
      <c r="D411" t="s">
        <v>1459</v>
      </c>
      <c r="E411">
        <v>0.603773585</v>
      </c>
      <c r="F411">
        <v>0.20754717</v>
      </c>
      <c r="G411">
        <v>1.8867925000000001E-2</v>
      </c>
      <c r="H411" t="s">
        <v>1442</v>
      </c>
      <c r="I411" t="s">
        <v>86</v>
      </c>
      <c r="J411" t="s">
        <v>1536</v>
      </c>
      <c r="K411" t="s">
        <v>86</v>
      </c>
      <c r="M411">
        <f t="shared" si="43"/>
        <v>0</v>
      </c>
      <c r="N411">
        <f t="shared" si="44"/>
        <v>0</v>
      </c>
      <c r="O411">
        <f t="shared" si="44"/>
        <v>0</v>
      </c>
      <c r="P411">
        <f t="shared" si="44"/>
        <v>0</v>
      </c>
      <c r="Q411">
        <f t="shared" si="45"/>
        <v>0</v>
      </c>
      <c r="R411" t="str">
        <f t="shared" si="41"/>
        <v>400mt-wem</v>
      </c>
      <c r="S411" t="str">
        <f t="shared" si="41"/>
        <v>L4</v>
      </c>
      <c r="T411" t="str">
        <f t="shared" si="41"/>
        <v>S1_P2</v>
      </c>
      <c r="U411" t="str">
        <f t="shared" si="42"/>
        <v>L4-S1_P2</v>
      </c>
    </row>
    <row r="412" spans="1:21" x14ac:dyDescent="0.35">
      <c r="A412" t="s">
        <v>1637</v>
      </c>
      <c r="B412" t="s">
        <v>1517</v>
      </c>
      <c r="C412" t="s">
        <v>17</v>
      </c>
      <c r="D412" t="s">
        <v>1460</v>
      </c>
      <c r="E412">
        <v>3.7735849000000002E-2</v>
      </c>
      <c r="F412">
        <v>0</v>
      </c>
      <c r="G412">
        <v>0</v>
      </c>
      <c r="H412" t="s">
        <v>1442</v>
      </c>
      <c r="I412" t="s">
        <v>1498</v>
      </c>
      <c r="J412" t="s">
        <v>1536</v>
      </c>
      <c r="K412" t="s">
        <v>1498</v>
      </c>
      <c r="M412">
        <f t="shared" si="43"/>
        <v>0</v>
      </c>
      <c r="N412">
        <f t="shared" si="44"/>
        <v>0</v>
      </c>
      <c r="O412">
        <f t="shared" si="44"/>
        <v>0</v>
      </c>
      <c r="P412">
        <f t="shared" si="44"/>
        <v>0</v>
      </c>
      <c r="Q412">
        <f t="shared" si="45"/>
        <v>0</v>
      </c>
      <c r="R412" t="str">
        <f t="shared" si="41"/>
        <v>400mt-wem</v>
      </c>
      <c r="S412" t="str">
        <f t="shared" si="41"/>
        <v>L4</v>
      </c>
      <c r="T412" t="str">
        <f t="shared" si="41"/>
        <v>S2</v>
      </c>
      <c r="U412" t="str">
        <f t="shared" si="42"/>
        <v>L4-S2</v>
      </c>
    </row>
    <row r="413" spans="1:21" x14ac:dyDescent="0.35">
      <c r="A413" t="s">
        <v>1637</v>
      </c>
      <c r="B413" t="s">
        <v>1517</v>
      </c>
      <c r="C413" t="s">
        <v>17</v>
      </c>
      <c r="D413" t="s">
        <v>1462</v>
      </c>
      <c r="E413">
        <v>0.43396226399999999</v>
      </c>
      <c r="F413">
        <v>0.132075472</v>
      </c>
      <c r="G413">
        <v>0</v>
      </c>
      <c r="H413" t="s">
        <v>1442</v>
      </c>
      <c r="I413" t="s">
        <v>212</v>
      </c>
      <c r="J413" t="s">
        <v>1536</v>
      </c>
      <c r="K413" t="s">
        <v>212</v>
      </c>
      <c r="M413">
        <f t="shared" si="43"/>
        <v>0</v>
      </c>
      <c r="N413">
        <f t="shared" si="44"/>
        <v>0</v>
      </c>
      <c r="O413">
        <f t="shared" si="44"/>
        <v>0</v>
      </c>
      <c r="P413">
        <f t="shared" si="44"/>
        <v>0</v>
      </c>
      <c r="Q413">
        <f t="shared" si="45"/>
        <v>0</v>
      </c>
      <c r="R413" t="str">
        <f t="shared" si="41"/>
        <v>400mt-wem</v>
      </c>
      <c r="S413" t="str">
        <f t="shared" si="41"/>
        <v>L4</v>
      </c>
      <c r="T413" t="str">
        <f t="shared" si="41"/>
        <v>S2_P1</v>
      </c>
      <c r="U413" t="str">
        <f t="shared" si="42"/>
        <v>L4-S2_P1</v>
      </c>
    </row>
    <row r="414" spans="1:21" x14ac:dyDescent="0.35">
      <c r="A414" t="s">
        <v>1637</v>
      </c>
      <c r="B414" t="s">
        <v>1517</v>
      </c>
      <c r="C414" t="s">
        <v>17</v>
      </c>
      <c r="D414" t="s">
        <v>179</v>
      </c>
      <c r="E414">
        <v>0.86792452799999997</v>
      </c>
      <c r="F414">
        <v>0.49056603799999998</v>
      </c>
      <c r="G414">
        <v>0.132075472</v>
      </c>
      <c r="H414" t="s">
        <v>1463</v>
      </c>
      <c r="I414" t="s">
        <v>88</v>
      </c>
      <c r="J414" t="s">
        <v>1536</v>
      </c>
      <c r="K414" t="s">
        <v>88</v>
      </c>
      <c r="M414">
        <f t="shared" si="43"/>
        <v>0</v>
      </c>
      <c r="N414">
        <f t="shared" si="44"/>
        <v>1</v>
      </c>
      <c r="O414">
        <f t="shared" si="44"/>
        <v>0</v>
      </c>
      <c r="P414">
        <f t="shared" si="44"/>
        <v>0</v>
      </c>
      <c r="Q414">
        <f t="shared" si="45"/>
        <v>1</v>
      </c>
      <c r="R414" t="str">
        <f t="shared" si="41"/>
        <v>400mt-wem</v>
      </c>
      <c r="S414" t="str">
        <f t="shared" si="41"/>
        <v>L4</v>
      </c>
      <c r="T414" t="str">
        <f t="shared" si="41"/>
        <v>S2_P2</v>
      </c>
      <c r="U414" t="str">
        <f t="shared" si="42"/>
        <v>L4-S2_P2</v>
      </c>
    </row>
    <row r="415" spans="1:21" x14ac:dyDescent="0.35">
      <c r="A415" t="s">
        <v>1637</v>
      </c>
      <c r="B415" t="s">
        <v>1517</v>
      </c>
      <c r="C415" t="s">
        <v>17</v>
      </c>
      <c r="D415" t="s">
        <v>1464</v>
      </c>
      <c r="E415">
        <v>0</v>
      </c>
      <c r="F415">
        <v>0</v>
      </c>
      <c r="G415">
        <v>0</v>
      </c>
      <c r="H415" t="s">
        <v>1442</v>
      </c>
      <c r="I415" t="s">
        <v>1497</v>
      </c>
      <c r="J415" t="s">
        <v>1536</v>
      </c>
      <c r="K415" t="s">
        <v>1497</v>
      </c>
      <c r="M415">
        <f t="shared" si="43"/>
        <v>-1</v>
      </c>
      <c r="N415">
        <f t="shared" si="44"/>
        <v>0</v>
      </c>
      <c r="O415">
        <f t="shared" si="44"/>
        <v>0</v>
      </c>
      <c r="P415">
        <f t="shared" si="44"/>
        <v>0</v>
      </c>
      <c r="Q415">
        <f t="shared" si="45"/>
        <v>-1</v>
      </c>
      <c r="R415" t="str">
        <f t="shared" si="41"/>
        <v>400mt-wem</v>
      </c>
      <c r="S415" t="str">
        <f t="shared" si="41"/>
        <v>L4</v>
      </c>
      <c r="T415" t="str">
        <f t="shared" si="41"/>
        <v>S3</v>
      </c>
      <c r="U415" t="str">
        <f t="shared" si="42"/>
        <v>L4-S3</v>
      </c>
    </row>
    <row r="416" spans="1:21" x14ac:dyDescent="0.35">
      <c r="A416" t="s">
        <v>1637</v>
      </c>
      <c r="B416" t="s">
        <v>1517</v>
      </c>
      <c r="C416" t="s">
        <v>17</v>
      </c>
      <c r="D416" t="s">
        <v>1466</v>
      </c>
      <c r="E416">
        <v>3.7735849000000002E-2</v>
      </c>
      <c r="F416">
        <v>0</v>
      </c>
      <c r="G416">
        <v>0</v>
      </c>
      <c r="H416" t="s">
        <v>1442</v>
      </c>
      <c r="I416" t="s">
        <v>1499</v>
      </c>
      <c r="J416" t="s">
        <v>1536</v>
      </c>
      <c r="K416" t="s">
        <v>1499</v>
      </c>
      <c r="M416">
        <f t="shared" si="43"/>
        <v>0</v>
      </c>
      <c r="N416">
        <f t="shared" si="44"/>
        <v>0</v>
      </c>
      <c r="O416">
        <f t="shared" si="44"/>
        <v>0</v>
      </c>
      <c r="P416">
        <f t="shared" si="44"/>
        <v>0</v>
      </c>
      <c r="Q416">
        <f t="shared" si="45"/>
        <v>0</v>
      </c>
      <c r="R416" t="str">
        <f t="shared" si="41"/>
        <v>400mt-wem</v>
      </c>
      <c r="S416" t="str">
        <f t="shared" si="41"/>
        <v>L4</v>
      </c>
      <c r="T416" t="str">
        <f t="shared" si="41"/>
        <v>S3_P1</v>
      </c>
      <c r="U416" t="str">
        <f t="shared" si="42"/>
        <v>L4-S3_P1</v>
      </c>
    </row>
    <row r="417" spans="1:21" x14ac:dyDescent="0.35">
      <c r="A417" t="s">
        <v>1637</v>
      </c>
      <c r="B417" t="s">
        <v>1517</v>
      </c>
      <c r="C417" t="s">
        <v>17</v>
      </c>
      <c r="D417" t="s">
        <v>1468</v>
      </c>
      <c r="E417">
        <v>0.41509434000000001</v>
      </c>
      <c r="F417">
        <v>0.11320754700000001</v>
      </c>
      <c r="G417">
        <v>0</v>
      </c>
      <c r="H417" t="s">
        <v>1442</v>
      </c>
      <c r="I417" t="s">
        <v>1502</v>
      </c>
      <c r="J417" t="s">
        <v>1536</v>
      </c>
      <c r="K417" t="s">
        <v>1502</v>
      </c>
      <c r="M417">
        <f t="shared" si="43"/>
        <v>0</v>
      </c>
      <c r="N417">
        <f t="shared" si="44"/>
        <v>0</v>
      </c>
      <c r="O417">
        <f t="shared" si="44"/>
        <v>0</v>
      </c>
      <c r="P417">
        <f t="shared" si="44"/>
        <v>0</v>
      </c>
      <c r="Q417">
        <f t="shared" si="45"/>
        <v>0</v>
      </c>
      <c r="R417" t="str">
        <f t="shared" si="41"/>
        <v>400mt-wem</v>
      </c>
      <c r="S417" t="str">
        <f t="shared" si="41"/>
        <v>L4</v>
      </c>
      <c r="T417" t="str">
        <f t="shared" si="41"/>
        <v>S3_P2</v>
      </c>
      <c r="U417" t="str">
        <f t="shared" si="42"/>
        <v>L4-S3_P2</v>
      </c>
    </row>
    <row r="418" spans="1:21" x14ac:dyDescent="0.35">
      <c r="A418" t="s">
        <v>1637</v>
      </c>
      <c r="B418" t="s">
        <v>94</v>
      </c>
      <c r="C418" t="s">
        <v>3</v>
      </c>
      <c r="D418" t="s">
        <v>35</v>
      </c>
      <c r="E418">
        <v>0.22641509400000001</v>
      </c>
      <c r="F418">
        <v>3.7735849000000002E-2</v>
      </c>
      <c r="G418">
        <v>0</v>
      </c>
      <c r="H418" t="s">
        <v>1442</v>
      </c>
      <c r="I418" t="s">
        <v>1443</v>
      </c>
      <c r="J418" t="s">
        <v>1557</v>
      </c>
      <c r="K418" t="s">
        <v>1443</v>
      </c>
      <c r="M418">
        <f t="shared" si="43"/>
        <v>0</v>
      </c>
      <c r="N418">
        <f t="shared" si="44"/>
        <v>0</v>
      </c>
      <c r="O418">
        <f t="shared" si="44"/>
        <v>0</v>
      </c>
      <c r="P418">
        <f t="shared" si="44"/>
        <v>0</v>
      </c>
      <c r="Q418">
        <f t="shared" si="45"/>
        <v>0</v>
      </c>
      <c r="R418" t="str">
        <f t="shared" si="41"/>
        <v>350mt-lowbio</v>
      </c>
      <c r="S418" t="str">
        <f t="shared" si="41"/>
        <v>L1</v>
      </c>
      <c r="T418" t="str">
        <f t="shared" si="41"/>
        <v>a</v>
      </c>
      <c r="U418" t="str">
        <f t="shared" si="42"/>
        <v>L1-a</v>
      </c>
    </row>
    <row r="419" spans="1:21" x14ac:dyDescent="0.35">
      <c r="A419" t="s">
        <v>1637</v>
      </c>
      <c r="B419" t="s">
        <v>94</v>
      </c>
      <c r="C419" t="s">
        <v>3</v>
      </c>
      <c r="D419" t="s">
        <v>39</v>
      </c>
      <c r="E419">
        <v>0.41509434000000001</v>
      </c>
      <c r="F419">
        <v>0.16981132099999999</v>
      </c>
      <c r="G419">
        <v>0</v>
      </c>
      <c r="H419" t="s">
        <v>1442</v>
      </c>
      <c r="I419" t="s">
        <v>1445</v>
      </c>
      <c r="J419" t="s">
        <v>1557</v>
      </c>
      <c r="K419" t="s">
        <v>1445</v>
      </c>
      <c r="M419">
        <f t="shared" si="43"/>
        <v>0</v>
      </c>
      <c r="N419">
        <f t="shared" si="44"/>
        <v>0</v>
      </c>
      <c r="O419">
        <f t="shared" si="44"/>
        <v>0</v>
      </c>
      <c r="P419">
        <f t="shared" si="44"/>
        <v>0</v>
      </c>
      <c r="Q419">
        <f t="shared" si="45"/>
        <v>0</v>
      </c>
      <c r="R419" t="str">
        <f t="shared" si="41"/>
        <v>350mt-lowbio</v>
      </c>
      <c r="S419" t="str">
        <f t="shared" si="41"/>
        <v>L1</v>
      </c>
      <c r="T419" t="str">
        <f t="shared" si="41"/>
        <v>b</v>
      </c>
      <c r="U419" t="str">
        <f t="shared" si="42"/>
        <v>L1-b</v>
      </c>
    </row>
    <row r="420" spans="1:21" x14ac:dyDescent="0.35">
      <c r="A420" t="s">
        <v>1637</v>
      </c>
      <c r="B420" t="s">
        <v>94</v>
      </c>
      <c r="C420" t="s">
        <v>3</v>
      </c>
      <c r="D420" t="s">
        <v>42</v>
      </c>
      <c r="E420">
        <v>0.84905660400000005</v>
      </c>
      <c r="F420">
        <v>0.43396226399999999</v>
      </c>
      <c r="G420">
        <v>0.11320754700000001</v>
      </c>
      <c r="H420" t="s">
        <v>1463</v>
      </c>
      <c r="I420" t="s">
        <v>1448</v>
      </c>
      <c r="J420" t="s">
        <v>1557</v>
      </c>
      <c r="K420" t="s">
        <v>1448</v>
      </c>
      <c r="M420">
        <f t="shared" si="43"/>
        <v>0</v>
      </c>
      <c r="N420">
        <f t="shared" si="44"/>
        <v>1</v>
      </c>
      <c r="O420">
        <f t="shared" si="44"/>
        <v>0</v>
      </c>
      <c r="P420">
        <f t="shared" si="44"/>
        <v>0</v>
      </c>
      <c r="Q420">
        <f t="shared" si="45"/>
        <v>1</v>
      </c>
      <c r="R420" t="str">
        <f t="shared" si="41"/>
        <v>350mt-lowbio</v>
      </c>
      <c r="S420" t="str">
        <f t="shared" si="41"/>
        <v>L1</v>
      </c>
      <c r="T420" t="str">
        <f t="shared" si="41"/>
        <v>d</v>
      </c>
      <c r="U420" t="str">
        <f t="shared" si="42"/>
        <v>L1-d</v>
      </c>
    </row>
    <row r="421" spans="1:21" x14ac:dyDescent="0.35">
      <c r="A421" t="s">
        <v>1637</v>
      </c>
      <c r="B421" t="s">
        <v>94</v>
      </c>
      <c r="C421" t="s">
        <v>3</v>
      </c>
      <c r="D421" t="s">
        <v>45</v>
      </c>
      <c r="E421">
        <v>0.94339622599999995</v>
      </c>
      <c r="F421">
        <v>0.75471698099999995</v>
      </c>
      <c r="G421">
        <v>0.188679245</v>
      </c>
      <c r="H421" t="s">
        <v>1447</v>
      </c>
      <c r="I421" t="s">
        <v>1449</v>
      </c>
      <c r="J421" t="s">
        <v>1557</v>
      </c>
      <c r="K421" t="s">
        <v>1449</v>
      </c>
      <c r="M421">
        <f t="shared" si="43"/>
        <v>0</v>
      </c>
      <c r="N421">
        <f t="shared" si="44"/>
        <v>1</v>
      </c>
      <c r="O421">
        <f t="shared" si="44"/>
        <v>1</v>
      </c>
      <c r="P421">
        <f t="shared" si="44"/>
        <v>0</v>
      </c>
      <c r="Q421">
        <f t="shared" si="45"/>
        <v>2</v>
      </c>
      <c r="R421" t="str">
        <f t="shared" si="41"/>
        <v>350mt-lowbio</v>
      </c>
      <c r="S421" t="str">
        <f t="shared" si="41"/>
        <v>L1</v>
      </c>
      <c r="T421" t="str">
        <f t="shared" si="41"/>
        <v>e</v>
      </c>
      <c r="U421" t="str">
        <f t="shared" si="42"/>
        <v>L1-e</v>
      </c>
    </row>
    <row r="422" spans="1:21" x14ac:dyDescent="0.35">
      <c r="A422" t="s">
        <v>1637</v>
      </c>
      <c r="B422" t="s">
        <v>94</v>
      </c>
      <c r="C422" t="s">
        <v>3</v>
      </c>
      <c r="D422" t="s">
        <v>1450</v>
      </c>
      <c r="E422">
        <v>0</v>
      </c>
      <c r="F422">
        <v>0</v>
      </c>
      <c r="G422">
        <v>0</v>
      </c>
      <c r="H422" t="s">
        <v>1442</v>
      </c>
      <c r="I422" t="s">
        <v>1451</v>
      </c>
      <c r="J422" t="s">
        <v>1557</v>
      </c>
      <c r="K422" t="s">
        <v>1451</v>
      </c>
      <c r="M422">
        <f t="shared" si="43"/>
        <v>-1</v>
      </c>
      <c r="N422">
        <f t="shared" si="44"/>
        <v>0</v>
      </c>
      <c r="O422">
        <f t="shared" si="44"/>
        <v>0</v>
      </c>
      <c r="P422">
        <f t="shared" si="44"/>
        <v>0</v>
      </c>
      <c r="Q422">
        <f t="shared" si="45"/>
        <v>-1</v>
      </c>
      <c r="R422" t="str">
        <f t="shared" si="41"/>
        <v>350mt-lowbio</v>
      </c>
      <c r="S422" t="str">
        <f t="shared" si="41"/>
        <v>L1</v>
      </c>
      <c r="T422" t="str">
        <f t="shared" si="41"/>
        <v>S1</v>
      </c>
      <c r="U422" t="str">
        <f t="shared" si="42"/>
        <v>L1-S1</v>
      </c>
    </row>
    <row r="423" spans="1:21" x14ac:dyDescent="0.35">
      <c r="A423" t="s">
        <v>1637</v>
      </c>
      <c r="B423" t="s">
        <v>94</v>
      </c>
      <c r="C423" t="s">
        <v>3</v>
      </c>
      <c r="D423" t="s">
        <v>1454</v>
      </c>
      <c r="E423">
        <v>3.7735849000000002E-2</v>
      </c>
      <c r="F423">
        <v>0</v>
      </c>
      <c r="G423">
        <v>0</v>
      </c>
      <c r="H423" t="s">
        <v>1442</v>
      </c>
      <c r="I423" t="s">
        <v>1455</v>
      </c>
      <c r="J423" t="s">
        <v>1557</v>
      </c>
      <c r="K423" t="s">
        <v>1455</v>
      </c>
      <c r="M423">
        <f t="shared" si="43"/>
        <v>0</v>
      </c>
      <c r="N423">
        <f t="shared" si="44"/>
        <v>0</v>
      </c>
      <c r="O423">
        <f t="shared" si="44"/>
        <v>0</v>
      </c>
      <c r="P423">
        <f t="shared" si="44"/>
        <v>0</v>
      </c>
      <c r="Q423">
        <f t="shared" si="45"/>
        <v>0</v>
      </c>
      <c r="R423" t="str">
        <f t="shared" si="41"/>
        <v>350mt-lowbio</v>
      </c>
      <c r="S423" t="str">
        <f t="shared" si="41"/>
        <v>L1</v>
      </c>
      <c r="T423" t="str">
        <f t="shared" si="41"/>
        <v>S1_P1</v>
      </c>
      <c r="U423" t="str">
        <f t="shared" si="42"/>
        <v>L1-S1_P1</v>
      </c>
    </row>
    <row r="424" spans="1:21" x14ac:dyDescent="0.35">
      <c r="A424" t="s">
        <v>1637</v>
      </c>
      <c r="B424" t="s">
        <v>94</v>
      </c>
      <c r="C424" t="s">
        <v>3</v>
      </c>
      <c r="D424" t="s">
        <v>1459</v>
      </c>
      <c r="E424">
        <v>0.35849056600000001</v>
      </c>
      <c r="F424">
        <v>0.11320754700000001</v>
      </c>
      <c r="G424">
        <v>0</v>
      </c>
      <c r="H424" t="s">
        <v>1442</v>
      </c>
      <c r="I424" t="s">
        <v>85</v>
      </c>
      <c r="J424" t="s">
        <v>1557</v>
      </c>
      <c r="K424" t="s">
        <v>85</v>
      </c>
      <c r="M424">
        <f t="shared" si="43"/>
        <v>0</v>
      </c>
      <c r="N424">
        <f t="shared" si="44"/>
        <v>0</v>
      </c>
      <c r="O424">
        <f t="shared" si="44"/>
        <v>0</v>
      </c>
      <c r="P424">
        <f t="shared" si="44"/>
        <v>0</v>
      </c>
      <c r="Q424">
        <f t="shared" si="45"/>
        <v>0</v>
      </c>
      <c r="R424" t="str">
        <f t="shared" si="41"/>
        <v>350mt-lowbio</v>
      </c>
      <c r="S424" t="str">
        <f t="shared" si="41"/>
        <v>L1</v>
      </c>
      <c r="T424" t="str">
        <f t="shared" si="41"/>
        <v>S1_P2</v>
      </c>
      <c r="U424" t="str">
        <f t="shared" si="42"/>
        <v>L1-S1_P2</v>
      </c>
    </row>
    <row r="425" spans="1:21" x14ac:dyDescent="0.35">
      <c r="A425" t="s">
        <v>1637</v>
      </c>
      <c r="B425" t="s">
        <v>94</v>
      </c>
      <c r="C425" t="s">
        <v>3</v>
      </c>
      <c r="D425" t="s">
        <v>1460</v>
      </c>
      <c r="E425">
        <v>0</v>
      </c>
      <c r="F425">
        <v>0</v>
      </c>
      <c r="G425">
        <v>0</v>
      </c>
      <c r="H425" t="s">
        <v>1442</v>
      </c>
      <c r="I425" t="s">
        <v>1461</v>
      </c>
      <c r="J425" t="s">
        <v>1557</v>
      </c>
      <c r="K425" t="s">
        <v>1461</v>
      </c>
      <c r="M425">
        <f t="shared" si="43"/>
        <v>-1</v>
      </c>
      <c r="N425">
        <f t="shared" si="44"/>
        <v>0</v>
      </c>
      <c r="O425">
        <f t="shared" si="44"/>
        <v>0</v>
      </c>
      <c r="P425">
        <f t="shared" si="44"/>
        <v>0</v>
      </c>
      <c r="Q425">
        <f t="shared" si="45"/>
        <v>-1</v>
      </c>
      <c r="R425" t="str">
        <f t="shared" si="41"/>
        <v>350mt-lowbio</v>
      </c>
      <c r="S425" t="str">
        <f t="shared" si="41"/>
        <v>L1</v>
      </c>
      <c r="T425" t="str">
        <f t="shared" si="41"/>
        <v>S2</v>
      </c>
      <c r="U425" t="str">
        <f t="shared" si="42"/>
        <v>L1-S2</v>
      </c>
    </row>
    <row r="426" spans="1:21" x14ac:dyDescent="0.35">
      <c r="A426" t="s">
        <v>1637</v>
      </c>
      <c r="B426" t="s">
        <v>94</v>
      </c>
      <c r="C426" t="s">
        <v>3</v>
      </c>
      <c r="D426" t="s">
        <v>1462</v>
      </c>
      <c r="E426">
        <v>0.26415094300000003</v>
      </c>
      <c r="F426">
        <v>1.8867925000000001E-2</v>
      </c>
      <c r="G426">
        <v>0</v>
      </c>
      <c r="H426" t="s">
        <v>1442</v>
      </c>
      <c r="I426" t="s">
        <v>1457</v>
      </c>
      <c r="J426" t="s">
        <v>1557</v>
      </c>
      <c r="K426" t="s">
        <v>1457</v>
      </c>
      <c r="M426">
        <f t="shared" si="43"/>
        <v>0</v>
      </c>
      <c r="N426">
        <f t="shared" si="44"/>
        <v>0</v>
      </c>
      <c r="O426">
        <f t="shared" si="44"/>
        <v>0</v>
      </c>
      <c r="P426">
        <f t="shared" si="44"/>
        <v>0</v>
      </c>
      <c r="Q426">
        <f t="shared" si="45"/>
        <v>0</v>
      </c>
      <c r="R426" t="str">
        <f t="shared" si="41"/>
        <v>350mt-lowbio</v>
      </c>
      <c r="S426" t="str">
        <f t="shared" si="41"/>
        <v>L1</v>
      </c>
      <c r="T426" t="str">
        <f t="shared" si="41"/>
        <v>S2_P1</v>
      </c>
      <c r="U426" t="str">
        <f t="shared" si="42"/>
        <v>L1-S2_P1</v>
      </c>
    </row>
    <row r="427" spans="1:21" x14ac:dyDescent="0.35">
      <c r="A427" t="s">
        <v>1637</v>
      </c>
      <c r="B427" t="s">
        <v>94</v>
      </c>
      <c r="C427" t="s">
        <v>3</v>
      </c>
      <c r="D427" t="s">
        <v>179</v>
      </c>
      <c r="E427">
        <v>0.811320755</v>
      </c>
      <c r="F427">
        <v>0.30188679200000001</v>
      </c>
      <c r="G427">
        <v>3.7735849000000002E-2</v>
      </c>
      <c r="H427" t="s">
        <v>1463</v>
      </c>
      <c r="I427" t="s">
        <v>87</v>
      </c>
      <c r="J427" t="s">
        <v>1557</v>
      </c>
      <c r="K427" t="s">
        <v>87</v>
      </c>
      <c r="M427">
        <f t="shared" si="43"/>
        <v>0</v>
      </c>
      <c r="N427">
        <f t="shared" si="44"/>
        <v>1</v>
      </c>
      <c r="O427">
        <f t="shared" si="44"/>
        <v>0</v>
      </c>
      <c r="P427">
        <f t="shared" si="44"/>
        <v>0</v>
      </c>
      <c r="Q427">
        <f t="shared" si="45"/>
        <v>1</v>
      </c>
      <c r="R427" t="str">
        <f t="shared" si="41"/>
        <v>350mt-lowbio</v>
      </c>
      <c r="S427" t="str">
        <f t="shared" si="41"/>
        <v>L1</v>
      </c>
      <c r="T427" t="str">
        <f t="shared" si="41"/>
        <v>S2_P2</v>
      </c>
      <c r="U427" t="str">
        <f t="shared" si="42"/>
        <v>L1-S2_P2</v>
      </c>
    </row>
    <row r="428" spans="1:21" x14ac:dyDescent="0.35">
      <c r="A428" t="s">
        <v>1637</v>
      </c>
      <c r="B428" t="s">
        <v>94</v>
      </c>
      <c r="C428" t="s">
        <v>3</v>
      </c>
      <c r="D428" t="s">
        <v>1464</v>
      </c>
      <c r="E428">
        <v>0</v>
      </c>
      <c r="F428">
        <v>0</v>
      </c>
      <c r="G428">
        <v>0</v>
      </c>
      <c r="H428" t="s">
        <v>1442</v>
      </c>
      <c r="I428" t="s">
        <v>1465</v>
      </c>
      <c r="J428" t="s">
        <v>1557</v>
      </c>
      <c r="K428" t="s">
        <v>1465</v>
      </c>
      <c r="M428">
        <f t="shared" si="43"/>
        <v>-1</v>
      </c>
      <c r="N428">
        <f t="shared" si="44"/>
        <v>0</v>
      </c>
      <c r="O428">
        <f t="shared" si="44"/>
        <v>0</v>
      </c>
      <c r="P428">
        <f t="shared" si="44"/>
        <v>0</v>
      </c>
      <c r="Q428">
        <f t="shared" si="45"/>
        <v>-1</v>
      </c>
      <c r="R428" t="str">
        <f t="shared" si="41"/>
        <v>350mt-lowbio</v>
      </c>
      <c r="S428" t="str">
        <f t="shared" si="41"/>
        <v>L1</v>
      </c>
      <c r="T428" t="str">
        <f t="shared" si="41"/>
        <v>S3</v>
      </c>
      <c r="U428" t="str">
        <f t="shared" si="42"/>
        <v>L1-S3</v>
      </c>
    </row>
    <row r="429" spans="1:21" x14ac:dyDescent="0.35">
      <c r="A429" t="s">
        <v>1637</v>
      </c>
      <c r="B429" t="s">
        <v>94</v>
      </c>
      <c r="C429" t="s">
        <v>3</v>
      </c>
      <c r="D429" t="s">
        <v>1466</v>
      </c>
      <c r="E429">
        <v>0</v>
      </c>
      <c r="F429">
        <v>0</v>
      </c>
      <c r="G429">
        <v>0</v>
      </c>
      <c r="H429" t="s">
        <v>1442</v>
      </c>
      <c r="I429" t="s">
        <v>1467</v>
      </c>
      <c r="J429" t="s">
        <v>1557</v>
      </c>
      <c r="K429" t="s">
        <v>1467</v>
      </c>
      <c r="M429">
        <f t="shared" si="43"/>
        <v>-1</v>
      </c>
      <c r="N429">
        <f t="shared" si="44"/>
        <v>0</v>
      </c>
      <c r="O429">
        <f t="shared" si="44"/>
        <v>0</v>
      </c>
      <c r="P429">
        <f t="shared" si="44"/>
        <v>0</v>
      </c>
      <c r="Q429">
        <f t="shared" si="45"/>
        <v>-1</v>
      </c>
      <c r="R429" t="str">
        <f t="shared" si="41"/>
        <v>350mt-lowbio</v>
      </c>
      <c r="S429" t="str">
        <f t="shared" si="41"/>
        <v>L1</v>
      </c>
      <c r="T429" t="str">
        <f t="shared" si="41"/>
        <v>S3_P1</v>
      </c>
      <c r="U429" t="str">
        <f t="shared" si="42"/>
        <v>L1-S3_P1</v>
      </c>
    </row>
    <row r="430" spans="1:21" x14ac:dyDescent="0.35">
      <c r="A430" t="s">
        <v>1637</v>
      </c>
      <c r="B430" t="s">
        <v>94</v>
      </c>
      <c r="C430" t="s">
        <v>3</v>
      </c>
      <c r="D430" t="s">
        <v>1468</v>
      </c>
      <c r="E430">
        <v>0.22641509400000001</v>
      </c>
      <c r="F430">
        <v>0</v>
      </c>
      <c r="G430">
        <v>0</v>
      </c>
      <c r="H430" t="s">
        <v>1442</v>
      </c>
      <c r="I430" t="s">
        <v>1469</v>
      </c>
      <c r="J430" t="s">
        <v>1557</v>
      </c>
      <c r="K430" t="s">
        <v>1469</v>
      </c>
      <c r="M430">
        <f t="shared" si="43"/>
        <v>0</v>
      </c>
      <c r="N430">
        <f t="shared" si="44"/>
        <v>0</v>
      </c>
      <c r="O430">
        <f t="shared" si="44"/>
        <v>0</v>
      </c>
      <c r="P430">
        <f t="shared" si="44"/>
        <v>0</v>
      </c>
      <c r="Q430">
        <f t="shared" si="45"/>
        <v>0</v>
      </c>
      <c r="R430" t="str">
        <f t="shared" si="41"/>
        <v>350mt-lowbio</v>
      </c>
      <c r="S430" t="str">
        <f t="shared" si="41"/>
        <v>L1</v>
      </c>
      <c r="T430" t="str">
        <f t="shared" si="41"/>
        <v>S3_P2</v>
      </c>
      <c r="U430" t="str">
        <f t="shared" si="42"/>
        <v>L1-S3_P2</v>
      </c>
    </row>
    <row r="431" spans="1:21" x14ac:dyDescent="0.35">
      <c r="A431" t="s">
        <v>1637</v>
      </c>
      <c r="B431" t="s">
        <v>94</v>
      </c>
      <c r="C431" t="s">
        <v>9</v>
      </c>
      <c r="D431" t="s">
        <v>35</v>
      </c>
      <c r="E431">
        <v>0.37735849100000002</v>
      </c>
      <c r="F431">
        <v>0.132075472</v>
      </c>
      <c r="G431">
        <v>0</v>
      </c>
      <c r="H431" t="s">
        <v>1442</v>
      </c>
      <c r="I431" t="s">
        <v>1470</v>
      </c>
      <c r="J431" t="s">
        <v>1558</v>
      </c>
      <c r="K431" t="s">
        <v>1470</v>
      </c>
      <c r="M431">
        <f t="shared" si="43"/>
        <v>0</v>
      </c>
      <c r="N431">
        <f t="shared" si="44"/>
        <v>0</v>
      </c>
      <c r="O431">
        <f t="shared" si="44"/>
        <v>0</v>
      </c>
      <c r="P431">
        <f t="shared" si="44"/>
        <v>0</v>
      </c>
      <c r="Q431">
        <f t="shared" si="45"/>
        <v>0</v>
      </c>
      <c r="R431" t="str">
        <f t="shared" si="41"/>
        <v>350mt-lowbio</v>
      </c>
      <c r="S431" t="str">
        <f t="shared" si="41"/>
        <v>L2</v>
      </c>
      <c r="T431" t="str">
        <f t="shared" si="41"/>
        <v>a</v>
      </c>
      <c r="U431" t="str">
        <f t="shared" si="42"/>
        <v>L2-a</v>
      </c>
    </row>
    <row r="432" spans="1:21" x14ac:dyDescent="0.35">
      <c r="A432" t="s">
        <v>1637</v>
      </c>
      <c r="B432" t="s">
        <v>94</v>
      </c>
      <c r="C432" t="s">
        <v>9</v>
      </c>
      <c r="D432" t="s">
        <v>39</v>
      </c>
      <c r="E432">
        <v>0.67924528299999998</v>
      </c>
      <c r="F432">
        <v>0.26415094300000003</v>
      </c>
      <c r="G432">
        <v>1.8867925000000001E-2</v>
      </c>
      <c r="H432" t="s">
        <v>1463</v>
      </c>
      <c r="I432" t="s">
        <v>1472</v>
      </c>
      <c r="J432" t="s">
        <v>1558</v>
      </c>
      <c r="K432" t="s">
        <v>1472</v>
      </c>
      <c r="M432">
        <f t="shared" si="43"/>
        <v>0</v>
      </c>
      <c r="N432">
        <f t="shared" si="44"/>
        <v>1</v>
      </c>
      <c r="O432">
        <f t="shared" si="44"/>
        <v>0</v>
      </c>
      <c r="P432">
        <f t="shared" si="44"/>
        <v>0</v>
      </c>
      <c r="Q432">
        <f t="shared" si="45"/>
        <v>1</v>
      </c>
      <c r="R432" t="str">
        <f t="shared" si="41"/>
        <v>350mt-lowbio</v>
      </c>
      <c r="S432" t="str">
        <f t="shared" si="41"/>
        <v>L2</v>
      </c>
      <c r="T432" t="str">
        <f t="shared" si="41"/>
        <v>b</v>
      </c>
      <c r="U432" t="str">
        <f t="shared" si="42"/>
        <v>L2-b</v>
      </c>
    </row>
    <row r="433" spans="1:21" x14ac:dyDescent="0.35">
      <c r="A433" t="s">
        <v>1637</v>
      </c>
      <c r="B433" t="s">
        <v>94</v>
      </c>
      <c r="C433" t="s">
        <v>9</v>
      </c>
      <c r="D433" t="s">
        <v>42</v>
      </c>
      <c r="E433">
        <v>0.92452830200000002</v>
      </c>
      <c r="F433">
        <v>0.603773585</v>
      </c>
      <c r="G433">
        <v>0.132075472</v>
      </c>
      <c r="H433" t="s">
        <v>1463</v>
      </c>
      <c r="I433" t="s">
        <v>1473</v>
      </c>
      <c r="J433" t="s">
        <v>1558</v>
      </c>
      <c r="K433" t="s">
        <v>1473</v>
      </c>
      <c r="M433">
        <f t="shared" si="43"/>
        <v>0</v>
      </c>
      <c r="N433">
        <f t="shared" si="44"/>
        <v>1</v>
      </c>
      <c r="O433">
        <f t="shared" si="44"/>
        <v>0</v>
      </c>
      <c r="P433">
        <f t="shared" si="44"/>
        <v>0</v>
      </c>
      <c r="Q433">
        <f t="shared" si="45"/>
        <v>1</v>
      </c>
      <c r="R433" t="str">
        <f t="shared" si="41"/>
        <v>350mt-lowbio</v>
      </c>
      <c r="S433" t="str">
        <f t="shared" si="41"/>
        <v>L2</v>
      </c>
      <c r="T433" t="str">
        <f t="shared" si="41"/>
        <v>d</v>
      </c>
      <c r="U433" t="str">
        <f t="shared" si="42"/>
        <v>L2-d</v>
      </c>
    </row>
    <row r="434" spans="1:21" x14ac:dyDescent="0.35">
      <c r="A434" t="s">
        <v>1637</v>
      </c>
      <c r="B434" t="s">
        <v>94</v>
      </c>
      <c r="C434" t="s">
        <v>9</v>
      </c>
      <c r="D434" t="s">
        <v>45</v>
      </c>
      <c r="E434">
        <v>0.98113207499999999</v>
      </c>
      <c r="F434">
        <v>0.83018867900000004</v>
      </c>
      <c r="G434">
        <v>0.20754717</v>
      </c>
      <c r="H434" t="s">
        <v>1447</v>
      </c>
      <c r="I434" t="s">
        <v>1474</v>
      </c>
      <c r="J434" t="s">
        <v>1558</v>
      </c>
      <c r="K434" t="s">
        <v>1474</v>
      </c>
      <c r="M434">
        <f t="shared" si="43"/>
        <v>0</v>
      </c>
      <c r="N434">
        <f t="shared" si="44"/>
        <v>1</v>
      </c>
      <c r="O434">
        <f t="shared" si="44"/>
        <v>1</v>
      </c>
      <c r="P434">
        <f t="shared" si="44"/>
        <v>0</v>
      </c>
      <c r="Q434">
        <f t="shared" si="45"/>
        <v>2</v>
      </c>
      <c r="R434" t="str">
        <f t="shared" si="41"/>
        <v>350mt-lowbio</v>
      </c>
      <c r="S434" t="str">
        <f t="shared" si="41"/>
        <v>L2</v>
      </c>
      <c r="T434" t="str">
        <f t="shared" si="41"/>
        <v>e</v>
      </c>
      <c r="U434" t="str">
        <f t="shared" si="42"/>
        <v>L2-e</v>
      </c>
    </row>
    <row r="435" spans="1:21" x14ac:dyDescent="0.35">
      <c r="A435" t="s">
        <v>1637</v>
      </c>
      <c r="B435" t="s">
        <v>94</v>
      </c>
      <c r="C435" t="s">
        <v>9</v>
      </c>
      <c r="D435" t="s">
        <v>1450</v>
      </c>
      <c r="E435">
        <v>0</v>
      </c>
      <c r="F435">
        <v>0</v>
      </c>
      <c r="G435">
        <v>0</v>
      </c>
      <c r="H435" t="s">
        <v>1442</v>
      </c>
      <c r="I435" t="s">
        <v>1475</v>
      </c>
      <c r="J435" t="s">
        <v>1558</v>
      </c>
      <c r="K435" t="s">
        <v>1475</v>
      </c>
      <c r="M435">
        <f t="shared" si="43"/>
        <v>-1</v>
      </c>
      <c r="N435">
        <f t="shared" si="44"/>
        <v>0</v>
      </c>
      <c r="O435">
        <f t="shared" si="44"/>
        <v>0</v>
      </c>
      <c r="P435">
        <f t="shared" si="44"/>
        <v>0</v>
      </c>
      <c r="Q435">
        <f t="shared" si="45"/>
        <v>-1</v>
      </c>
      <c r="R435" t="str">
        <f t="shared" si="41"/>
        <v>350mt-lowbio</v>
      </c>
      <c r="S435" t="str">
        <f t="shared" si="41"/>
        <v>L2</v>
      </c>
      <c r="T435" t="str">
        <f t="shared" si="41"/>
        <v>S1</v>
      </c>
      <c r="U435" t="str">
        <f t="shared" si="42"/>
        <v>L2-S1</v>
      </c>
    </row>
    <row r="436" spans="1:21" x14ac:dyDescent="0.35">
      <c r="A436" t="s">
        <v>1637</v>
      </c>
      <c r="B436" t="s">
        <v>94</v>
      </c>
      <c r="C436" t="s">
        <v>9</v>
      </c>
      <c r="D436" t="s">
        <v>1454</v>
      </c>
      <c r="E436">
        <v>0.16981132099999999</v>
      </c>
      <c r="F436">
        <v>0</v>
      </c>
      <c r="G436">
        <v>0</v>
      </c>
      <c r="H436" t="s">
        <v>1442</v>
      </c>
      <c r="I436" t="s">
        <v>1476</v>
      </c>
      <c r="J436" t="s">
        <v>1558</v>
      </c>
      <c r="K436" t="s">
        <v>1476</v>
      </c>
      <c r="M436">
        <f t="shared" si="43"/>
        <v>0</v>
      </c>
      <c r="N436">
        <f t="shared" si="44"/>
        <v>0</v>
      </c>
      <c r="O436">
        <f t="shared" si="44"/>
        <v>0</v>
      </c>
      <c r="P436">
        <f t="shared" si="44"/>
        <v>0</v>
      </c>
      <c r="Q436">
        <f t="shared" si="45"/>
        <v>0</v>
      </c>
      <c r="R436" t="str">
        <f t="shared" si="41"/>
        <v>350mt-lowbio</v>
      </c>
      <c r="S436" t="str">
        <f t="shared" si="41"/>
        <v>L2</v>
      </c>
      <c r="T436" t="str">
        <f t="shared" si="41"/>
        <v>S1_P1</v>
      </c>
      <c r="U436" t="str">
        <f t="shared" si="42"/>
        <v>L2-S1_P1</v>
      </c>
    </row>
    <row r="437" spans="1:21" x14ac:dyDescent="0.35">
      <c r="A437" t="s">
        <v>1637</v>
      </c>
      <c r="B437" t="s">
        <v>94</v>
      </c>
      <c r="C437" t="s">
        <v>9</v>
      </c>
      <c r="D437" t="s">
        <v>1459</v>
      </c>
      <c r="E437">
        <v>0.58490565999999999</v>
      </c>
      <c r="F437">
        <v>0.188679245</v>
      </c>
      <c r="G437">
        <v>0</v>
      </c>
      <c r="H437" t="s">
        <v>1442</v>
      </c>
      <c r="I437" t="s">
        <v>1477</v>
      </c>
      <c r="J437" t="s">
        <v>1558</v>
      </c>
      <c r="K437" t="s">
        <v>1477</v>
      </c>
      <c r="M437">
        <f t="shared" si="43"/>
        <v>0</v>
      </c>
      <c r="N437">
        <f t="shared" si="44"/>
        <v>0</v>
      </c>
      <c r="O437">
        <f t="shared" si="44"/>
        <v>0</v>
      </c>
      <c r="P437">
        <f t="shared" si="44"/>
        <v>0</v>
      </c>
      <c r="Q437">
        <f t="shared" si="45"/>
        <v>0</v>
      </c>
      <c r="R437" t="str">
        <f t="shared" si="41"/>
        <v>350mt-lowbio</v>
      </c>
      <c r="S437" t="str">
        <f t="shared" si="41"/>
        <v>L2</v>
      </c>
      <c r="T437" t="str">
        <f t="shared" si="41"/>
        <v>S1_P2</v>
      </c>
      <c r="U437" t="str">
        <f t="shared" si="42"/>
        <v>L2-S1_P2</v>
      </c>
    </row>
    <row r="438" spans="1:21" x14ac:dyDescent="0.35">
      <c r="A438" t="s">
        <v>1637</v>
      </c>
      <c r="B438" t="s">
        <v>94</v>
      </c>
      <c r="C438" t="s">
        <v>9</v>
      </c>
      <c r="D438" t="s">
        <v>1460</v>
      </c>
      <c r="E438">
        <v>3.7735849000000002E-2</v>
      </c>
      <c r="F438">
        <v>0</v>
      </c>
      <c r="G438">
        <v>0</v>
      </c>
      <c r="H438" t="s">
        <v>1442</v>
      </c>
      <c r="I438" t="s">
        <v>1478</v>
      </c>
      <c r="J438" t="s">
        <v>1558</v>
      </c>
      <c r="K438" t="s">
        <v>1478</v>
      </c>
      <c r="M438">
        <f t="shared" si="43"/>
        <v>0</v>
      </c>
      <c r="N438">
        <f t="shared" si="44"/>
        <v>0</v>
      </c>
      <c r="O438">
        <f t="shared" si="44"/>
        <v>0</v>
      </c>
      <c r="P438">
        <f t="shared" si="44"/>
        <v>0</v>
      </c>
      <c r="Q438">
        <f t="shared" si="45"/>
        <v>0</v>
      </c>
      <c r="R438" t="str">
        <f t="shared" si="41"/>
        <v>350mt-lowbio</v>
      </c>
      <c r="S438" t="str">
        <f t="shared" si="41"/>
        <v>L2</v>
      </c>
      <c r="T438" t="str">
        <f t="shared" si="41"/>
        <v>S2</v>
      </c>
      <c r="U438" t="str">
        <f t="shared" si="42"/>
        <v>L2-S2</v>
      </c>
    </row>
    <row r="439" spans="1:21" x14ac:dyDescent="0.35">
      <c r="A439" t="s">
        <v>1637</v>
      </c>
      <c r="B439" t="s">
        <v>94</v>
      </c>
      <c r="C439" t="s">
        <v>9</v>
      </c>
      <c r="D439" t="s">
        <v>1462</v>
      </c>
      <c r="E439">
        <v>0.43396226399999999</v>
      </c>
      <c r="F439">
        <v>0.11320754700000001</v>
      </c>
      <c r="G439">
        <v>0</v>
      </c>
      <c r="H439" t="s">
        <v>1442</v>
      </c>
      <c r="I439" t="s">
        <v>1479</v>
      </c>
      <c r="J439" t="s">
        <v>1558</v>
      </c>
      <c r="K439" t="s">
        <v>1479</v>
      </c>
      <c r="M439">
        <f t="shared" si="43"/>
        <v>0</v>
      </c>
      <c r="N439">
        <f t="shared" si="44"/>
        <v>0</v>
      </c>
      <c r="O439">
        <f t="shared" si="44"/>
        <v>0</v>
      </c>
      <c r="P439">
        <f t="shared" si="44"/>
        <v>0</v>
      </c>
      <c r="Q439">
        <f t="shared" si="45"/>
        <v>0</v>
      </c>
      <c r="R439" t="str">
        <f t="shared" si="41"/>
        <v>350mt-lowbio</v>
      </c>
      <c r="S439" t="str">
        <f t="shared" si="41"/>
        <v>L2</v>
      </c>
      <c r="T439" t="str">
        <f t="shared" si="41"/>
        <v>S2_P1</v>
      </c>
      <c r="U439" t="str">
        <f t="shared" si="42"/>
        <v>L2-S2_P1</v>
      </c>
    </row>
    <row r="440" spans="1:21" x14ac:dyDescent="0.35">
      <c r="A440" t="s">
        <v>1637</v>
      </c>
      <c r="B440" t="s">
        <v>94</v>
      </c>
      <c r="C440" t="s">
        <v>9</v>
      </c>
      <c r="D440" t="s">
        <v>179</v>
      </c>
      <c r="E440">
        <v>0.86792452799999997</v>
      </c>
      <c r="F440">
        <v>0.43396226399999999</v>
      </c>
      <c r="G440">
        <v>0.11320754700000001</v>
      </c>
      <c r="H440" t="s">
        <v>1463</v>
      </c>
      <c r="I440" t="s">
        <v>1480</v>
      </c>
      <c r="J440" t="s">
        <v>1558</v>
      </c>
      <c r="K440" t="s">
        <v>1480</v>
      </c>
      <c r="M440">
        <f t="shared" si="43"/>
        <v>0</v>
      </c>
      <c r="N440">
        <f t="shared" si="44"/>
        <v>1</v>
      </c>
      <c r="O440">
        <f t="shared" si="44"/>
        <v>0</v>
      </c>
      <c r="P440">
        <f t="shared" si="44"/>
        <v>0</v>
      </c>
      <c r="Q440">
        <f t="shared" si="45"/>
        <v>1</v>
      </c>
      <c r="R440" t="str">
        <f t="shared" si="41"/>
        <v>350mt-lowbio</v>
      </c>
      <c r="S440" t="str">
        <f t="shared" si="41"/>
        <v>L2</v>
      </c>
      <c r="T440" t="str">
        <f t="shared" si="41"/>
        <v>S2_P2</v>
      </c>
      <c r="U440" t="str">
        <f t="shared" si="42"/>
        <v>L2-S2_P2</v>
      </c>
    </row>
    <row r="441" spans="1:21" x14ac:dyDescent="0.35">
      <c r="A441" t="s">
        <v>1637</v>
      </c>
      <c r="B441" t="s">
        <v>94</v>
      </c>
      <c r="C441" t="s">
        <v>9</v>
      </c>
      <c r="D441" t="s">
        <v>1464</v>
      </c>
      <c r="E441">
        <v>0</v>
      </c>
      <c r="F441">
        <v>0</v>
      </c>
      <c r="G441">
        <v>0</v>
      </c>
      <c r="H441" t="s">
        <v>1442</v>
      </c>
      <c r="I441" t="s">
        <v>1481</v>
      </c>
      <c r="J441" t="s">
        <v>1558</v>
      </c>
      <c r="K441" t="s">
        <v>1481</v>
      </c>
      <c r="M441">
        <f t="shared" si="43"/>
        <v>-1</v>
      </c>
      <c r="N441">
        <f t="shared" si="44"/>
        <v>0</v>
      </c>
      <c r="O441">
        <f t="shared" si="44"/>
        <v>0</v>
      </c>
      <c r="P441">
        <f t="shared" si="44"/>
        <v>0</v>
      </c>
      <c r="Q441">
        <f t="shared" si="45"/>
        <v>-1</v>
      </c>
      <c r="R441" t="str">
        <f t="shared" si="41"/>
        <v>350mt-lowbio</v>
      </c>
      <c r="S441" t="str">
        <f t="shared" si="41"/>
        <v>L2</v>
      </c>
      <c r="T441" t="str">
        <f t="shared" si="41"/>
        <v>S3</v>
      </c>
      <c r="U441" t="str">
        <f t="shared" si="42"/>
        <v>L2-S3</v>
      </c>
    </row>
    <row r="442" spans="1:21" x14ac:dyDescent="0.35">
      <c r="A442" t="s">
        <v>1637</v>
      </c>
      <c r="B442" t="s">
        <v>94</v>
      </c>
      <c r="C442" t="s">
        <v>9</v>
      </c>
      <c r="D442" t="s">
        <v>1466</v>
      </c>
      <c r="E442">
        <v>3.7735849000000002E-2</v>
      </c>
      <c r="F442">
        <v>0</v>
      </c>
      <c r="G442">
        <v>0</v>
      </c>
      <c r="H442" t="s">
        <v>1442</v>
      </c>
      <c r="I442" t="s">
        <v>1482</v>
      </c>
      <c r="J442" t="s">
        <v>1558</v>
      </c>
      <c r="K442" t="s">
        <v>1482</v>
      </c>
      <c r="M442">
        <f t="shared" si="43"/>
        <v>0</v>
      </c>
      <c r="N442">
        <f t="shared" si="44"/>
        <v>0</v>
      </c>
      <c r="O442">
        <f t="shared" si="44"/>
        <v>0</v>
      </c>
      <c r="P442">
        <f t="shared" si="44"/>
        <v>0</v>
      </c>
      <c r="Q442">
        <f t="shared" si="45"/>
        <v>0</v>
      </c>
      <c r="R442" t="str">
        <f t="shared" si="41"/>
        <v>350mt-lowbio</v>
      </c>
      <c r="S442" t="str">
        <f t="shared" si="41"/>
        <v>L2</v>
      </c>
      <c r="T442" t="str">
        <f t="shared" si="41"/>
        <v>S3_P1</v>
      </c>
      <c r="U442" t="str">
        <f t="shared" si="42"/>
        <v>L2-S3_P1</v>
      </c>
    </row>
    <row r="443" spans="1:21" x14ac:dyDescent="0.35">
      <c r="A443" t="s">
        <v>1637</v>
      </c>
      <c r="B443" t="s">
        <v>94</v>
      </c>
      <c r="C443" t="s">
        <v>9</v>
      </c>
      <c r="D443" t="s">
        <v>1468</v>
      </c>
      <c r="E443">
        <v>0.396226415</v>
      </c>
      <c r="F443">
        <v>3.7735849000000002E-2</v>
      </c>
      <c r="G443">
        <v>0</v>
      </c>
      <c r="H443" t="s">
        <v>1442</v>
      </c>
      <c r="I443" t="s">
        <v>1483</v>
      </c>
      <c r="J443" t="s">
        <v>1558</v>
      </c>
      <c r="K443" t="s">
        <v>1483</v>
      </c>
      <c r="M443">
        <f t="shared" si="43"/>
        <v>0</v>
      </c>
      <c r="N443">
        <f t="shared" si="44"/>
        <v>0</v>
      </c>
      <c r="O443">
        <f t="shared" si="44"/>
        <v>0</v>
      </c>
      <c r="P443">
        <f t="shared" si="44"/>
        <v>0</v>
      </c>
      <c r="Q443">
        <f t="shared" si="45"/>
        <v>0</v>
      </c>
      <c r="R443" t="str">
        <f t="shared" si="41"/>
        <v>350mt-lowbio</v>
      </c>
      <c r="S443" t="str">
        <f t="shared" si="41"/>
        <v>L2</v>
      </c>
      <c r="T443" t="str">
        <f t="shared" si="41"/>
        <v>S3_P2</v>
      </c>
      <c r="U443" t="str">
        <f t="shared" si="42"/>
        <v>L2-S3_P2</v>
      </c>
    </row>
    <row r="444" spans="1:21" x14ac:dyDescent="0.35">
      <c r="A444" t="s">
        <v>1637</v>
      </c>
      <c r="B444" t="s">
        <v>94</v>
      </c>
      <c r="C444" t="s">
        <v>14</v>
      </c>
      <c r="D444" t="s">
        <v>35</v>
      </c>
      <c r="E444">
        <v>0.43396226399999999</v>
      </c>
      <c r="F444">
        <v>0.16981132099999999</v>
      </c>
      <c r="G444">
        <v>0</v>
      </c>
      <c r="H444" t="s">
        <v>1442</v>
      </c>
      <c r="I444" t="s">
        <v>1484</v>
      </c>
      <c r="J444" t="s">
        <v>1559</v>
      </c>
      <c r="K444" t="s">
        <v>1484</v>
      </c>
      <c r="M444">
        <f t="shared" si="43"/>
        <v>0</v>
      </c>
      <c r="N444">
        <f t="shared" si="44"/>
        <v>0</v>
      </c>
      <c r="O444">
        <f t="shared" si="44"/>
        <v>0</v>
      </c>
      <c r="P444">
        <f t="shared" si="44"/>
        <v>0</v>
      </c>
      <c r="Q444">
        <f t="shared" si="45"/>
        <v>0</v>
      </c>
      <c r="R444" t="str">
        <f t="shared" si="41"/>
        <v>350mt-lowbio</v>
      </c>
      <c r="S444" t="str">
        <f t="shared" si="41"/>
        <v>L3</v>
      </c>
      <c r="T444" t="str">
        <f t="shared" si="41"/>
        <v>a</v>
      </c>
      <c r="U444" t="str">
        <f t="shared" si="42"/>
        <v>L3-a</v>
      </c>
    </row>
    <row r="445" spans="1:21" x14ac:dyDescent="0.35">
      <c r="A445" t="s">
        <v>1637</v>
      </c>
      <c r="B445" t="s">
        <v>94</v>
      </c>
      <c r="C445" t="s">
        <v>14</v>
      </c>
      <c r="D445" t="s">
        <v>39</v>
      </c>
      <c r="E445">
        <v>0.79245283</v>
      </c>
      <c r="F445">
        <v>0.26415094300000003</v>
      </c>
      <c r="G445">
        <v>1.8867925000000001E-2</v>
      </c>
      <c r="H445" t="s">
        <v>1463</v>
      </c>
      <c r="I445" t="s">
        <v>1486</v>
      </c>
      <c r="J445" t="s">
        <v>1559</v>
      </c>
      <c r="K445" t="s">
        <v>1486</v>
      </c>
      <c r="M445">
        <f t="shared" si="43"/>
        <v>0</v>
      </c>
      <c r="N445">
        <f t="shared" si="44"/>
        <v>1</v>
      </c>
      <c r="O445">
        <f t="shared" si="44"/>
        <v>0</v>
      </c>
      <c r="P445">
        <f t="shared" si="44"/>
        <v>0</v>
      </c>
      <c r="Q445">
        <f t="shared" si="45"/>
        <v>1</v>
      </c>
      <c r="R445" t="str">
        <f t="shared" si="41"/>
        <v>350mt-lowbio</v>
      </c>
      <c r="S445" t="str">
        <f t="shared" si="41"/>
        <v>L3</v>
      </c>
      <c r="T445" t="str">
        <f t="shared" si="41"/>
        <v>b</v>
      </c>
      <c r="U445" t="str">
        <f t="shared" si="42"/>
        <v>L3-b</v>
      </c>
    </row>
    <row r="446" spans="1:21" x14ac:dyDescent="0.35">
      <c r="A446" t="s">
        <v>1637</v>
      </c>
      <c r="B446" t="s">
        <v>94</v>
      </c>
      <c r="C446" t="s">
        <v>14</v>
      </c>
      <c r="D446" t="s">
        <v>42</v>
      </c>
      <c r="E446">
        <v>0.92452830200000002</v>
      </c>
      <c r="F446">
        <v>0.62264150900000004</v>
      </c>
      <c r="G446">
        <v>0.15094339600000001</v>
      </c>
      <c r="H446" t="s">
        <v>1463</v>
      </c>
      <c r="I446" t="s">
        <v>1487</v>
      </c>
      <c r="J446" t="s">
        <v>1559</v>
      </c>
      <c r="K446" t="s">
        <v>1487</v>
      </c>
      <c r="M446">
        <f t="shared" si="43"/>
        <v>0</v>
      </c>
      <c r="N446">
        <f t="shared" si="44"/>
        <v>1</v>
      </c>
      <c r="O446">
        <f t="shared" si="44"/>
        <v>0</v>
      </c>
      <c r="P446">
        <f t="shared" si="44"/>
        <v>0</v>
      </c>
      <c r="Q446">
        <f t="shared" si="45"/>
        <v>1</v>
      </c>
      <c r="R446" t="str">
        <f t="shared" si="41"/>
        <v>350mt-lowbio</v>
      </c>
      <c r="S446" t="str">
        <f t="shared" si="41"/>
        <v>L3</v>
      </c>
      <c r="T446" t="str">
        <f t="shared" si="41"/>
        <v>d</v>
      </c>
      <c r="U446" t="str">
        <f t="shared" si="42"/>
        <v>L3-d</v>
      </c>
    </row>
    <row r="447" spans="1:21" x14ac:dyDescent="0.35">
      <c r="A447" t="s">
        <v>1637</v>
      </c>
      <c r="B447" t="s">
        <v>94</v>
      </c>
      <c r="C447" t="s">
        <v>14</v>
      </c>
      <c r="D447" t="s">
        <v>45</v>
      </c>
      <c r="E447">
        <v>1</v>
      </c>
      <c r="F447">
        <v>0.83018867900000004</v>
      </c>
      <c r="G447">
        <v>0.22641509400000001</v>
      </c>
      <c r="H447" t="s">
        <v>1447</v>
      </c>
      <c r="I447" t="s">
        <v>1488</v>
      </c>
      <c r="J447" t="s">
        <v>1559</v>
      </c>
      <c r="K447" t="s">
        <v>1488</v>
      </c>
      <c r="M447">
        <f t="shared" si="43"/>
        <v>0</v>
      </c>
      <c r="N447">
        <f t="shared" si="44"/>
        <v>1</v>
      </c>
      <c r="O447">
        <f t="shared" si="44"/>
        <v>1</v>
      </c>
      <c r="P447">
        <f t="shared" si="44"/>
        <v>0</v>
      </c>
      <c r="Q447">
        <f t="shared" si="45"/>
        <v>2</v>
      </c>
      <c r="R447" t="str">
        <f t="shared" si="41"/>
        <v>350mt-lowbio</v>
      </c>
      <c r="S447" t="str">
        <f t="shared" si="41"/>
        <v>L3</v>
      </c>
      <c r="T447" t="str">
        <f t="shared" si="41"/>
        <v>e</v>
      </c>
      <c r="U447" t="str">
        <f t="shared" si="42"/>
        <v>L3-e</v>
      </c>
    </row>
    <row r="448" spans="1:21" x14ac:dyDescent="0.35">
      <c r="A448" t="s">
        <v>1637</v>
      </c>
      <c r="B448" t="s">
        <v>94</v>
      </c>
      <c r="C448" t="s">
        <v>14</v>
      </c>
      <c r="D448" t="s">
        <v>1450</v>
      </c>
      <c r="E448">
        <v>0</v>
      </c>
      <c r="F448">
        <v>0</v>
      </c>
      <c r="G448">
        <v>0</v>
      </c>
      <c r="H448" t="s">
        <v>1442</v>
      </c>
      <c r="I448" t="s">
        <v>1489</v>
      </c>
      <c r="J448" t="s">
        <v>1559</v>
      </c>
      <c r="K448" t="s">
        <v>1489</v>
      </c>
      <c r="M448">
        <f t="shared" si="43"/>
        <v>-1</v>
      </c>
      <c r="N448">
        <f t="shared" si="44"/>
        <v>0</v>
      </c>
      <c r="O448">
        <f t="shared" si="44"/>
        <v>0</v>
      </c>
      <c r="P448">
        <f t="shared" si="44"/>
        <v>0</v>
      </c>
      <c r="Q448">
        <f t="shared" si="45"/>
        <v>-1</v>
      </c>
      <c r="R448" t="str">
        <f t="shared" si="41"/>
        <v>350mt-lowbio</v>
      </c>
      <c r="S448" t="str">
        <f t="shared" si="41"/>
        <v>L3</v>
      </c>
      <c r="T448" t="str">
        <f t="shared" si="41"/>
        <v>S1</v>
      </c>
      <c r="U448" t="str">
        <f t="shared" si="42"/>
        <v>L3-S1</v>
      </c>
    </row>
    <row r="449" spans="1:21" x14ac:dyDescent="0.35">
      <c r="A449" t="s">
        <v>1637</v>
      </c>
      <c r="B449" t="s">
        <v>94</v>
      </c>
      <c r="C449" t="s">
        <v>14</v>
      </c>
      <c r="D449" t="s">
        <v>1454</v>
      </c>
      <c r="E449">
        <v>0.20754717</v>
      </c>
      <c r="F449">
        <v>0</v>
      </c>
      <c r="G449">
        <v>0</v>
      </c>
      <c r="H449" t="s">
        <v>1442</v>
      </c>
      <c r="I449" t="s">
        <v>1490</v>
      </c>
      <c r="J449" t="s">
        <v>1559</v>
      </c>
      <c r="K449" t="s">
        <v>1490</v>
      </c>
      <c r="M449">
        <f t="shared" si="43"/>
        <v>0</v>
      </c>
      <c r="N449">
        <f t="shared" si="44"/>
        <v>0</v>
      </c>
      <c r="O449">
        <f t="shared" si="44"/>
        <v>0</v>
      </c>
      <c r="P449">
        <f t="shared" si="44"/>
        <v>0</v>
      </c>
      <c r="Q449">
        <f t="shared" si="45"/>
        <v>0</v>
      </c>
      <c r="R449" t="str">
        <f t="shared" si="41"/>
        <v>350mt-lowbio</v>
      </c>
      <c r="S449" t="str">
        <f t="shared" si="41"/>
        <v>L3</v>
      </c>
      <c r="T449" t="str">
        <f t="shared" si="41"/>
        <v>S1_P1</v>
      </c>
      <c r="U449" t="str">
        <f t="shared" si="42"/>
        <v>L3-S1_P1</v>
      </c>
    </row>
    <row r="450" spans="1:21" x14ac:dyDescent="0.35">
      <c r="A450" t="s">
        <v>1637</v>
      </c>
      <c r="B450" t="s">
        <v>94</v>
      </c>
      <c r="C450" t="s">
        <v>14</v>
      </c>
      <c r="D450" t="s">
        <v>1459</v>
      </c>
      <c r="E450">
        <v>0.71698113200000002</v>
      </c>
      <c r="F450">
        <v>0.20754717</v>
      </c>
      <c r="G450">
        <v>0</v>
      </c>
      <c r="H450" t="s">
        <v>1463</v>
      </c>
      <c r="I450" t="s">
        <v>1491</v>
      </c>
      <c r="J450" t="s">
        <v>1559</v>
      </c>
      <c r="K450" t="s">
        <v>1491</v>
      </c>
      <c r="M450">
        <f t="shared" si="43"/>
        <v>0</v>
      </c>
      <c r="N450">
        <f t="shared" si="44"/>
        <v>1</v>
      </c>
      <c r="O450">
        <f t="shared" si="44"/>
        <v>0</v>
      </c>
      <c r="P450">
        <f t="shared" si="44"/>
        <v>0</v>
      </c>
      <c r="Q450">
        <f t="shared" si="45"/>
        <v>1</v>
      </c>
      <c r="R450" t="str">
        <f t="shared" ref="R450:T513" si="46">B450</f>
        <v>350mt-lowbio</v>
      </c>
      <c r="S450" t="str">
        <f t="shared" si="46"/>
        <v>L3</v>
      </c>
      <c r="T450" t="str">
        <f t="shared" si="46"/>
        <v>S1_P2</v>
      </c>
      <c r="U450" t="str">
        <f t="shared" ref="U450:U513" si="47">I450</f>
        <v>L3-S1_P2</v>
      </c>
    </row>
    <row r="451" spans="1:21" x14ac:dyDescent="0.35">
      <c r="A451" t="s">
        <v>1637</v>
      </c>
      <c r="B451" t="s">
        <v>94</v>
      </c>
      <c r="C451" t="s">
        <v>14</v>
      </c>
      <c r="D451" t="s">
        <v>1460</v>
      </c>
      <c r="E451">
        <v>7.5471698000000004E-2</v>
      </c>
      <c r="F451">
        <v>0</v>
      </c>
      <c r="G451">
        <v>0</v>
      </c>
      <c r="H451" t="s">
        <v>1442</v>
      </c>
      <c r="I451" t="s">
        <v>1492</v>
      </c>
      <c r="J451" t="s">
        <v>1559</v>
      </c>
      <c r="K451" t="s">
        <v>1492</v>
      </c>
      <c r="M451">
        <f t="shared" ref="M451:M514" si="48">IF(E451=0,-1,0)</f>
        <v>0</v>
      </c>
      <c r="N451">
        <f t="shared" ref="N451:P514" si="49">IF(E451&gt;0.667,1,0)</f>
        <v>0</v>
      </c>
      <c r="O451">
        <f t="shared" si="49"/>
        <v>0</v>
      </c>
      <c r="P451">
        <f t="shared" si="49"/>
        <v>0</v>
      </c>
      <c r="Q451">
        <f t="shared" ref="Q451:Q514" si="50">SUM(M451:P451)</f>
        <v>0</v>
      </c>
      <c r="R451" t="str">
        <f t="shared" si="46"/>
        <v>350mt-lowbio</v>
      </c>
      <c r="S451" t="str">
        <f t="shared" si="46"/>
        <v>L3</v>
      </c>
      <c r="T451" t="str">
        <f t="shared" si="46"/>
        <v>S2</v>
      </c>
      <c r="U451" t="str">
        <f t="shared" si="47"/>
        <v>L3-S2</v>
      </c>
    </row>
    <row r="452" spans="1:21" x14ac:dyDescent="0.35">
      <c r="A452" t="s">
        <v>1637</v>
      </c>
      <c r="B452" t="s">
        <v>94</v>
      </c>
      <c r="C452" t="s">
        <v>14</v>
      </c>
      <c r="D452" t="s">
        <v>1462</v>
      </c>
      <c r="E452">
        <v>0.47169811299999997</v>
      </c>
      <c r="F452">
        <v>0.132075472</v>
      </c>
      <c r="G452">
        <v>0</v>
      </c>
      <c r="H452" t="s">
        <v>1442</v>
      </c>
      <c r="I452" t="s">
        <v>1493</v>
      </c>
      <c r="J452" t="s">
        <v>1559</v>
      </c>
      <c r="K452" t="s">
        <v>1493</v>
      </c>
      <c r="M452">
        <f t="shared" si="48"/>
        <v>0</v>
      </c>
      <c r="N452">
        <f t="shared" si="49"/>
        <v>0</v>
      </c>
      <c r="O452">
        <f t="shared" si="49"/>
        <v>0</v>
      </c>
      <c r="P452">
        <f t="shared" si="49"/>
        <v>0</v>
      </c>
      <c r="Q452">
        <f t="shared" si="50"/>
        <v>0</v>
      </c>
      <c r="R452" t="str">
        <f t="shared" si="46"/>
        <v>350mt-lowbio</v>
      </c>
      <c r="S452" t="str">
        <f t="shared" si="46"/>
        <v>L3</v>
      </c>
      <c r="T452" t="str">
        <f t="shared" si="46"/>
        <v>S2_P1</v>
      </c>
      <c r="U452" t="str">
        <f t="shared" si="47"/>
        <v>L3-S2_P1</v>
      </c>
    </row>
    <row r="453" spans="1:21" x14ac:dyDescent="0.35">
      <c r="A453" t="s">
        <v>1637</v>
      </c>
      <c r="B453" t="s">
        <v>94</v>
      </c>
      <c r="C453" t="s">
        <v>14</v>
      </c>
      <c r="D453" t="s">
        <v>179</v>
      </c>
      <c r="E453">
        <v>0.90566037700000002</v>
      </c>
      <c r="F453">
        <v>0.49056603799999998</v>
      </c>
      <c r="G453">
        <v>0.132075472</v>
      </c>
      <c r="H453" t="s">
        <v>1463</v>
      </c>
      <c r="I453" t="s">
        <v>1494</v>
      </c>
      <c r="J453" t="s">
        <v>1559</v>
      </c>
      <c r="K453" t="s">
        <v>1494</v>
      </c>
      <c r="M453">
        <f t="shared" si="48"/>
        <v>0</v>
      </c>
      <c r="N453">
        <f t="shared" si="49"/>
        <v>1</v>
      </c>
      <c r="O453">
        <f t="shared" si="49"/>
        <v>0</v>
      </c>
      <c r="P453">
        <f t="shared" si="49"/>
        <v>0</v>
      </c>
      <c r="Q453">
        <f t="shared" si="50"/>
        <v>1</v>
      </c>
      <c r="R453" t="str">
        <f t="shared" si="46"/>
        <v>350mt-lowbio</v>
      </c>
      <c r="S453" t="str">
        <f t="shared" si="46"/>
        <v>L3</v>
      </c>
      <c r="T453" t="str">
        <f t="shared" si="46"/>
        <v>S2_P2</v>
      </c>
      <c r="U453" t="str">
        <f t="shared" si="47"/>
        <v>L3-S2_P2</v>
      </c>
    </row>
    <row r="454" spans="1:21" x14ac:dyDescent="0.35">
      <c r="A454" t="s">
        <v>1637</v>
      </c>
      <c r="B454" t="s">
        <v>94</v>
      </c>
      <c r="C454" t="s">
        <v>14</v>
      </c>
      <c r="D454" t="s">
        <v>1464</v>
      </c>
      <c r="E454">
        <v>0</v>
      </c>
      <c r="F454">
        <v>0</v>
      </c>
      <c r="G454">
        <v>0</v>
      </c>
      <c r="H454" t="s">
        <v>1442</v>
      </c>
      <c r="I454" t="s">
        <v>1495</v>
      </c>
      <c r="J454" t="s">
        <v>1559</v>
      </c>
      <c r="K454" t="s">
        <v>1495</v>
      </c>
      <c r="M454">
        <f t="shared" si="48"/>
        <v>-1</v>
      </c>
      <c r="N454">
        <f t="shared" si="49"/>
        <v>0</v>
      </c>
      <c r="O454">
        <f t="shared" si="49"/>
        <v>0</v>
      </c>
      <c r="P454">
        <f t="shared" si="49"/>
        <v>0</v>
      </c>
      <c r="Q454">
        <f t="shared" si="50"/>
        <v>-1</v>
      </c>
      <c r="R454" t="str">
        <f t="shared" si="46"/>
        <v>350mt-lowbio</v>
      </c>
      <c r="S454" t="str">
        <f t="shared" si="46"/>
        <v>L3</v>
      </c>
      <c r="T454" t="str">
        <f t="shared" si="46"/>
        <v>S3</v>
      </c>
      <c r="U454" t="str">
        <f t="shared" si="47"/>
        <v>L3-S3</v>
      </c>
    </row>
    <row r="455" spans="1:21" x14ac:dyDescent="0.35">
      <c r="A455" t="s">
        <v>1637</v>
      </c>
      <c r="B455" t="s">
        <v>94</v>
      </c>
      <c r="C455" t="s">
        <v>14</v>
      </c>
      <c r="D455" t="s">
        <v>1466</v>
      </c>
      <c r="E455">
        <v>7.5471698000000004E-2</v>
      </c>
      <c r="F455">
        <v>0</v>
      </c>
      <c r="G455">
        <v>0</v>
      </c>
      <c r="H455" t="s">
        <v>1442</v>
      </c>
      <c r="I455" t="s">
        <v>1500</v>
      </c>
      <c r="J455" t="s">
        <v>1559</v>
      </c>
      <c r="K455" t="s">
        <v>1500</v>
      </c>
      <c r="M455">
        <f t="shared" si="48"/>
        <v>0</v>
      </c>
      <c r="N455">
        <f t="shared" si="49"/>
        <v>0</v>
      </c>
      <c r="O455">
        <f t="shared" si="49"/>
        <v>0</v>
      </c>
      <c r="P455">
        <f t="shared" si="49"/>
        <v>0</v>
      </c>
      <c r="Q455">
        <f t="shared" si="50"/>
        <v>0</v>
      </c>
      <c r="R455" t="str">
        <f t="shared" si="46"/>
        <v>350mt-lowbio</v>
      </c>
      <c r="S455" t="str">
        <f t="shared" si="46"/>
        <v>L3</v>
      </c>
      <c r="T455" t="str">
        <f t="shared" si="46"/>
        <v>S3_P1</v>
      </c>
      <c r="U455" t="str">
        <f t="shared" si="47"/>
        <v>L3-S3_P1</v>
      </c>
    </row>
    <row r="456" spans="1:21" x14ac:dyDescent="0.35">
      <c r="A456" t="s">
        <v>1637</v>
      </c>
      <c r="B456" t="s">
        <v>94</v>
      </c>
      <c r="C456" t="s">
        <v>14</v>
      </c>
      <c r="D456" t="s">
        <v>1468</v>
      </c>
      <c r="E456">
        <v>0.47169811299999997</v>
      </c>
      <c r="F456">
        <v>0.11320754700000001</v>
      </c>
      <c r="G456">
        <v>0</v>
      </c>
      <c r="H456" t="s">
        <v>1442</v>
      </c>
      <c r="I456" t="s">
        <v>1503</v>
      </c>
      <c r="J456" t="s">
        <v>1559</v>
      </c>
      <c r="K456" t="s">
        <v>1503</v>
      </c>
      <c r="M456">
        <f t="shared" si="48"/>
        <v>0</v>
      </c>
      <c r="N456">
        <f t="shared" si="49"/>
        <v>0</v>
      </c>
      <c r="O456">
        <f t="shared" si="49"/>
        <v>0</v>
      </c>
      <c r="P456">
        <f t="shared" si="49"/>
        <v>0</v>
      </c>
      <c r="Q456">
        <f t="shared" si="50"/>
        <v>0</v>
      </c>
      <c r="R456" t="str">
        <f t="shared" si="46"/>
        <v>350mt-lowbio</v>
      </c>
      <c r="S456" t="str">
        <f t="shared" si="46"/>
        <v>L3</v>
      </c>
      <c r="T456" t="str">
        <f t="shared" si="46"/>
        <v>S3_P2</v>
      </c>
      <c r="U456" t="str">
        <f t="shared" si="47"/>
        <v>L3-S3_P2</v>
      </c>
    </row>
    <row r="457" spans="1:21" x14ac:dyDescent="0.35">
      <c r="A457" t="s">
        <v>1637</v>
      </c>
      <c r="B457" t="s">
        <v>94</v>
      </c>
      <c r="C457" t="s">
        <v>17</v>
      </c>
      <c r="D457" t="s">
        <v>35</v>
      </c>
      <c r="E457">
        <v>0.32075471700000002</v>
      </c>
      <c r="F457">
        <v>0.132075472</v>
      </c>
      <c r="G457">
        <v>0</v>
      </c>
      <c r="H457" t="s">
        <v>1442</v>
      </c>
      <c r="I457" t="s">
        <v>1501</v>
      </c>
      <c r="J457" t="s">
        <v>1560</v>
      </c>
      <c r="K457" t="s">
        <v>1501</v>
      </c>
      <c r="M457">
        <f t="shared" si="48"/>
        <v>0</v>
      </c>
      <c r="N457">
        <f t="shared" si="49"/>
        <v>0</v>
      </c>
      <c r="O457">
        <f t="shared" si="49"/>
        <v>0</v>
      </c>
      <c r="P457">
        <f t="shared" si="49"/>
        <v>0</v>
      </c>
      <c r="Q457">
        <f t="shared" si="50"/>
        <v>0</v>
      </c>
      <c r="R457" t="str">
        <f t="shared" si="46"/>
        <v>350mt-lowbio</v>
      </c>
      <c r="S457" t="str">
        <f t="shared" si="46"/>
        <v>L4</v>
      </c>
      <c r="T457" t="str">
        <f t="shared" si="46"/>
        <v>a</v>
      </c>
      <c r="U457" t="str">
        <f t="shared" si="47"/>
        <v>L4-a</v>
      </c>
    </row>
    <row r="458" spans="1:21" x14ac:dyDescent="0.35">
      <c r="A458" t="s">
        <v>1637</v>
      </c>
      <c r="B458" t="s">
        <v>94</v>
      </c>
      <c r="C458" t="s">
        <v>17</v>
      </c>
      <c r="D458" t="s">
        <v>39</v>
      </c>
      <c r="E458">
        <v>0.56603773599999996</v>
      </c>
      <c r="F458">
        <v>0.20754717</v>
      </c>
      <c r="G458">
        <v>1.8867925000000001E-2</v>
      </c>
      <c r="H458" t="s">
        <v>1442</v>
      </c>
      <c r="I458" t="s">
        <v>1504</v>
      </c>
      <c r="J458" t="s">
        <v>1560</v>
      </c>
      <c r="K458" t="s">
        <v>1504</v>
      </c>
      <c r="M458">
        <f t="shared" si="48"/>
        <v>0</v>
      </c>
      <c r="N458">
        <f t="shared" si="49"/>
        <v>0</v>
      </c>
      <c r="O458">
        <f t="shared" si="49"/>
        <v>0</v>
      </c>
      <c r="P458">
        <f t="shared" si="49"/>
        <v>0</v>
      </c>
      <c r="Q458">
        <f t="shared" si="50"/>
        <v>0</v>
      </c>
      <c r="R458" t="str">
        <f t="shared" si="46"/>
        <v>350mt-lowbio</v>
      </c>
      <c r="S458" t="str">
        <f t="shared" si="46"/>
        <v>L4</v>
      </c>
      <c r="T458" t="str">
        <f t="shared" si="46"/>
        <v>b</v>
      </c>
      <c r="U458" t="str">
        <f t="shared" si="47"/>
        <v>L4-b</v>
      </c>
    </row>
    <row r="459" spans="1:21" x14ac:dyDescent="0.35">
      <c r="A459" t="s">
        <v>1637</v>
      </c>
      <c r="B459" t="s">
        <v>94</v>
      </c>
      <c r="C459" t="s">
        <v>17</v>
      </c>
      <c r="D459" t="s">
        <v>42</v>
      </c>
      <c r="E459">
        <v>0.90566037700000002</v>
      </c>
      <c r="F459">
        <v>0.52830188700000003</v>
      </c>
      <c r="G459">
        <v>0.132075472</v>
      </c>
      <c r="H459" t="s">
        <v>1463</v>
      </c>
      <c r="I459" t="s">
        <v>1505</v>
      </c>
      <c r="J459" t="s">
        <v>1560</v>
      </c>
      <c r="K459" t="s">
        <v>1505</v>
      </c>
      <c r="M459">
        <f t="shared" si="48"/>
        <v>0</v>
      </c>
      <c r="N459">
        <f t="shared" si="49"/>
        <v>1</v>
      </c>
      <c r="O459">
        <f t="shared" si="49"/>
        <v>0</v>
      </c>
      <c r="P459">
        <f t="shared" si="49"/>
        <v>0</v>
      </c>
      <c r="Q459">
        <f t="shared" si="50"/>
        <v>1</v>
      </c>
      <c r="R459" t="str">
        <f t="shared" si="46"/>
        <v>350mt-lowbio</v>
      </c>
      <c r="S459" t="str">
        <f t="shared" si="46"/>
        <v>L4</v>
      </c>
      <c r="T459" t="str">
        <f t="shared" si="46"/>
        <v>d</v>
      </c>
      <c r="U459" t="str">
        <f t="shared" si="47"/>
        <v>L4-d</v>
      </c>
    </row>
    <row r="460" spans="1:21" x14ac:dyDescent="0.35">
      <c r="A460" t="s">
        <v>1637</v>
      </c>
      <c r="B460" t="s">
        <v>94</v>
      </c>
      <c r="C460" t="s">
        <v>17</v>
      </c>
      <c r="D460" t="s">
        <v>45</v>
      </c>
      <c r="E460">
        <v>0.98113207499999999</v>
      </c>
      <c r="F460">
        <v>0.811320755</v>
      </c>
      <c r="G460">
        <v>0.188679245</v>
      </c>
      <c r="H460" t="s">
        <v>1447</v>
      </c>
      <c r="I460" t="s">
        <v>1506</v>
      </c>
      <c r="J460" t="s">
        <v>1560</v>
      </c>
      <c r="K460" t="s">
        <v>1506</v>
      </c>
      <c r="M460">
        <f t="shared" si="48"/>
        <v>0</v>
      </c>
      <c r="N460">
        <f t="shared" si="49"/>
        <v>1</v>
      </c>
      <c r="O460">
        <f t="shared" si="49"/>
        <v>1</v>
      </c>
      <c r="P460">
        <f t="shared" si="49"/>
        <v>0</v>
      </c>
      <c r="Q460">
        <f t="shared" si="50"/>
        <v>2</v>
      </c>
      <c r="R460" t="str">
        <f t="shared" si="46"/>
        <v>350mt-lowbio</v>
      </c>
      <c r="S460" t="str">
        <f t="shared" si="46"/>
        <v>L4</v>
      </c>
      <c r="T460" t="str">
        <f t="shared" si="46"/>
        <v>e</v>
      </c>
      <c r="U460" t="str">
        <f t="shared" si="47"/>
        <v>L4-e</v>
      </c>
    </row>
    <row r="461" spans="1:21" x14ac:dyDescent="0.35">
      <c r="A461" t="s">
        <v>1637</v>
      </c>
      <c r="B461" t="s">
        <v>94</v>
      </c>
      <c r="C461" t="s">
        <v>17</v>
      </c>
      <c r="D461" t="s">
        <v>1450</v>
      </c>
      <c r="E461">
        <v>0</v>
      </c>
      <c r="F461">
        <v>0</v>
      </c>
      <c r="G461">
        <v>0</v>
      </c>
      <c r="H461" t="s">
        <v>1442</v>
      </c>
      <c r="I461" t="s">
        <v>1496</v>
      </c>
      <c r="J461" t="s">
        <v>1560</v>
      </c>
      <c r="K461" t="s">
        <v>1496</v>
      </c>
      <c r="M461">
        <f t="shared" si="48"/>
        <v>-1</v>
      </c>
      <c r="N461">
        <f t="shared" si="49"/>
        <v>0</v>
      </c>
      <c r="O461">
        <f t="shared" si="49"/>
        <v>0</v>
      </c>
      <c r="P461">
        <f t="shared" si="49"/>
        <v>0</v>
      </c>
      <c r="Q461">
        <f t="shared" si="50"/>
        <v>-1</v>
      </c>
      <c r="R461" t="str">
        <f t="shared" si="46"/>
        <v>350mt-lowbio</v>
      </c>
      <c r="S461" t="str">
        <f t="shared" si="46"/>
        <v>L4</v>
      </c>
      <c r="T461" t="str">
        <f t="shared" si="46"/>
        <v>S1</v>
      </c>
      <c r="U461" t="str">
        <f t="shared" si="47"/>
        <v>L4-S1</v>
      </c>
    </row>
    <row r="462" spans="1:21" x14ac:dyDescent="0.35">
      <c r="A462" t="s">
        <v>1637</v>
      </c>
      <c r="B462" t="s">
        <v>94</v>
      </c>
      <c r="C462" t="s">
        <v>17</v>
      </c>
      <c r="D462" t="s">
        <v>1454</v>
      </c>
      <c r="E462">
        <v>0.132075472</v>
      </c>
      <c r="F462">
        <v>0</v>
      </c>
      <c r="G462">
        <v>0</v>
      </c>
      <c r="H462" t="s">
        <v>1442</v>
      </c>
      <c r="I462" t="s">
        <v>1458</v>
      </c>
      <c r="J462" t="s">
        <v>1560</v>
      </c>
      <c r="K462" t="s">
        <v>1458</v>
      </c>
      <c r="M462">
        <f t="shared" si="48"/>
        <v>0</v>
      </c>
      <c r="N462">
        <f t="shared" si="49"/>
        <v>0</v>
      </c>
      <c r="O462">
        <f t="shared" si="49"/>
        <v>0</v>
      </c>
      <c r="P462">
        <f t="shared" si="49"/>
        <v>0</v>
      </c>
      <c r="Q462">
        <f t="shared" si="50"/>
        <v>0</v>
      </c>
      <c r="R462" t="str">
        <f t="shared" si="46"/>
        <v>350mt-lowbio</v>
      </c>
      <c r="S462" t="str">
        <f t="shared" si="46"/>
        <v>L4</v>
      </c>
      <c r="T462" t="str">
        <f t="shared" si="46"/>
        <v>S1_P1</v>
      </c>
      <c r="U462" t="str">
        <f t="shared" si="47"/>
        <v>L4-S1_P1</v>
      </c>
    </row>
    <row r="463" spans="1:21" x14ac:dyDescent="0.35">
      <c r="A463" t="s">
        <v>1637</v>
      </c>
      <c r="B463" t="s">
        <v>94</v>
      </c>
      <c r="C463" t="s">
        <v>17</v>
      </c>
      <c r="D463" t="s">
        <v>1459</v>
      </c>
      <c r="E463">
        <v>0.49056603799999998</v>
      </c>
      <c r="F463">
        <v>0.15094339600000001</v>
      </c>
      <c r="G463">
        <v>0</v>
      </c>
      <c r="H463" t="s">
        <v>1442</v>
      </c>
      <c r="I463" t="s">
        <v>86</v>
      </c>
      <c r="J463" t="s">
        <v>1560</v>
      </c>
      <c r="K463" t="s">
        <v>86</v>
      </c>
      <c r="M463">
        <f t="shared" si="48"/>
        <v>0</v>
      </c>
      <c r="N463">
        <f t="shared" si="49"/>
        <v>0</v>
      </c>
      <c r="O463">
        <f t="shared" si="49"/>
        <v>0</v>
      </c>
      <c r="P463">
        <f t="shared" si="49"/>
        <v>0</v>
      </c>
      <c r="Q463">
        <f t="shared" si="50"/>
        <v>0</v>
      </c>
      <c r="R463" t="str">
        <f t="shared" si="46"/>
        <v>350mt-lowbio</v>
      </c>
      <c r="S463" t="str">
        <f t="shared" si="46"/>
        <v>L4</v>
      </c>
      <c r="T463" t="str">
        <f t="shared" si="46"/>
        <v>S1_P2</v>
      </c>
      <c r="U463" t="str">
        <f t="shared" si="47"/>
        <v>L4-S1_P2</v>
      </c>
    </row>
    <row r="464" spans="1:21" x14ac:dyDescent="0.35">
      <c r="A464" t="s">
        <v>1637</v>
      </c>
      <c r="B464" t="s">
        <v>94</v>
      </c>
      <c r="C464" t="s">
        <v>17</v>
      </c>
      <c r="D464" t="s">
        <v>1460</v>
      </c>
      <c r="E464">
        <v>0</v>
      </c>
      <c r="F464">
        <v>0</v>
      </c>
      <c r="G464">
        <v>0</v>
      </c>
      <c r="H464" t="s">
        <v>1442</v>
      </c>
      <c r="I464" t="s">
        <v>1498</v>
      </c>
      <c r="J464" t="s">
        <v>1560</v>
      </c>
      <c r="K464" t="s">
        <v>1498</v>
      </c>
      <c r="M464">
        <f t="shared" si="48"/>
        <v>-1</v>
      </c>
      <c r="N464">
        <f t="shared" si="49"/>
        <v>0</v>
      </c>
      <c r="O464">
        <f t="shared" si="49"/>
        <v>0</v>
      </c>
      <c r="P464">
        <f t="shared" si="49"/>
        <v>0</v>
      </c>
      <c r="Q464">
        <f t="shared" si="50"/>
        <v>-1</v>
      </c>
      <c r="R464" t="str">
        <f t="shared" si="46"/>
        <v>350mt-lowbio</v>
      </c>
      <c r="S464" t="str">
        <f t="shared" si="46"/>
        <v>L4</v>
      </c>
      <c r="T464" t="str">
        <f t="shared" si="46"/>
        <v>S2</v>
      </c>
      <c r="U464" t="str">
        <f t="shared" si="47"/>
        <v>L4-S2</v>
      </c>
    </row>
    <row r="465" spans="1:21" x14ac:dyDescent="0.35">
      <c r="A465" t="s">
        <v>1637</v>
      </c>
      <c r="B465" t="s">
        <v>94</v>
      </c>
      <c r="C465" t="s">
        <v>17</v>
      </c>
      <c r="D465" t="s">
        <v>1462</v>
      </c>
      <c r="E465">
        <v>0.35849056600000001</v>
      </c>
      <c r="F465">
        <v>7.5471698000000004E-2</v>
      </c>
      <c r="G465">
        <v>0</v>
      </c>
      <c r="H465" t="s">
        <v>1442</v>
      </c>
      <c r="I465" t="s">
        <v>212</v>
      </c>
      <c r="J465" t="s">
        <v>1560</v>
      </c>
      <c r="K465" t="s">
        <v>212</v>
      </c>
      <c r="M465">
        <f t="shared" si="48"/>
        <v>0</v>
      </c>
      <c r="N465">
        <f t="shared" si="49"/>
        <v>0</v>
      </c>
      <c r="O465">
        <f t="shared" si="49"/>
        <v>0</v>
      </c>
      <c r="P465">
        <f t="shared" si="49"/>
        <v>0</v>
      </c>
      <c r="Q465">
        <f t="shared" si="50"/>
        <v>0</v>
      </c>
      <c r="R465" t="str">
        <f t="shared" si="46"/>
        <v>350mt-lowbio</v>
      </c>
      <c r="S465" t="str">
        <f t="shared" si="46"/>
        <v>L4</v>
      </c>
      <c r="T465" t="str">
        <f t="shared" si="46"/>
        <v>S2_P1</v>
      </c>
      <c r="U465" t="str">
        <f t="shared" si="47"/>
        <v>L4-S2_P1</v>
      </c>
    </row>
    <row r="466" spans="1:21" x14ac:dyDescent="0.35">
      <c r="A466" t="s">
        <v>1637</v>
      </c>
      <c r="B466" t="s">
        <v>94</v>
      </c>
      <c r="C466" t="s">
        <v>17</v>
      </c>
      <c r="D466" t="s">
        <v>179</v>
      </c>
      <c r="E466">
        <v>0.84905660400000005</v>
      </c>
      <c r="F466">
        <v>0.41509434000000001</v>
      </c>
      <c r="G466">
        <v>9.4339622999999997E-2</v>
      </c>
      <c r="H466" t="s">
        <v>1463</v>
      </c>
      <c r="I466" t="s">
        <v>88</v>
      </c>
      <c r="J466" t="s">
        <v>1560</v>
      </c>
      <c r="K466" t="s">
        <v>88</v>
      </c>
      <c r="M466">
        <f t="shared" si="48"/>
        <v>0</v>
      </c>
      <c r="N466">
        <f t="shared" si="49"/>
        <v>1</v>
      </c>
      <c r="O466">
        <f t="shared" si="49"/>
        <v>0</v>
      </c>
      <c r="P466">
        <f t="shared" si="49"/>
        <v>0</v>
      </c>
      <c r="Q466">
        <f t="shared" si="50"/>
        <v>1</v>
      </c>
      <c r="R466" t="str">
        <f t="shared" si="46"/>
        <v>350mt-lowbio</v>
      </c>
      <c r="S466" t="str">
        <f t="shared" si="46"/>
        <v>L4</v>
      </c>
      <c r="T466" t="str">
        <f t="shared" si="46"/>
        <v>S2_P2</v>
      </c>
      <c r="U466" t="str">
        <f t="shared" si="47"/>
        <v>L4-S2_P2</v>
      </c>
    </row>
    <row r="467" spans="1:21" x14ac:dyDescent="0.35">
      <c r="A467" t="s">
        <v>1637</v>
      </c>
      <c r="B467" t="s">
        <v>94</v>
      </c>
      <c r="C467" t="s">
        <v>17</v>
      </c>
      <c r="D467" t="s">
        <v>1464</v>
      </c>
      <c r="E467">
        <v>0</v>
      </c>
      <c r="F467">
        <v>0</v>
      </c>
      <c r="G467">
        <v>0</v>
      </c>
      <c r="H467" t="s">
        <v>1442</v>
      </c>
      <c r="I467" t="s">
        <v>1497</v>
      </c>
      <c r="J467" t="s">
        <v>1560</v>
      </c>
      <c r="K467" t="s">
        <v>1497</v>
      </c>
      <c r="M467">
        <f t="shared" si="48"/>
        <v>-1</v>
      </c>
      <c r="N467">
        <f t="shared" si="49"/>
        <v>0</v>
      </c>
      <c r="O467">
        <f t="shared" si="49"/>
        <v>0</v>
      </c>
      <c r="P467">
        <f t="shared" si="49"/>
        <v>0</v>
      </c>
      <c r="Q467">
        <f t="shared" si="50"/>
        <v>-1</v>
      </c>
      <c r="R467" t="str">
        <f t="shared" si="46"/>
        <v>350mt-lowbio</v>
      </c>
      <c r="S467" t="str">
        <f t="shared" si="46"/>
        <v>L4</v>
      </c>
      <c r="T467" t="str">
        <f t="shared" si="46"/>
        <v>S3</v>
      </c>
      <c r="U467" t="str">
        <f t="shared" si="47"/>
        <v>L4-S3</v>
      </c>
    </row>
    <row r="468" spans="1:21" x14ac:dyDescent="0.35">
      <c r="A468" t="s">
        <v>1637</v>
      </c>
      <c r="B468" t="s">
        <v>94</v>
      </c>
      <c r="C468" t="s">
        <v>17</v>
      </c>
      <c r="D468" t="s">
        <v>1466</v>
      </c>
      <c r="E468">
        <v>0</v>
      </c>
      <c r="F468">
        <v>0</v>
      </c>
      <c r="G468">
        <v>0</v>
      </c>
      <c r="H468" t="s">
        <v>1442</v>
      </c>
      <c r="I468" t="s">
        <v>1499</v>
      </c>
      <c r="J468" t="s">
        <v>1560</v>
      </c>
      <c r="K468" t="s">
        <v>1499</v>
      </c>
      <c r="M468">
        <f t="shared" si="48"/>
        <v>-1</v>
      </c>
      <c r="N468">
        <f t="shared" si="49"/>
        <v>0</v>
      </c>
      <c r="O468">
        <f t="shared" si="49"/>
        <v>0</v>
      </c>
      <c r="P468">
        <f t="shared" si="49"/>
        <v>0</v>
      </c>
      <c r="Q468">
        <f t="shared" si="50"/>
        <v>-1</v>
      </c>
      <c r="R468" t="str">
        <f t="shared" si="46"/>
        <v>350mt-lowbio</v>
      </c>
      <c r="S468" t="str">
        <f t="shared" si="46"/>
        <v>L4</v>
      </c>
      <c r="T468" t="str">
        <f t="shared" si="46"/>
        <v>S3_P1</v>
      </c>
      <c r="U468" t="str">
        <f t="shared" si="47"/>
        <v>L4-S3_P1</v>
      </c>
    </row>
    <row r="469" spans="1:21" x14ac:dyDescent="0.35">
      <c r="A469" t="s">
        <v>1637</v>
      </c>
      <c r="B469" t="s">
        <v>94</v>
      </c>
      <c r="C469" t="s">
        <v>17</v>
      </c>
      <c r="D469" t="s">
        <v>1468</v>
      </c>
      <c r="E469">
        <v>0.33962264199999997</v>
      </c>
      <c r="F469">
        <v>1.8867925000000001E-2</v>
      </c>
      <c r="G469">
        <v>0</v>
      </c>
      <c r="H469" t="s">
        <v>1442</v>
      </c>
      <c r="I469" t="s">
        <v>1502</v>
      </c>
      <c r="J469" t="s">
        <v>1560</v>
      </c>
      <c r="K469" t="s">
        <v>1502</v>
      </c>
      <c r="M469">
        <f t="shared" si="48"/>
        <v>0</v>
      </c>
      <c r="N469">
        <f t="shared" si="49"/>
        <v>0</v>
      </c>
      <c r="O469">
        <f t="shared" si="49"/>
        <v>0</v>
      </c>
      <c r="P469">
        <f t="shared" si="49"/>
        <v>0</v>
      </c>
      <c r="Q469">
        <f t="shared" si="50"/>
        <v>0</v>
      </c>
      <c r="R469" t="str">
        <f t="shared" si="46"/>
        <v>350mt-lowbio</v>
      </c>
      <c r="S469" t="str">
        <f t="shared" si="46"/>
        <v>L4</v>
      </c>
      <c r="T469" t="str">
        <f t="shared" si="46"/>
        <v>S3_P2</v>
      </c>
      <c r="U469" t="str">
        <f t="shared" si="47"/>
        <v>L4-S3_P2</v>
      </c>
    </row>
    <row r="470" spans="1:21" x14ac:dyDescent="0.35">
      <c r="A470" t="s">
        <v>1637</v>
      </c>
      <c r="B470" t="s">
        <v>93</v>
      </c>
      <c r="C470" t="s">
        <v>3</v>
      </c>
      <c r="D470" t="s">
        <v>35</v>
      </c>
      <c r="E470">
        <v>0.22641509400000001</v>
      </c>
      <c r="F470">
        <v>3.7735849000000002E-2</v>
      </c>
      <c r="G470">
        <v>0</v>
      </c>
      <c r="H470" t="s">
        <v>1442</v>
      </c>
      <c r="I470" t="s">
        <v>1443</v>
      </c>
      <c r="J470" t="s">
        <v>1566</v>
      </c>
      <c r="K470" t="s">
        <v>1443</v>
      </c>
      <c r="M470">
        <f t="shared" si="48"/>
        <v>0</v>
      </c>
      <c r="N470">
        <f t="shared" si="49"/>
        <v>0</v>
      </c>
      <c r="O470">
        <f t="shared" si="49"/>
        <v>0</v>
      </c>
      <c r="P470">
        <f t="shared" si="49"/>
        <v>0</v>
      </c>
      <c r="Q470">
        <f t="shared" si="50"/>
        <v>0</v>
      </c>
      <c r="R470" t="str">
        <f t="shared" si="46"/>
        <v>350mt</v>
      </c>
      <c r="S470" t="str">
        <f t="shared" si="46"/>
        <v>L1</v>
      </c>
      <c r="T470" t="str">
        <f t="shared" si="46"/>
        <v>a</v>
      </c>
      <c r="U470" t="str">
        <f t="shared" si="47"/>
        <v>L1-a</v>
      </c>
    </row>
    <row r="471" spans="1:21" x14ac:dyDescent="0.35">
      <c r="A471" t="s">
        <v>1637</v>
      </c>
      <c r="B471" t="s">
        <v>93</v>
      </c>
      <c r="C471" t="s">
        <v>3</v>
      </c>
      <c r="D471" t="s">
        <v>39</v>
      </c>
      <c r="E471">
        <v>0.43396226399999999</v>
      </c>
      <c r="F471">
        <v>0.16981132099999999</v>
      </c>
      <c r="G471">
        <v>0</v>
      </c>
      <c r="H471" t="s">
        <v>1442</v>
      </c>
      <c r="I471" t="s">
        <v>1445</v>
      </c>
      <c r="J471" t="s">
        <v>1566</v>
      </c>
      <c r="K471" t="s">
        <v>1445</v>
      </c>
      <c r="M471">
        <f t="shared" si="48"/>
        <v>0</v>
      </c>
      <c r="N471">
        <f t="shared" si="49"/>
        <v>0</v>
      </c>
      <c r="O471">
        <f t="shared" si="49"/>
        <v>0</v>
      </c>
      <c r="P471">
        <f t="shared" si="49"/>
        <v>0</v>
      </c>
      <c r="Q471">
        <f t="shared" si="50"/>
        <v>0</v>
      </c>
      <c r="R471" t="str">
        <f t="shared" si="46"/>
        <v>350mt</v>
      </c>
      <c r="S471" t="str">
        <f t="shared" si="46"/>
        <v>L1</v>
      </c>
      <c r="T471" t="str">
        <f t="shared" si="46"/>
        <v>b</v>
      </c>
      <c r="U471" t="str">
        <f t="shared" si="47"/>
        <v>L1-b</v>
      </c>
    </row>
    <row r="472" spans="1:21" x14ac:dyDescent="0.35">
      <c r="A472" t="s">
        <v>1637</v>
      </c>
      <c r="B472" t="s">
        <v>93</v>
      </c>
      <c r="C472" t="s">
        <v>3</v>
      </c>
      <c r="D472" t="s">
        <v>42</v>
      </c>
      <c r="E472">
        <v>0.84905660400000005</v>
      </c>
      <c r="F472">
        <v>0.41509434000000001</v>
      </c>
      <c r="G472">
        <v>9.4339622999999997E-2</v>
      </c>
      <c r="H472" t="s">
        <v>1463</v>
      </c>
      <c r="I472" t="s">
        <v>1448</v>
      </c>
      <c r="J472" t="s">
        <v>1566</v>
      </c>
      <c r="K472" t="s">
        <v>1448</v>
      </c>
      <c r="M472">
        <f t="shared" si="48"/>
        <v>0</v>
      </c>
      <c r="N472">
        <f t="shared" si="49"/>
        <v>1</v>
      </c>
      <c r="O472">
        <f t="shared" si="49"/>
        <v>0</v>
      </c>
      <c r="P472">
        <f t="shared" si="49"/>
        <v>0</v>
      </c>
      <c r="Q472">
        <f t="shared" si="50"/>
        <v>1</v>
      </c>
      <c r="R472" t="str">
        <f t="shared" si="46"/>
        <v>350mt</v>
      </c>
      <c r="S472" t="str">
        <f t="shared" si="46"/>
        <v>L1</v>
      </c>
      <c r="T472" t="str">
        <f t="shared" si="46"/>
        <v>d</v>
      </c>
      <c r="U472" t="str">
        <f t="shared" si="47"/>
        <v>L1-d</v>
      </c>
    </row>
    <row r="473" spans="1:21" x14ac:dyDescent="0.35">
      <c r="A473" t="s">
        <v>1637</v>
      </c>
      <c r="B473" t="s">
        <v>93</v>
      </c>
      <c r="C473" t="s">
        <v>3</v>
      </c>
      <c r="D473" t="s">
        <v>45</v>
      </c>
      <c r="E473">
        <v>0.94339622599999995</v>
      </c>
      <c r="F473">
        <v>0.73584905700000003</v>
      </c>
      <c r="G473">
        <v>0.188679245</v>
      </c>
      <c r="H473" t="s">
        <v>1447</v>
      </c>
      <c r="I473" t="s">
        <v>1449</v>
      </c>
      <c r="J473" t="s">
        <v>1566</v>
      </c>
      <c r="K473" t="s">
        <v>1449</v>
      </c>
      <c r="M473">
        <f t="shared" si="48"/>
        <v>0</v>
      </c>
      <c r="N473">
        <f t="shared" si="49"/>
        <v>1</v>
      </c>
      <c r="O473">
        <f t="shared" si="49"/>
        <v>1</v>
      </c>
      <c r="P473">
        <f t="shared" si="49"/>
        <v>0</v>
      </c>
      <c r="Q473">
        <f t="shared" si="50"/>
        <v>2</v>
      </c>
      <c r="R473" t="str">
        <f t="shared" si="46"/>
        <v>350mt</v>
      </c>
      <c r="S473" t="str">
        <f t="shared" si="46"/>
        <v>L1</v>
      </c>
      <c r="T473" t="str">
        <f t="shared" si="46"/>
        <v>e</v>
      </c>
      <c r="U473" t="str">
        <f t="shared" si="47"/>
        <v>L1-e</v>
      </c>
    </row>
    <row r="474" spans="1:21" x14ac:dyDescent="0.35">
      <c r="A474" t="s">
        <v>1637</v>
      </c>
      <c r="B474" t="s">
        <v>93</v>
      </c>
      <c r="C474" t="s">
        <v>3</v>
      </c>
      <c r="D474" t="s">
        <v>1450</v>
      </c>
      <c r="E474">
        <v>0</v>
      </c>
      <c r="F474">
        <v>0</v>
      </c>
      <c r="G474">
        <v>0</v>
      </c>
      <c r="H474" t="s">
        <v>1442</v>
      </c>
      <c r="I474" t="s">
        <v>1451</v>
      </c>
      <c r="J474" t="s">
        <v>1566</v>
      </c>
      <c r="K474" t="s">
        <v>1451</v>
      </c>
      <c r="M474">
        <f t="shared" si="48"/>
        <v>-1</v>
      </c>
      <c r="N474">
        <f t="shared" si="49"/>
        <v>0</v>
      </c>
      <c r="O474">
        <f t="shared" si="49"/>
        <v>0</v>
      </c>
      <c r="P474">
        <f t="shared" si="49"/>
        <v>0</v>
      </c>
      <c r="Q474">
        <f t="shared" si="50"/>
        <v>-1</v>
      </c>
      <c r="R474" t="str">
        <f t="shared" si="46"/>
        <v>350mt</v>
      </c>
      <c r="S474" t="str">
        <f t="shared" si="46"/>
        <v>L1</v>
      </c>
      <c r="T474" t="str">
        <f t="shared" si="46"/>
        <v>S1</v>
      </c>
      <c r="U474" t="str">
        <f t="shared" si="47"/>
        <v>L1-S1</v>
      </c>
    </row>
    <row r="475" spans="1:21" x14ac:dyDescent="0.35">
      <c r="A475" t="s">
        <v>1637</v>
      </c>
      <c r="B475" t="s">
        <v>93</v>
      </c>
      <c r="C475" t="s">
        <v>3</v>
      </c>
      <c r="D475" t="s">
        <v>1454</v>
      </c>
      <c r="E475">
        <v>3.7735849000000002E-2</v>
      </c>
      <c r="F475">
        <v>0</v>
      </c>
      <c r="G475">
        <v>0</v>
      </c>
      <c r="H475" t="s">
        <v>1442</v>
      </c>
      <c r="I475" t="s">
        <v>1455</v>
      </c>
      <c r="J475" t="s">
        <v>1566</v>
      </c>
      <c r="K475" t="s">
        <v>1455</v>
      </c>
      <c r="M475">
        <f t="shared" si="48"/>
        <v>0</v>
      </c>
      <c r="N475">
        <f t="shared" si="49"/>
        <v>0</v>
      </c>
      <c r="O475">
        <f t="shared" si="49"/>
        <v>0</v>
      </c>
      <c r="P475">
        <f t="shared" si="49"/>
        <v>0</v>
      </c>
      <c r="Q475">
        <f t="shared" si="50"/>
        <v>0</v>
      </c>
      <c r="R475" t="str">
        <f t="shared" si="46"/>
        <v>350mt</v>
      </c>
      <c r="S475" t="str">
        <f t="shared" si="46"/>
        <v>L1</v>
      </c>
      <c r="T475" t="str">
        <f t="shared" si="46"/>
        <v>S1_P1</v>
      </c>
      <c r="U475" t="str">
        <f t="shared" si="47"/>
        <v>L1-S1_P1</v>
      </c>
    </row>
    <row r="476" spans="1:21" x14ac:dyDescent="0.35">
      <c r="A476" t="s">
        <v>1637</v>
      </c>
      <c r="B476" t="s">
        <v>93</v>
      </c>
      <c r="C476" t="s">
        <v>3</v>
      </c>
      <c r="D476" t="s">
        <v>1459</v>
      </c>
      <c r="E476">
        <v>0.37735849100000002</v>
      </c>
      <c r="F476">
        <v>0.11320754700000001</v>
      </c>
      <c r="G476">
        <v>0</v>
      </c>
      <c r="H476" t="s">
        <v>1442</v>
      </c>
      <c r="I476" t="s">
        <v>85</v>
      </c>
      <c r="J476" t="s">
        <v>1566</v>
      </c>
      <c r="K476" t="s">
        <v>85</v>
      </c>
      <c r="M476">
        <f t="shared" si="48"/>
        <v>0</v>
      </c>
      <c r="N476">
        <f t="shared" si="49"/>
        <v>0</v>
      </c>
      <c r="O476">
        <f t="shared" si="49"/>
        <v>0</v>
      </c>
      <c r="P476">
        <f t="shared" si="49"/>
        <v>0</v>
      </c>
      <c r="Q476">
        <f t="shared" si="50"/>
        <v>0</v>
      </c>
      <c r="R476" t="str">
        <f t="shared" si="46"/>
        <v>350mt</v>
      </c>
      <c r="S476" t="str">
        <f t="shared" si="46"/>
        <v>L1</v>
      </c>
      <c r="T476" t="str">
        <f t="shared" si="46"/>
        <v>S1_P2</v>
      </c>
      <c r="U476" t="str">
        <f t="shared" si="47"/>
        <v>L1-S1_P2</v>
      </c>
    </row>
    <row r="477" spans="1:21" x14ac:dyDescent="0.35">
      <c r="A477" t="s">
        <v>1637</v>
      </c>
      <c r="B477" t="s">
        <v>93</v>
      </c>
      <c r="C477" t="s">
        <v>3</v>
      </c>
      <c r="D477" t="s">
        <v>1460</v>
      </c>
      <c r="E477">
        <v>0</v>
      </c>
      <c r="F477">
        <v>0</v>
      </c>
      <c r="G477">
        <v>0</v>
      </c>
      <c r="H477" t="s">
        <v>1442</v>
      </c>
      <c r="I477" t="s">
        <v>1461</v>
      </c>
      <c r="J477" t="s">
        <v>1566</v>
      </c>
      <c r="K477" t="s">
        <v>1461</v>
      </c>
      <c r="M477">
        <f t="shared" si="48"/>
        <v>-1</v>
      </c>
      <c r="N477">
        <f t="shared" si="49"/>
        <v>0</v>
      </c>
      <c r="O477">
        <f t="shared" si="49"/>
        <v>0</v>
      </c>
      <c r="P477">
        <f t="shared" si="49"/>
        <v>0</v>
      </c>
      <c r="Q477">
        <f t="shared" si="50"/>
        <v>-1</v>
      </c>
      <c r="R477" t="str">
        <f t="shared" si="46"/>
        <v>350mt</v>
      </c>
      <c r="S477" t="str">
        <f t="shared" si="46"/>
        <v>L1</v>
      </c>
      <c r="T477" t="str">
        <f t="shared" si="46"/>
        <v>S2</v>
      </c>
      <c r="U477" t="str">
        <f t="shared" si="47"/>
        <v>L1-S2</v>
      </c>
    </row>
    <row r="478" spans="1:21" x14ac:dyDescent="0.35">
      <c r="A478" t="s">
        <v>1637</v>
      </c>
      <c r="B478" t="s">
        <v>93</v>
      </c>
      <c r="C478" t="s">
        <v>3</v>
      </c>
      <c r="D478" t="s">
        <v>1462</v>
      </c>
      <c r="E478">
        <v>0.26415094300000003</v>
      </c>
      <c r="F478">
        <v>0</v>
      </c>
      <c r="G478">
        <v>0</v>
      </c>
      <c r="H478" t="s">
        <v>1442</v>
      </c>
      <c r="I478" t="s">
        <v>1457</v>
      </c>
      <c r="J478" t="s">
        <v>1566</v>
      </c>
      <c r="K478" t="s">
        <v>1457</v>
      </c>
      <c r="M478">
        <f t="shared" si="48"/>
        <v>0</v>
      </c>
      <c r="N478">
        <f t="shared" si="49"/>
        <v>0</v>
      </c>
      <c r="O478">
        <f t="shared" si="49"/>
        <v>0</v>
      </c>
      <c r="P478">
        <f t="shared" si="49"/>
        <v>0</v>
      </c>
      <c r="Q478">
        <f t="shared" si="50"/>
        <v>0</v>
      </c>
      <c r="R478" t="str">
        <f t="shared" si="46"/>
        <v>350mt</v>
      </c>
      <c r="S478" t="str">
        <f t="shared" si="46"/>
        <v>L1</v>
      </c>
      <c r="T478" t="str">
        <f t="shared" si="46"/>
        <v>S2_P1</v>
      </c>
      <c r="U478" t="str">
        <f t="shared" si="47"/>
        <v>L1-S2_P1</v>
      </c>
    </row>
    <row r="479" spans="1:21" x14ac:dyDescent="0.35">
      <c r="A479" t="s">
        <v>1637</v>
      </c>
      <c r="B479" t="s">
        <v>93</v>
      </c>
      <c r="C479" t="s">
        <v>3</v>
      </c>
      <c r="D479" t="s">
        <v>179</v>
      </c>
      <c r="E479">
        <v>0.811320755</v>
      </c>
      <c r="F479">
        <v>0.26415094300000003</v>
      </c>
      <c r="G479">
        <v>3.7735849000000002E-2</v>
      </c>
      <c r="H479" t="s">
        <v>1463</v>
      </c>
      <c r="I479" t="s">
        <v>87</v>
      </c>
      <c r="J479" t="s">
        <v>1566</v>
      </c>
      <c r="K479" t="s">
        <v>87</v>
      </c>
      <c r="M479">
        <f t="shared" si="48"/>
        <v>0</v>
      </c>
      <c r="N479">
        <f t="shared" si="49"/>
        <v>1</v>
      </c>
      <c r="O479">
        <f t="shared" si="49"/>
        <v>0</v>
      </c>
      <c r="P479">
        <f t="shared" si="49"/>
        <v>0</v>
      </c>
      <c r="Q479">
        <f t="shared" si="50"/>
        <v>1</v>
      </c>
      <c r="R479" t="str">
        <f t="shared" si="46"/>
        <v>350mt</v>
      </c>
      <c r="S479" t="str">
        <f t="shared" si="46"/>
        <v>L1</v>
      </c>
      <c r="T479" t="str">
        <f t="shared" si="46"/>
        <v>S2_P2</v>
      </c>
      <c r="U479" t="str">
        <f t="shared" si="47"/>
        <v>L1-S2_P2</v>
      </c>
    </row>
    <row r="480" spans="1:21" x14ac:dyDescent="0.35">
      <c r="A480" t="s">
        <v>1637</v>
      </c>
      <c r="B480" t="s">
        <v>93</v>
      </c>
      <c r="C480" t="s">
        <v>3</v>
      </c>
      <c r="D480" t="s">
        <v>1464</v>
      </c>
      <c r="E480">
        <v>0</v>
      </c>
      <c r="F480">
        <v>0</v>
      </c>
      <c r="G480">
        <v>0</v>
      </c>
      <c r="H480" t="s">
        <v>1442</v>
      </c>
      <c r="I480" t="s">
        <v>1465</v>
      </c>
      <c r="J480" t="s">
        <v>1566</v>
      </c>
      <c r="K480" t="s">
        <v>1465</v>
      </c>
      <c r="M480">
        <f t="shared" si="48"/>
        <v>-1</v>
      </c>
      <c r="N480">
        <f t="shared" si="49"/>
        <v>0</v>
      </c>
      <c r="O480">
        <f t="shared" si="49"/>
        <v>0</v>
      </c>
      <c r="P480">
        <f t="shared" si="49"/>
        <v>0</v>
      </c>
      <c r="Q480">
        <f t="shared" si="50"/>
        <v>-1</v>
      </c>
      <c r="R480" t="str">
        <f t="shared" si="46"/>
        <v>350mt</v>
      </c>
      <c r="S480" t="str">
        <f t="shared" si="46"/>
        <v>L1</v>
      </c>
      <c r="T480" t="str">
        <f t="shared" si="46"/>
        <v>S3</v>
      </c>
      <c r="U480" t="str">
        <f t="shared" si="47"/>
        <v>L1-S3</v>
      </c>
    </row>
    <row r="481" spans="1:21" x14ac:dyDescent="0.35">
      <c r="A481" t="s">
        <v>1637</v>
      </c>
      <c r="B481" t="s">
        <v>93</v>
      </c>
      <c r="C481" t="s">
        <v>3</v>
      </c>
      <c r="D481" t="s">
        <v>1466</v>
      </c>
      <c r="E481">
        <v>0</v>
      </c>
      <c r="F481">
        <v>0</v>
      </c>
      <c r="G481">
        <v>0</v>
      </c>
      <c r="H481" t="s">
        <v>1442</v>
      </c>
      <c r="I481" t="s">
        <v>1467</v>
      </c>
      <c r="J481" t="s">
        <v>1566</v>
      </c>
      <c r="K481" t="s">
        <v>1467</v>
      </c>
      <c r="M481">
        <f t="shared" si="48"/>
        <v>-1</v>
      </c>
      <c r="N481">
        <f t="shared" si="49"/>
        <v>0</v>
      </c>
      <c r="O481">
        <f t="shared" si="49"/>
        <v>0</v>
      </c>
      <c r="P481">
        <f t="shared" si="49"/>
        <v>0</v>
      </c>
      <c r="Q481">
        <f t="shared" si="50"/>
        <v>-1</v>
      </c>
      <c r="R481" t="str">
        <f t="shared" si="46"/>
        <v>350mt</v>
      </c>
      <c r="S481" t="str">
        <f t="shared" si="46"/>
        <v>L1</v>
      </c>
      <c r="T481" t="str">
        <f t="shared" si="46"/>
        <v>S3_P1</v>
      </c>
      <c r="U481" t="str">
        <f t="shared" si="47"/>
        <v>L1-S3_P1</v>
      </c>
    </row>
    <row r="482" spans="1:21" x14ac:dyDescent="0.35">
      <c r="A482" t="s">
        <v>1637</v>
      </c>
      <c r="B482" t="s">
        <v>93</v>
      </c>
      <c r="C482" t="s">
        <v>3</v>
      </c>
      <c r="D482" t="s">
        <v>1468</v>
      </c>
      <c r="E482">
        <v>0.24528301899999999</v>
      </c>
      <c r="F482">
        <v>0</v>
      </c>
      <c r="G482">
        <v>0</v>
      </c>
      <c r="H482" t="s">
        <v>1442</v>
      </c>
      <c r="I482" t="s">
        <v>1469</v>
      </c>
      <c r="J482" t="s">
        <v>1566</v>
      </c>
      <c r="K482" t="s">
        <v>1469</v>
      </c>
      <c r="M482">
        <f t="shared" si="48"/>
        <v>0</v>
      </c>
      <c r="N482">
        <f t="shared" si="49"/>
        <v>0</v>
      </c>
      <c r="O482">
        <f t="shared" si="49"/>
        <v>0</v>
      </c>
      <c r="P482">
        <f t="shared" si="49"/>
        <v>0</v>
      </c>
      <c r="Q482">
        <f t="shared" si="50"/>
        <v>0</v>
      </c>
      <c r="R482" t="str">
        <f t="shared" si="46"/>
        <v>350mt</v>
      </c>
      <c r="S482" t="str">
        <f t="shared" si="46"/>
        <v>L1</v>
      </c>
      <c r="T482" t="str">
        <f t="shared" si="46"/>
        <v>S3_P2</v>
      </c>
      <c r="U482" t="str">
        <f t="shared" si="47"/>
        <v>L1-S3_P2</v>
      </c>
    </row>
    <row r="483" spans="1:21" x14ac:dyDescent="0.35">
      <c r="A483" t="s">
        <v>1637</v>
      </c>
      <c r="B483" t="s">
        <v>93</v>
      </c>
      <c r="C483" t="s">
        <v>9</v>
      </c>
      <c r="D483" t="s">
        <v>35</v>
      </c>
      <c r="E483">
        <v>0.396226415</v>
      </c>
      <c r="F483">
        <v>0.132075472</v>
      </c>
      <c r="G483">
        <v>0</v>
      </c>
      <c r="H483" t="s">
        <v>1442</v>
      </c>
      <c r="I483" t="s">
        <v>1470</v>
      </c>
      <c r="J483" t="s">
        <v>1567</v>
      </c>
      <c r="K483" t="s">
        <v>1470</v>
      </c>
      <c r="M483">
        <f t="shared" si="48"/>
        <v>0</v>
      </c>
      <c r="N483">
        <f t="shared" si="49"/>
        <v>0</v>
      </c>
      <c r="O483">
        <f t="shared" si="49"/>
        <v>0</v>
      </c>
      <c r="P483">
        <f t="shared" si="49"/>
        <v>0</v>
      </c>
      <c r="Q483">
        <f t="shared" si="50"/>
        <v>0</v>
      </c>
      <c r="R483" t="str">
        <f t="shared" si="46"/>
        <v>350mt</v>
      </c>
      <c r="S483" t="str">
        <f t="shared" si="46"/>
        <v>L2</v>
      </c>
      <c r="T483" t="str">
        <f t="shared" si="46"/>
        <v>a</v>
      </c>
      <c r="U483" t="str">
        <f t="shared" si="47"/>
        <v>L2-a</v>
      </c>
    </row>
    <row r="484" spans="1:21" x14ac:dyDescent="0.35">
      <c r="A484" t="s">
        <v>1637</v>
      </c>
      <c r="B484" t="s">
        <v>93</v>
      </c>
      <c r="C484" t="s">
        <v>9</v>
      </c>
      <c r="D484" t="s">
        <v>39</v>
      </c>
      <c r="E484">
        <v>0.73584905700000003</v>
      </c>
      <c r="F484">
        <v>0.26415094300000003</v>
      </c>
      <c r="G484">
        <v>1.8867925000000001E-2</v>
      </c>
      <c r="H484" t="s">
        <v>1463</v>
      </c>
      <c r="I484" t="s">
        <v>1472</v>
      </c>
      <c r="J484" t="s">
        <v>1567</v>
      </c>
      <c r="K484" t="s">
        <v>1472</v>
      </c>
      <c r="M484">
        <f t="shared" si="48"/>
        <v>0</v>
      </c>
      <c r="N484">
        <f t="shared" si="49"/>
        <v>1</v>
      </c>
      <c r="O484">
        <f t="shared" si="49"/>
        <v>0</v>
      </c>
      <c r="P484">
        <f t="shared" si="49"/>
        <v>0</v>
      </c>
      <c r="Q484">
        <f t="shared" si="50"/>
        <v>1</v>
      </c>
      <c r="R484" t="str">
        <f t="shared" si="46"/>
        <v>350mt</v>
      </c>
      <c r="S484" t="str">
        <f t="shared" si="46"/>
        <v>L2</v>
      </c>
      <c r="T484" t="str">
        <f t="shared" si="46"/>
        <v>b</v>
      </c>
      <c r="U484" t="str">
        <f t="shared" si="47"/>
        <v>L2-b</v>
      </c>
    </row>
    <row r="485" spans="1:21" x14ac:dyDescent="0.35">
      <c r="A485" t="s">
        <v>1637</v>
      </c>
      <c r="B485" t="s">
        <v>93</v>
      </c>
      <c r="C485" t="s">
        <v>9</v>
      </c>
      <c r="D485" t="s">
        <v>42</v>
      </c>
      <c r="E485">
        <v>0.92452830200000002</v>
      </c>
      <c r="F485">
        <v>0.603773585</v>
      </c>
      <c r="G485">
        <v>0.132075472</v>
      </c>
      <c r="H485" t="s">
        <v>1463</v>
      </c>
      <c r="I485" t="s">
        <v>1473</v>
      </c>
      <c r="J485" t="s">
        <v>1567</v>
      </c>
      <c r="K485" t="s">
        <v>1473</v>
      </c>
      <c r="M485">
        <f t="shared" si="48"/>
        <v>0</v>
      </c>
      <c r="N485">
        <f t="shared" si="49"/>
        <v>1</v>
      </c>
      <c r="O485">
        <f t="shared" si="49"/>
        <v>0</v>
      </c>
      <c r="P485">
        <f t="shared" si="49"/>
        <v>0</v>
      </c>
      <c r="Q485">
        <f t="shared" si="50"/>
        <v>1</v>
      </c>
      <c r="R485" t="str">
        <f t="shared" si="46"/>
        <v>350mt</v>
      </c>
      <c r="S485" t="str">
        <f t="shared" si="46"/>
        <v>L2</v>
      </c>
      <c r="T485" t="str">
        <f t="shared" si="46"/>
        <v>d</v>
      </c>
      <c r="U485" t="str">
        <f t="shared" si="47"/>
        <v>L2-d</v>
      </c>
    </row>
    <row r="486" spans="1:21" x14ac:dyDescent="0.35">
      <c r="A486" t="s">
        <v>1637</v>
      </c>
      <c r="B486" t="s">
        <v>93</v>
      </c>
      <c r="C486" t="s">
        <v>9</v>
      </c>
      <c r="D486" t="s">
        <v>45</v>
      </c>
      <c r="E486">
        <v>0.98113207499999999</v>
      </c>
      <c r="F486">
        <v>0.83018867900000004</v>
      </c>
      <c r="G486">
        <v>0.188679245</v>
      </c>
      <c r="H486" t="s">
        <v>1447</v>
      </c>
      <c r="I486" t="s">
        <v>1474</v>
      </c>
      <c r="J486" t="s">
        <v>1567</v>
      </c>
      <c r="K486" t="s">
        <v>1474</v>
      </c>
      <c r="M486">
        <f t="shared" si="48"/>
        <v>0</v>
      </c>
      <c r="N486">
        <f t="shared" si="49"/>
        <v>1</v>
      </c>
      <c r="O486">
        <f t="shared" si="49"/>
        <v>1</v>
      </c>
      <c r="P486">
        <f t="shared" si="49"/>
        <v>0</v>
      </c>
      <c r="Q486">
        <f t="shared" si="50"/>
        <v>2</v>
      </c>
      <c r="R486" t="str">
        <f t="shared" si="46"/>
        <v>350mt</v>
      </c>
      <c r="S486" t="str">
        <f t="shared" si="46"/>
        <v>L2</v>
      </c>
      <c r="T486" t="str">
        <f t="shared" si="46"/>
        <v>e</v>
      </c>
      <c r="U486" t="str">
        <f t="shared" si="47"/>
        <v>L2-e</v>
      </c>
    </row>
    <row r="487" spans="1:21" x14ac:dyDescent="0.35">
      <c r="A487" t="s">
        <v>1637</v>
      </c>
      <c r="B487" t="s">
        <v>93</v>
      </c>
      <c r="C487" t="s">
        <v>9</v>
      </c>
      <c r="D487" t="s">
        <v>1450</v>
      </c>
      <c r="E487">
        <v>0</v>
      </c>
      <c r="F487">
        <v>0</v>
      </c>
      <c r="G487">
        <v>0</v>
      </c>
      <c r="H487" t="s">
        <v>1442</v>
      </c>
      <c r="I487" t="s">
        <v>1475</v>
      </c>
      <c r="J487" t="s">
        <v>1567</v>
      </c>
      <c r="K487" t="s">
        <v>1475</v>
      </c>
      <c r="M487">
        <f t="shared" si="48"/>
        <v>-1</v>
      </c>
      <c r="N487">
        <f t="shared" si="49"/>
        <v>0</v>
      </c>
      <c r="O487">
        <f t="shared" si="49"/>
        <v>0</v>
      </c>
      <c r="P487">
        <f t="shared" si="49"/>
        <v>0</v>
      </c>
      <c r="Q487">
        <f t="shared" si="50"/>
        <v>-1</v>
      </c>
      <c r="R487" t="str">
        <f t="shared" si="46"/>
        <v>350mt</v>
      </c>
      <c r="S487" t="str">
        <f t="shared" si="46"/>
        <v>L2</v>
      </c>
      <c r="T487" t="str">
        <f t="shared" si="46"/>
        <v>S1</v>
      </c>
      <c r="U487" t="str">
        <f t="shared" si="47"/>
        <v>L2-S1</v>
      </c>
    </row>
    <row r="488" spans="1:21" x14ac:dyDescent="0.35">
      <c r="A488" t="s">
        <v>1637</v>
      </c>
      <c r="B488" t="s">
        <v>93</v>
      </c>
      <c r="C488" t="s">
        <v>9</v>
      </c>
      <c r="D488" t="s">
        <v>1454</v>
      </c>
      <c r="E488">
        <v>0.188679245</v>
      </c>
      <c r="F488">
        <v>0</v>
      </c>
      <c r="G488">
        <v>0</v>
      </c>
      <c r="H488" t="s">
        <v>1442</v>
      </c>
      <c r="I488" t="s">
        <v>1476</v>
      </c>
      <c r="J488" t="s">
        <v>1567</v>
      </c>
      <c r="K488" t="s">
        <v>1476</v>
      </c>
      <c r="M488">
        <f t="shared" si="48"/>
        <v>0</v>
      </c>
      <c r="N488">
        <f t="shared" si="49"/>
        <v>0</v>
      </c>
      <c r="O488">
        <f t="shared" si="49"/>
        <v>0</v>
      </c>
      <c r="P488">
        <f t="shared" si="49"/>
        <v>0</v>
      </c>
      <c r="Q488">
        <f t="shared" si="50"/>
        <v>0</v>
      </c>
      <c r="R488" t="str">
        <f t="shared" si="46"/>
        <v>350mt</v>
      </c>
      <c r="S488" t="str">
        <f t="shared" si="46"/>
        <v>L2</v>
      </c>
      <c r="T488" t="str">
        <f t="shared" si="46"/>
        <v>S1_P1</v>
      </c>
      <c r="U488" t="str">
        <f t="shared" si="47"/>
        <v>L2-S1_P1</v>
      </c>
    </row>
    <row r="489" spans="1:21" x14ac:dyDescent="0.35">
      <c r="A489" t="s">
        <v>1637</v>
      </c>
      <c r="B489" t="s">
        <v>93</v>
      </c>
      <c r="C489" t="s">
        <v>9</v>
      </c>
      <c r="D489" t="s">
        <v>1459</v>
      </c>
      <c r="E489">
        <v>0.62264150900000004</v>
      </c>
      <c r="F489">
        <v>0.188679245</v>
      </c>
      <c r="G489">
        <v>0</v>
      </c>
      <c r="H489" t="s">
        <v>1442</v>
      </c>
      <c r="I489" t="s">
        <v>1477</v>
      </c>
      <c r="J489" t="s">
        <v>1567</v>
      </c>
      <c r="K489" t="s">
        <v>1477</v>
      </c>
      <c r="M489">
        <f t="shared" si="48"/>
        <v>0</v>
      </c>
      <c r="N489">
        <f t="shared" si="49"/>
        <v>0</v>
      </c>
      <c r="O489">
        <f t="shared" si="49"/>
        <v>0</v>
      </c>
      <c r="P489">
        <f t="shared" si="49"/>
        <v>0</v>
      </c>
      <c r="Q489">
        <f t="shared" si="50"/>
        <v>0</v>
      </c>
      <c r="R489" t="str">
        <f t="shared" si="46"/>
        <v>350mt</v>
      </c>
      <c r="S489" t="str">
        <f t="shared" si="46"/>
        <v>L2</v>
      </c>
      <c r="T489" t="str">
        <f t="shared" si="46"/>
        <v>S1_P2</v>
      </c>
      <c r="U489" t="str">
        <f t="shared" si="47"/>
        <v>L2-S1_P2</v>
      </c>
    </row>
    <row r="490" spans="1:21" x14ac:dyDescent="0.35">
      <c r="A490" t="s">
        <v>1637</v>
      </c>
      <c r="B490" t="s">
        <v>93</v>
      </c>
      <c r="C490" t="s">
        <v>9</v>
      </c>
      <c r="D490" t="s">
        <v>1460</v>
      </c>
      <c r="E490">
        <v>3.7735849000000002E-2</v>
      </c>
      <c r="F490">
        <v>0</v>
      </c>
      <c r="G490">
        <v>0</v>
      </c>
      <c r="H490" t="s">
        <v>1442</v>
      </c>
      <c r="I490" t="s">
        <v>1478</v>
      </c>
      <c r="J490" t="s">
        <v>1567</v>
      </c>
      <c r="K490" t="s">
        <v>1478</v>
      </c>
      <c r="M490">
        <f t="shared" si="48"/>
        <v>0</v>
      </c>
      <c r="N490">
        <f t="shared" si="49"/>
        <v>0</v>
      </c>
      <c r="O490">
        <f t="shared" si="49"/>
        <v>0</v>
      </c>
      <c r="P490">
        <f t="shared" si="49"/>
        <v>0</v>
      </c>
      <c r="Q490">
        <f t="shared" si="50"/>
        <v>0</v>
      </c>
      <c r="R490" t="str">
        <f t="shared" si="46"/>
        <v>350mt</v>
      </c>
      <c r="S490" t="str">
        <f t="shared" si="46"/>
        <v>L2</v>
      </c>
      <c r="T490" t="str">
        <f t="shared" si="46"/>
        <v>S2</v>
      </c>
      <c r="U490" t="str">
        <f t="shared" si="47"/>
        <v>L2-S2</v>
      </c>
    </row>
    <row r="491" spans="1:21" x14ac:dyDescent="0.35">
      <c r="A491" t="s">
        <v>1637</v>
      </c>
      <c r="B491" t="s">
        <v>93</v>
      </c>
      <c r="C491" t="s">
        <v>9</v>
      </c>
      <c r="D491" t="s">
        <v>1462</v>
      </c>
      <c r="E491">
        <v>0.43396226399999999</v>
      </c>
      <c r="F491">
        <v>0.11320754700000001</v>
      </c>
      <c r="G491">
        <v>0</v>
      </c>
      <c r="H491" t="s">
        <v>1442</v>
      </c>
      <c r="I491" t="s">
        <v>1479</v>
      </c>
      <c r="J491" t="s">
        <v>1567</v>
      </c>
      <c r="K491" t="s">
        <v>1479</v>
      </c>
      <c r="M491">
        <f t="shared" si="48"/>
        <v>0</v>
      </c>
      <c r="N491">
        <f t="shared" si="49"/>
        <v>0</v>
      </c>
      <c r="O491">
        <f t="shared" si="49"/>
        <v>0</v>
      </c>
      <c r="P491">
        <f t="shared" si="49"/>
        <v>0</v>
      </c>
      <c r="Q491">
        <f t="shared" si="50"/>
        <v>0</v>
      </c>
      <c r="R491" t="str">
        <f t="shared" si="46"/>
        <v>350mt</v>
      </c>
      <c r="S491" t="str">
        <f t="shared" si="46"/>
        <v>L2</v>
      </c>
      <c r="T491" t="str">
        <f t="shared" si="46"/>
        <v>S2_P1</v>
      </c>
      <c r="U491" t="str">
        <f t="shared" si="47"/>
        <v>L2-S2_P1</v>
      </c>
    </row>
    <row r="492" spans="1:21" x14ac:dyDescent="0.35">
      <c r="A492" t="s">
        <v>1637</v>
      </c>
      <c r="B492" t="s">
        <v>93</v>
      </c>
      <c r="C492" t="s">
        <v>9</v>
      </c>
      <c r="D492" t="s">
        <v>179</v>
      </c>
      <c r="E492">
        <v>0.86792452799999997</v>
      </c>
      <c r="F492">
        <v>0.43396226399999999</v>
      </c>
      <c r="G492">
        <v>0.11320754700000001</v>
      </c>
      <c r="H492" t="s">
        <v>1463</v>
      </c>
      <c r="I492" t="s">
        <v>1480</v>
      </c>
      <c r="J492" t="s">
        <v>1567</v>
      </c>
      <c r="K492" t="s">
        <v>1480</v>
      </c>
      <c r="M492">
        <f t="shared" si="48"/>
        <v>0</v>
      </c>
      <c r="N492">
        <f t="shared" si="49"/>
        <v>1</v>
      </c>
      <c r="O492">
        <f t="shared" si="49"/>
        <v>0</v>
      </c>
      <c r="P492">
        <f t="shared" si="49"/>
        <v>0</v>
      </c>
      <c r="Q492">
        <f t="shared" si="50"/>
        <v>1</v>
      </c>
      <c r="R492" t="str">
        <f t="shared" si="46"/>
        <v>350mt</v>
      </c>
      <c r="S492" t="str">
        <f t="shared" si="46"/>
        <v>L2</v>
      </c>
      <c r="T492" t="str">
        <f t="shared" si="46"/>
        <v>S2_P2</v>
      </c>
      <c r="U492" t="str">
        <f t="shared" si="47"/>
        <v>L2-S2_P2</v>
      </c>
    </row>
    <row r="493" spans="1:21" x14ac:dyDescent="0.35">
      <c r="A493" t="s">
        <v>1637</v>
      </c>
      <c r="B493" t="s">
        <v>93</v>
      </c>
      <c r="C493" t="s">
        <v>9</v>
      </c>
      <c r="D493" t="s">
        <v>1464</v>
      </c>
      <c r="E493">
        <v>0</v>
      </c>
      <c r="F493">
        <v>0</v>
      </c>
      <c r="G493">
        <v>0</v>
      </c>
      <c r="H493" t="s">
        <v>1442</v>
      </c>
      <c r="I493" t="s">
        <v>1481</v>
      </c>
      <c r="J493" t="s">
        <v>1567</v>
      </c>
      <c r="K493" t="s">
        <v>1481</v>
      </c>
      <c r="M493">
        <f t="shared" si="48"/>
        <v>-1</v>
      </c>
      <c r="N493">
        <f t="shared" si="49"/>
        <v>0</v>
      </c>
      <c r="O493">
        <f t="shared" si="49"/>
        <v>0</v>
      </c>
      <c r="P493">
        <f t="shared" si="49"/>
        <v>0</v>
      </c>
      <c r="Q493">
        <f t="shared" si="50"/>
        <v>-1</v>
      </c>
      <c r="R493" t="str">
        <f t="shared" si="46"/>
        <v>350mt</v>
      </c>
      <c r="S493" t="str">
        <f t="shared" si="46"/>
        <v>L2</v>
      </c>
      <c r="T493" t="str">
        <f t="shared" si="46"/>
        <v>S3</v>
      </c>
      <c r="U493" t="str">
        <f t="shared" si="47"/>
        <v>L2-S3</v>
      </c>
    </row>
    <row r="494" spans="1:21" x14ac:dyDescent="0.35">
      <c r="A494" t="s">
        <v>1637</v>
      </c>
      <c r="B494" t="s">
        <v>93</v>
      </c>
      <c r="C494" t="s">
        <v>9</v>
      </c>
      <c r="D494" t="s">
        <v>1466</v>
      </c>
      <c r="E494">
        <v>3.7735849000000002E-2</v>
      </c>
      <c r="F494">
        <v>0</v>
      </c>
      <c r="G494">
        <v>0</v>
      </c>
      <c r="H494" t="s">
        <v>1442</v>
      </c>
      <c r="I494" t="s">
        <v>1482</v>
      </c>
      <c r="J494" t="s">
        <v>1567</v>
      </c>
      <c r="K494" t="s">
        <v>1482</v>
      </c>
      <c r="M494">
        <f t="shared" si="48"/>
        <v>0</v>
      </c>
      <c r="N494">
        <f t="shared" si="49"/>
        <v>0</v>
      </c>
      <c r="O494">
        <f t="shared" si="49"/>
        <v>0</v>
      </c>
      <c r="P494">
        <f t="shared" si="49"/>
        <v>0</v>
      </c>
      <c r="Q494">
        <f t="shared" si="50"/>
        <v>0</v>
      </c>
      <c r="R494" t="str">
        <f t="shared" si="46"/>
        <v>350mt</v>
      </c>
      <c r="S494" t="str">
        <f t="shared" si="46"/>
        <v>L2</v>
      </c>
      <c r="T494" t="str">
        <f t="shared" si="46"/>
        <v>S3_P1</v>
      </c>
      <c r="U494" t="str">
        <f t="shared" si="47"/>
        <v>L2-S3_P1</v>
      </c>
    </row>
    <row r="495" spans="1:21" x14ac:dyDescent="0.35">
      <c r="A495" t="s">
        <v>1637</v>
      </c>
      <c r="B495" t="s">
        <v>93</v>
      </c>
      <c r="C495" t="s">
        <v>9</v>
      </c>
      <c r="D495" t="s">
        <v>1468</v>
      </c>
      <c r="E495">
        <v>0.43396226399999999</v>
      </c>
      <c r="F495">
        <v>1.8867925000000001E-2</v>
      </c>
      <c r="G495">
        <v>0</v>
      </c>
      <c r="H495" t="s">
        <v>1442</v>
      </c>
      <c r="I495" t="s">
        <v>1483</v>
      </c>
      <c r="J495" t="s">
        <v>1567</v>
      </c>
      <c r="K495" t="s">
        <v>1483</v>
      </c>
      <c r="M495">
        <f t="shared" si="48"/>
        <v>0</v>
      </c>
      <c r="N495">
        <f t="shared" si="49"/>
        <v>0</v>
      </c>
      <c r="O495">
        <f t="shared" si="49"/>
        <v>0</v>
      </c>
      <c r="P495">
        <f t="shared" si="49"/>
        <v>0</v>
      </c>
      <c r="Q495">
        <f t="shared" si="50"/>
        <v>0</v>
      </c>
      <c r="R495" t="str">
        <f t="shared" si="46"/>
        <v>350mt</v>
      </c>
      <c r="S495" t="str">
        <f t="shared" si="46"/>
        <v>L2</v>
      </c>
      <c r="T495" t="str">
        <f t="shared" si="46"/>
        <v>S3_P2</v>
      </c>
      <c r="U495" t="str">
        <f t="shared" si="47"/>
        <v>L2-S3_P2</v>
      </c>
    </row>
    <row r="496" spans="1:21" x14ac:dyDescent="0.35">
      <c r="A496" t="s">
        <v>1637</v>
      </c>
      <c r="B496" t="s">
        <v>93</v>
      </c>
      <c r="C496" t="s">
        <v>14</v>
      </c>
      <c r="D496" t="s">
        <v>35</v>
      </c>
      <c r="E496">
        <v>0.47169811299999997</v>
      </c>
      <c r="F496">
        <v>0.15094339600000001</v>
      </c>
      <c r="G496">
        <v>0</v>
      </c>
      <c r="H496" t="s">
        <v>1442</v>
      </c>
      <c r="I496" t="s">
        <v>1484</v>
      </c>
      <c r="J496" t="s">
        <v>1568</v>
      </c>
      <c r="K496" t="s">
        <v>1484</v>
      </c>
      <c r="M496">
        <f t="shared" si="48"/>
        <v>0</v>
      </c>
      <c r="N496">
        <f t="shared" si="49"/>
        <v>0</v>
      </c>
      <c r="O496">
        <f t="shared" si="49"/>
        <v>0</v>
      </c>
      <c r="P496">
        <f t="shared" si="49"/>
        <v>0</v>
      </c>
      <c r="Q496">
        <f t="shared" si="50"/>
        <v>0</v>
      </c>
      <c r="R496" t="str">
        <f t="shared" si="46"/>
        <v>350mt</v>
      </c>
      <c r="S496" t="str">
        <f t="shared" si="46"/>
        <v>L3</v>
      </c>
      <c r="T496" t="str">
        <f t="shared" si="46"/>
        <v>a</v>
      </c>
      <c r="U496" t="str">
        <f t="shared" si="47"/>
        <v>L3-a</v>
      </c>
    </row>
    <row r="497" spans="1:21" x14ac:dyDescent="0.35">
      <c r="A497" t="s">
        <v>1637</v>
      </c>
      <c r="B497" t="s">
        <v>93</v>
      </c>
      <c r="C497" t="s">
        <v>14</v>
      </c>
      <c r="D497" t="s">
        <v>39</v>
      </c>
      <c r="E497">
        <v>0.811320755</v>
      </c>
      <c r="F497">
        <v>0.26415094300000003</v>
      </c>
      <c r="G497">
        <v>1.8867925000000001E-2</v>
      </c>
      <c r="H497" t="s">
        <v>1463</v>
      </c>
      <c r="I497" t="s">
        <v>1486</v>
      </c>
      <c r="J497" t="s">
        <v>1568</v>
      </c>
      <c r="K497" t="s">
        <v>1486</v>
      </c>
      <c r="M497">
        <f t="shared" si="48"/>
        <v>0</v>
      </c>
      <c r="N497">
        <f t="shared" si="49"/>
        <v>1</v>
      </c>
      <c r="O497">
        <f t="shared" si="49"/>
        <v>0</v>
      </c>
      <c r="P497">
        <f t="shared" si="49"/>
        <v>0</v>
      </c>
      <c r="Q497">
        <f t="shared" si="50"/>
        <v>1</v>
      </c>
      <c r="R497" t="str">
        <f t="shared" si="46"/>
        <v>350mt</v>
      </c>
      <c r="S497" t="str">
        <f t="shared" si="46"/>
        <v>L3</v>
      </c>
      <c r="T497" t="str">
        <f t="shared" si="46"/>
        <v>b</v>
      </c>
      <c r="U497" t="str">
        <f t="shared" si="47"/>
        <v>L3-b</v>
      </c>
    </row>
    <row r="498" spans="1:21" x14ac:dyDescent="0.35">
      <c r="A498" t="s">
        <v>1637</v>
      </c>
      <c r="B498" t="s">
        <v>93</v>
      </c>
      <c r="C498" t="s">
        <v>14</v>
      </c>
      <c r="D498" t="s">
        <v>42</v>
      </c>
      <c r="E498">
        <v>0.92452830200000002</v>
      </c>
      <c r="F498">
        <v>0.603773585</v>
      </c>
      <c r="G498">
        <v>0.15094339600000001</v>
      </c>
      <c r="H498" t="s">
        <v>1463</v>
      </c>
      <c r="I498" t="s">
        <v>1487</v>
      </c>
      <c r="J498" t="s">
        <v>1568</v>
      </c>
      <c r="K498" t="s">
        <v>1487</v>
      </c>
      <c r="M498">
        <f t="shared" si="48"/>
        <v>0</v>
      </c>
      <c r="N498">
        <f t="shared" si="49"/>
        <v>1</v>
      </c>
      <c r="O498">
        <f t="shared" si="49"/>
        <v>0</v>
      </c>
      <c r="P498">
        <f t="shared" si="49"/>
        <v>0</v>
      </c>
      <c r="Q498">
        <f t="shared" si="50"/>
        <v>1</v>
      </c>
      <c r="R498" t="str">
        <f t="shared" si="46"/>
        <v>350mt</v>
      </c>
      <c r="S498" t="str">
        <f t="shared" si="46"/>
        <v>L3</v>
      </c>
      <c r="T498" t="str">
        <f t="shared" si="46"/>
        <v>d</v>
      </c>
      <c r="U498" t="str">
        <f t="shared" si="47"/>
        <v>L3-d</v>
      </c>
    </row>
    <row r="499" spans="1:21" x14ac:dyDescent="0.35">
      <c r="A499" t="s">
        <v>1637</v>
      </c>
      <c r="B499" t="s">
        <v>93</v>
      </c>
      <c r="C499" t="s">
        <v>14</v>
      </c>
      <c r="D499" t="s">
        <v>45</v>
      </c>
      <c r="E499">
        <v>1</v>
      </c>
      <c r="F499">
        <v>0.83018867900000004</v>
      </c>
      <c r="G499">
        <v>0.22641509400000001</v>
      </c>
      <c r="H499" t="s">
        <v>1447</v>
      </c>
      <c r="I499" t="s">
        <v>1488</v>
      </c>
      <c r="J499" t="s">
        <v>1568</v>
      </c>
      <c r="K499" t="s">
        <v>1488</v>
      </c>
      <c r="M499">
        <f t="shared" si="48"/>
        <v>0</v>
      </c>
      <c r="N499">
        <f t="shared" si="49"/>
        <v>1</v>
      </c>
      <c r="O499">
        <f t="shared" si="49"/>
        <v>1</v>
      </c>
      <c r="P499">
        <f t="shared" si="49"/>
        <v>0</v>
      </c>
      <c r="Q499">
        <f t="shared" si="50"/>
        <v>2</v>
      </c>
      <c r="R499" t="str">
        <f t="shared" si="46"/>
        <v>350mt</v>
      </c>
      <c r="S499" t="str">
        <f t="shared" si="46"/>
        <v>L3</v>
      </c>
      <c r="T499" t="str">
        <f t="shared" si="46"/>
        <v>e</v>
      </c>
      <c r="U499" t="str">
        <f t="shared" si="47"/>
        <v>L3-e</v>
      </c>
    </row>
    <row r="500" spans="1:21" x14ac:dyDescent="0.35">
      <c r="A500" t="s">
        <v>1637</v>
      </c>
      <c r="B500" t="s">
        <v>93</v>
      </c>
      <c r="C500" t="s">
        <v>14</v>
      </c>
      <c r="D500" t="s">
        <v>1450</v>
      </c>
      <c r="E500">
        <v>0</v>
      </c>
      <c r="F500">
        <v>0</v>
      </c>
      <c r="G500">
        <v>0</v>
      </c>
      <c r="H500" t="s">
        <v>1442</v>
      </c>
      <c r="I500" t="s">
        <v>1489</v>
      </c>
      <c r="J500" t="s">
        <v>1568</v>
      </c>
      <c r="K500" t="s">
        <v>1489</v>
      </c>
      <c r="M500">
        <f t="shared" si="48"/>
        <v>-1</v>
      </c>
      <c r="N500">
        <f t="shared" si="49"/>
        <v>0</v>
      </c>
      <c r="O500">
        <f t="shared" si="49"/>
        <v>0</v>
      </c>
      <c r="P500">
        <f t="shared" si="49"/>
        <v>0</v>
      </c>
      <c r="Q500">
        <f t="shared" si="50"/>
        <v>-1</v>
      </c>
      <c r="R500" t="str">
        <f t="shared" si="46"/>
        <v>350mt</v>
      </c>
      <c r="S500" t="str">
        <f t="shared" si="46"/>
        <v>L3</v>
      </c>
      <c r="T500" t="str">
        <f t="shared" si="46"/>
        <v>S1</v>
      </c>
      <c r="U500" t="str">
        <f t="shared" si="47"/>
        <v>L3-S1</v>
      </c>
    </row>
    <row r="501" spans="1:21" x14ac:dyDescent="0.35">
      <c r="A501" t="s">
        <v>1637</v>
      </c>
      <c r="B501" t="s">
        <v>93</v>
      </c>
      <c r="C501" t="s">
        <v>14</v>
      </c>
      <c r="D501" t="s">
        <v>1454</v>
      </c>
      <c r="E501">
        <v>0.22641509400000001</v>
      </c>
      <c r="F501">
        <v>0</v>
      </c>
      <c r="G501">
        <v>0</v>
      </c>
      <c r="H501" t="s">
        <v>1442</v>
      </c>
      <c r="I501" t="s">
        <v>1490</v>
      </c>
      <c r="J501" t="s">
        <v>1568</v>
      </c>
      <c r="K501" t="s">
        <v>1490</v>
      </c>
      <c r="M501">
        <f t="shared" si="48"/>
        <v>0</v>
      </c>
      <c r="N501">
        <f t="shared" si="49"/>
        <v>0</v>
      </c>
      <c r="O501">
        <f t="shared" si="49"/>
        <v>0</v>
      </c>
      <c r="P501">
        <f t="shared" si="49"/>
        <v>0</v>
      </c>
      <c r="Q501">
        <f t="shared" si="50"/>
        <v>0</v>
      </c>
      <c r="R501" t="str">
        <f t="shared" si="46"/>
        <v>350mt</v>
      </c>
      <c r="S501" t="str">
        <f t="shared" si="46"/>
        <v>L3</v>
      </c>
      <c r="T501" t="str">
        <f t="shared" si="46"/>
        <v>S1_P1</v>
      </c>
      <c r="U501" t="str">
        <f t="shared" si="47"/>
        <v>L3-S1_P1</v>
      </c>
    </row>
    <row r="502" spans="1:21" x14ac:dyDescent="0.35">
      <c r="A502" t="s">
        <v>1637</v>
      </c>
      <c r="B502" t="s">
        <v>93</v>
      </c>
      <c r="C502" t="s">
        <v>14</v>
      </c>
      <c r="D502" t="s">
        <v>1459</v>
      </c>
      <c r="E502">
        <v>0.75471698099999995</v>
      </c>
      <c r="F502">
        <v>0.20754717</v>
      </c>
      <c r="G502">
        <v>0</v>
      </c>
      <c r="H502" t="s">
        <v>1463</v>
      </c>
      <c r="I502" t="s">
        <v>1491</v>
      </c>
      <c r="J502" t="s">
        <v>1568</v>
      </c>
      <c r="K502" t="s">
        <v>1491</v>
      </c>
      <c r="M502">
        <f t="shared" si="48"/>
        <v>0</v>
      </c>
      <c r="N502">
        <f t="shared" si="49"/>
        <v>1</v>
      </c>
      <c r="O502">
        <f t="shared" si="49"/>
        <v>0</v>
      </c>
      <c r="P502">
        <f t="shared" si="49"/>
        <v>0</v>
      </c>
      <c r="Q502">
        <f t="shared" si="50"/>
        <v>1</v>
      </c>
      <c r="R502" t="str">
        <f t="shared" si="46"/>
        <v>350mt</v>
      </c>
      <c r="S502" t="str">
        <f t="shared" si="46"/>
        <v>L3</v>
      </c>
      <c r="T502" t="str">
        <f t="shared" si="46"/>
        <v>S1_P2</v>
      </c>
      <c r="U502" t="str">
        <f t="shared" si="47"/>
        <v>L3-S1_P2</v>
      </c>
    </row>
    <row r="503" spans="1:21" x14ac:dyDescent="0.35">
      <c r="A503" t="s">
        <v>1637</v>
      </c>
      <c r="B503" t="s">
        <v>93</v>
      </c>
      <c r="C503" t="s">
        <v>14</v>
      </c>
      <c r="D503" t="s">
        <v>1460</v>
      </c>
      <c r="E503">
        <v>9.4339622999999997E-2</v>
      </c>
      <c r="F503">
        <v>0</v>
      </c>
      <c r="G503">
        <v>0</v>
      </c>
      <c r="H503" t="s">
        <v>1442</v>
      </c>
      <c r="I503" t="s">
        <v>1492</v>
      </c>
      <c r="J503" t="s">
        <v>1568</v>
      </c>
      <c r="K503" t="s">
        <v>1492</v>
      </c>
      <c r="M503">
        <f t="shared" si="48"/>
        <v>0</v>
      </c>
      <c r="N503">
        <f t="shared" si="49"/>
        <v>0</v>
      </c>
      <c r="O503">
        <f t="shared" si="49"/>
        <v>0</v>
      </c>
      <c r="P503">
        <f t="shared" si="49"/>
        <v>0</v>
      </c>
      <c r="Q503">
        <f t="shared" si="50"/>
        <v>0</v>
      </c>
      <c r="R503" t="str">
        <f t="shared" si="46"/>
        <v>350mt</v>
      </c>
      <c r="S503" t="str">
        <f t="shared" si="46"/>
        <v>L3</v>
      </c>
      <c r="T503" t="str">
        <f t="shared" si="46"/>
        <v>S2</v>
      </c>
      <c r="U503" t="str">
        <f t="shared" si="47"/>
        <v>L3-S2</v>
      </c>
    </row>
    <row r="504" spans="1:21" x14ac:dyDescent="0.35">
      <c r="A504" t="s">
        <v>1637</v>
      </c>
      <c r="B504" t="s">
        <v>93</v>
      </c>
      <c r="C504" t="s">
        <v>14</v>
      </c>
      <c r="D504" t="s">
        <v>1462</v>
      </c>
      <c r="E504">
        <v>0.50943396200000002</v>
      </c>
      <c r="F504">
        <v>0.132075472</v>
      </c>
      <c r="G504">
        <v>0</v>
      </c>
      <c r="H504" t="s">
        <v>1442</v>
      </c>
      <c r="I504" t="s">
        <v>1493</v>
      </c>
      <c r="J504" t="s">
        <v>1568</v>
      </c>
      <c r="K504" t="s">
        <v>1493</v>
      </c>
      <c r="M504">
        <f t="shared" si="48"/>
        <v>0</v>
      </c>
      <c r="N504">
        <f t="shared" si="49"/>
        <v>0</v>
      </c>
      <c r="O504">
        <f t="shared" si="49"/>
        <v>0</v>
      </c>
      <c r="P504">
        <f t="shared" si="49"/>
        <v>0</v>
      </c>
      <c r="Q504">
        <f t="shared" si="50"/>
        <v>0</v>
      </c>
      <c r="R504" t="str">
        <f t="shared" si="46"/>
        <v>350mt</v>
      </c>
      <c r="S504" t="str">
        <f t="shared" si="46"/>
        <v>L3</v>
      </c>
      <c r="T504" t="str">
        <f t="shared" si="46"/>
        <v>S2_P1</v>
      </c>
      <c r="U504" t="str">
        <f t="shared" si="47"/>
        <v>L3-S2_P1</v>
      </c>
    </row>
    <row r="505" spans="1:21" x14ac:dyDescent="0.35">
      <c r="A505" t="s">
        <v>1637</v>
      </c>
      <c r="B505" t="s">
        <v>93</v>
      </c>
      <c r="C505" t="s">
        <v>14</v>
      </c>
      <c r="D505" t="s">
        <v>179</v>
      </c>
      <c r="E505">
        <v>0.90566037700000002</v>
      </c>
      <c r="F505">
        <v>0.47169811299999997</v>
      </c>
      <c r="G505">
        <v>0.132075472</v>
      </c>
      <c r="H505" t="s">
        <v>1463</v>
      </c>
      <c r="I505" t="s">
        <v>1494</v>
      </c>
      <c r="J505" t="s">
        <v>1568</v>
      </c>
      <c r="K505" t="s">
        <v>1494</v>
      </c>
      <c r="M505">
        <f t="shared" si="48"/>
        <v>0</v>
      </c>
      <c r="N505">
        <f t="shared" si="49"/>
        <v>1</v>
      </c>
      <c r="O505">
        <f t="shared" si="49"/>
        <v>0</v>
      </c>
      <c r="P505">
        <f t="shared" si="49"/>
        <v>0</v>
      </c>
      <c r="Q505">
        <f t="shared" si="50"/>
        <v>1</v>
      </c>
      <c r="R505" t="str">
        <f t="shared" si="46"/>
        <v>350mt</v>
      </c>
      <c r="S505" t="str">
        <f t="shared" si="46"/>
        <v>L3</v>
      </c>
      <c r="T505" t="str">
        <f t="shared" si="46"/>
        <v>S2_P2</v>
      </c>
      <c r="U505" t="str">
        <f t="shared" si="47"/>
        <v>L3-S2_P2</v>
      </c>
    </row>
    <row r="506" spans="1:21" x14ac:dyDescent="0.35">
      <c r="A506" t="s">
        <v>1637</v>
      </c>
      <c r="B506" t="s">
        <v>93</v>
      </c>
      <c r="C506" t="s">
        <v>14</v>
      </c>
      <c r="D506" t="s">
        <v>1464</v>
      </c>
      <c r="E506">
        <v>0</v>
      </c>
      <c r="F506">
        <v>0</v>
      </c>
      <c r="G506">
        <v>0</v>
      </c>
      <c r="H506" t="s">
        <v>1442</v>
      </c>
      <c r="I506" t="s">
        <v>1495</v>
      </c>
      <c r="J506" t="s">
        <v>1568</v>
      </c>
      <c r="K506" t="s">
        <v>1495</v>
      </c>
      <c r="M506">
        <f t="shared" si="48"/>
        <v>-1</v>
      </c>
      <c r="N506">
        <f t="shared" si="49"/>
        <v>0</v>
      </c>
      <c r="O506">
        <f t="shared" si="49"/>
        <v>0</v>
      </c>
      <c r="P506">
        <f t="shared" si="49"/>
        <v>0</v>
      </c>
      <c r="Q506">
        <f t="shared" si="50"/>
        <v>-1</v>
      </c>
      <c r="R506" t="str">
        <f t="shared" si="46"/>
        <v>350mt</v>
      </c>
      <c r="S506" t="str">
        <f t="shared" si="46"/>
        <v>L3</v>
      </c>
      <c r="T506" t="str">
        <f t="shared" si="46"/>
        <v>S3</v>
      </c>
      <c r="U506" t="str">
        <f t="shared" si="47"/>
        <v>L3-S3</v>
      </c>
    </row>
    <row r="507" spans="1:21" x14ac:dyDescent="0.35">
      <c r="A507" t="s">
        <v>1637</v>
      </c>
      <c r="B507" t="s">
        <v>93</v>
      </c>
      <c r="C507" t="s">
        <v>14</v>
      </c>
      <c r="D507" t="s">
        <v>1466</v>
      </c>
      <c r="E507">
        <v>9.4339622999999997E-2</v>
      </c>
      <c r="F507">
        <v>0</v>
      </c>
      <c r="G507">
        <v>0</v>
      </c>
      <c r="H507" t="s">
        <v>1442</v>
      </c>
      <c r="I507" t="s">
        <v>1500</v>
      </c>
      <c r="J507" t="s">
        <v>1568</v>
      </c>
      <c r="K507" t="s">
        <v>1500</v>
      </c>
      <c r="M507">
        <f t="shared" si="48"/>
        <v>0</v>
      </c>
      <c r="N507">
        <f t="shared" si="49"/>
        <v>0</v>
      </c>
      <c r="O507">
        <f t="shared" si="49"/>
        <v>0</v>
      </c>
      <c r="P507">
        <f t="shared" si="49"/>
        <v>0</v>
      </c>
      <c r="Q507">
        <f t="shared" si="50"/>
        <v>0</v>
      </c>
      <c r="R507" t="str">
        <f t="shared" si="46"/>
        <v>350mt</v>
      </c>
      <c r="S507" t="str">
        <f t="shared" si="46"/>
        <v>L3</v>
      </c>
      <c r="T507" t="str">
        <f t="shared" si="46"/>
        <v>S3_P1</v>
      </c>
      <c r="U507" t="str">
        <f t="shared" si="47"/>
        <v>L3-S3_P1</v>
      </c>
    </row>
    <row r="508" spans="1:21" x14ac:dyDescent="0.35">
      <c r="A508" t="s">
        <v>1637</v>
      </c>
      <c r="B508" t="s">
        <v>93</v>
      </c>
      <c r="C508" t="s">
        <v>14</v>
      </c>
      <c r="D508" t="s">
        <v>1468</v>
      </c>
      <c r="E508">
        <v>0.47169811299999997</v>
      </c>
      <c r="F508">
        <v>9.4339622999999997E-2</v>
      </c>
      <c r="G508">
        <v>0</v>
      </c>
      <c r="H508" t="s">
        <v>1442</v>
      </c>
      <c r="I508" t="s">
        <v>1503</v>
      </c>
      <c r="J508" t="s">
        <v>1568</v>
      </c>
      <c r="K508" t="s">
        <v>1503</v>
      </c>
      <c r="M508">
        <f t="shared" si="48"/>
        <v>0</v>
      </c>
      <c r="N508">
        <f t="shared" si="49"/>
        <v>0</v>
      </c>
      <c r="O508">
        <f t="shared" si="49"/>
        <v>0</v>
      </c>
      <c r="P508">
        <f t="shared" si="49"/>
        <v>0</v>
      </c>
      <c r="Q508">
        <f t="shared" si="50"/>
        <v>0</v>
      </c>
      <c r="R508" t="str">
        <f t="shared" si="46"/>
        <v>350mt</v>
      </c>
      <c r="S508" t="str">
        <f t="shared" si="46"/>
        <v>L3</v>
      </c>
      <c r="T508" t="str">
        <f t="shared" si="46"/>
        <v>S3_P2</v>
      </c>
      <c r="U508" t="str">
        <f t="shared" si="47"/>
        <v>L3-S3_P2</v>
      </c>
    </row>
    <row r="509" spans="1:21" x14ac:dyDescent="0.35">
      <c r="A509" t="s">
        <v>1637</v>
      </c>
      <c r="B509" t="s">
        <v>93</v>
      </c>
      <c r="C509" t="s">
        <v>17</v>
      </c>
      <c r="D509" t="s">
        <v>35</v>
      </c>
      <c r="E509">
        <v>0.33962264199999997</v>
      </c>
      <c r="F509">
        <v>0.11320754700000001</v>
      </c>
      <c r="G509">
        <v>0</v>
      </c>
      <c r="H509" t="s">
        <v>1442</v>
      </c>
      <c r="I509" t="s">
        <v>1501</v>
      </c>
      <c r="J509" t="s">
        <v>1569</v>
      </c>
      <c r="K509" t="s">
        <v>1501</v>
      </c>
      <c r="M509">
        <f t="shared" si="48"/>
        <v>0</v>
      </c>
      <c r="N509">
        <f t="shared" si="49"/>
        <v>0</v>
      </c>
      <c r="O509">
        <f t="shared" si="49"/>
        <v>0</v>
      </c>
      <c r="P509">
        <f t="shared" si="49"/>
        <v>0</v>
      </c>
      <c r="Q509">
        <f t="shared" si="50"/>
        <v>0</v>
      </c>
      <c r="R509" t="str">
        <f t="shared" si="46"/>
        <v>350mt</v>
      </c>
      <c r="S509" t="str">
        <f t="shared" si="46"/>
        <v>L4</v>
      </c>
      <c r="T509" t="str">
        <f t="shared" si="46"/>
        <v>a</v>
      </c>
      <c r="U509" t="str">
        <f t="shared" si="47"/>
        <v>L4-a</v>
      </c>
    </row>
    <row r="510" spans="1:21" x14ac:dyDescent="0.35">
      <c r="A510" t="s">
        <v>1637</v>
      </c>
      <c r="B510" t="s">
        <v>93</v>
      </c>
      <c r="C510" t="s">
        <v>17</v>
      </c>
      <c r="D510" t="s">
        <v>39</v>
      </c>
      <c r="E510">
        <v>0.58490565999999999</v>
      </c>
      <c r="F510">
        <v>0.20754717</v>
      </c>
      <c r="G510">
        <v>1.8867925000000001E-2</v>
      </c>
      <c r="H510" t="s">
        <v>1442</v>
      </c>
      <c r="I510" t="s">
        <v>1504</v>
      </c>
      <c r="J510" t="s">
        <v>1569</v>
      </c>
      <c r="K510" t="s">
        <v>1504</v>
      </c>
      <c r="M510">
        <f t="shared" si="48"/>
        <v>0</v>
      </c>
      <c r="N510">
        <f t="shared" si="49"/>
        <v>0</v>
      </c>
      <c r="O510">
        <f t="shared" si="49"/>
        <v>0</v>
      </c>
      <c r="P510">
        <f t="shared" si="49"/>
        <v>0</v>
      </c>
      <c r="Q510">
        <f t="shared" si="50"/>
        <v>0</v>
      </c>
      <c r="R510" t="str">
        <f t="shared" si="46"/>
        <v>350mt</v>
      </c>
      <c r="S510" t="str">
        <f t="shared" si="46"/>
        <v>L4</v>
      </c>
      <c r="T510" t="str">
        <f t="shared" si="46"/>
        <v>b</v>
      </c>
      <c r="U510" t="str">
        <f t="shared" si="47"/>
        <v>L4-b</v>
      </c>
    </row>
    <row r="511" spans="1:21" x14ac:dyDescent="0.35">
      <c r="A511" t="s">
        <v>1637</v>
      </c>
      <c r="B511" t="s">
        <v>93</v>
      </c>
      <c r="C511" t="s">
        <v>17</v>
      </c>
      <c r="D511" t="s">
        <v>42</v>
      </c>
      <c r="E511">
        <v>0.90566037700000002</v>
      </c>
      <c r="F511">
        <v>0.52830188700000003</v>
      </c>
      <c r="G511">
        <v>0.132075472</v>
      </c>
      <c r="H511" t="s">
        <v>1463</v>
      </c>
      <c r="I511" t="s">
        <v>1505</v>
      </c>
      <c r="J511" t="s">
        <v>1569</v>
      </c>
      <c r="K511" t="s">
        <v>1505</v>
      </c>
      <c r="M511">
        <f t="shared" si="48"/>
        <v>0</v>
      </c>
      <c r="N511">
        <f t="shared" si="49"/>
        <v>1</v>
      </c>
      <c r="O511">
        <f t="shared" si="49"/>
        <v>0</v>
      </c>
      <c r="P511">
        <f t="shared" si="49"/>
        <v>0</v>
      </c>
      <c r="Q511">
        <f t="shared" si="50"/>
        <v>1</v>
      </c>
      <c r="R511" t="str">
        <f t="shared" si="46"/>
        <v>350mt</v>
      </c>
      <c r="S511" t="str">
        <f t="shared" si="46"/>
        <v>L4</v>
      </c>
      <c r="T511" t="str">
        <f t="shared" si="46"/>
        <v>d</v>
      </c>
      <c r="U511" t="str">
        <f t="shared" si="47"/>
        <v>L4-d</v>
      </c>
    </row>
    <row r="512" spans="1:21" x14ac:dyDescent="0.35">
      <c r="A512" t="s">
        <v>1637</v>
      </c>
      <c r="B512" t="s">
        <v>93</v>
      </c>
      <c r="C512" t="s">
        <v>17</v>
      </c>
      <c r="D512" t="s">
        <v>45</v>
      </c>
      <c r="E512">
        <v>0.98113207499999999</v>
      </c>
      <c r="F512">
        <v>0.811320755</v>
      </c>
      <c r="G512">
        <v>0.188679245</v>
      </c>
      <c r="H512" t="s">
        <v>1447</v>
      </c>
      <c r="I512" t="s">
        <v>1506</v>
      </c>
      <c r="J512" t="s">
        <v>1569</v>
      </c>
      <c r="K512" t="s">
        <v>1506</v>
      </c>
      <c r="M512">
        <f t="shared" si="48"/>
        <v>0</v>
      </c>
      <c r="N512">
        <f t="shared" si="49"/>
        <v>1</v>
      </c>
      <c r="O512">
        <f t="shared" si="49"/>
        <v>1</v>
      </c>
      <c r="P512">
        <f t="shared" si="49"/>
        <v>0</v>
      </c>
      <c r="Q512">
        <f t="shared" si="50"/>
        <v>2</v>
      </c>
      <c r="R512" t="str">
        <f t="shared" si="46"/>
        <v>350mt</v>
      </c>
      <c r="S512" t="str">
        <f t="shared" si="46"/>
        <v>L4</v>
      </c>
      <c r="T512" t="str">
        <f t="shared" si="46"/>
        <v>e</v>
      </c>
      <c r="U512" t="str">
        <f t="shared" si="47"/>
        <v>L4-e</v>
      </c>
    </row>
    <row r="513" spans="1:21" x14ac:dyDescent="0.35">
      <c r="A513" t="s">
        <v>1637</v>
      </c>
      <c r="B513" t="s">
        <v>93</v>
      </c>
      <c r="C513" t="s">
        <v>17</v>
      </c>
      <c r="D513" t="s">
        <v>1450</v>
      </c>
      <c r="E513">
        <v>0</v>
      </c>
      <c r="F513">
        <v>0</v>
      </c>
      <c r="G513">
        <v>0</v>
      </c>
      <c r="H513" t="s">
        <v>1442</v>
      </c>
      <c r="I513" t="s">
        <v>1496</v>
      </c>
      <c r="J513" t="s">
        <v>1569</v>
      </c>
      <c r="K513" t="s">
        <v>1496</v>
      </c>
      <c r="M513">
        <f t="shared" si="48"/>
        <v>-1</v>
      </c>
      <c r="N513">
        <f t="shared" si="49"/>
        <v>0</v>
      </c>
      <c r="O513">
        <f t="shared" si="49"/>
        <v>0</v>
      </c>
      <c r="P513">
        <f t="shared" si="49"/>
        <v>0</v>
      </c>
      <c r="Q513">
        <f t="shared" si="50"/>
        <v>-1</v>
      </c>
      <c r="R513" t="str">
        <f t="shared" si="46"/>
        <v>350mt</v>
      </c>
      <c r="S513" t="str">
        <f t="shared" si="46"/>
        <v>L4</v>
      </c>
      <c r="T513" t="str">
        <f t="shared" si="46"/>
        <v>S1</v>
      </c>
      <c r="U513" t="str">
        <f t="shared" si="47"/>
        <v>L4-S1</v>
      </c>
    </row>
    <row r="514" spans="1:21" x14ac:dyDescent="0.35">
      <c r="A514" t="s">
        <v>1637</v>
      </c>
      <c r="B514" t="s">
        <v>93</v>
      </c>
      <c r="C514" t="s">
        <v>17</v>
      </c>
      <c r="D514" t="s">
        <v>1454</v>
      </c>
      <c r="E514">
        <v>0.132075472</v>
      </c>
      <c r="F514">
        <v>0</v>
      </c>
      <c r="G514">
        <v>0</v>
      </c>
      <c r="H514" t="s">
        <v>1442</v>
      </c>
      <c r="I514" t="s">
        <v>1458</v>
      </c>
      <c r="J514" t="s">
        <v>1569</v>
      </c>
      <c r="K514" t="s">
        <v>1458</v>
      </c>
      <c r="M514">
        <f t="shared" si="48"/>
        <v>0</v>
      </c>
      <c r="N514">
        <f t="shared" si="49"/>
        <v>0</v>
      </c>
      <c r="O514">
        <f t="shared" si="49"/>
        <v>0</v>
      </c>
      <c r="P514">
        <f t="shared" si="49"/>
        <v>0</v>
      </c>
      <c r="Q514">
        <f t="shared" si="50"/>
        <v>0</v>
      </c>
      <c r="R514" t="str">
        <f t="shared" ref="R514:T577" si="51">B514</f>
        <v>350mt</v>
      </c>
      <c r="S514" t="str">
        <f t="shared" si="51"/>
        <v>L4</v>
      </c>
      <c r="T514" t="str">
        <f t="shared" si="51"/>
        <v>S1_P1</v>
      </c>
      <c r="U514" t="str">
        <f t="shared" ref="U514:U577" si="52">I514</f>
        <v>L4-S1_P1</v>
      </c>
    </row>
    <row r="515" spans="1:21" x14ac:dyDescent="0.35">
      <c r="A515" t="s">
        <v>1637</v>
      </c>
      <c r="B515" t="s">
        <v>93</v>
      </c>
      <c r="C515" t="s">
        <v>17</v>
      </c>
      <c r="D515" t="s">
        <v>1459</v>
      </c>
      <c r="E515">
        <v>0.50943396200000002</v>
      </c>
      <c r="F515">
        <v>0.15094339600000001</v>
      </c>
      <c r="G515">
        <v>0</v>
      </c>
      <c r="H515" t="s">
        <v>1442</v>
      </c>
      <c r="I515" t="s">
        <v>86</v>
      </c>
      <c r="J515" t="s">
        <v>1569</v>
      </c>
      <c r="K515" t="s">
        <v>86</v>
      </c>
      <c r="M515">
        <f t="shared" ref="M515:M578" si="53">IF(E515=0,-1,0)</f>
        <v>0</v>
      </c>
      <c r="N515">
        <f t="shared" ref="N515:P578" si="54">IF(E515&gt;0.667,1,0)</f>
        <v>0</v>
      </c>
      <c r="O515">
        <f t="shared" si="54"/>
        <v>0</v>
      </c>
      <c r="P515">
        <f t="shared" si="54"/>
        <v>0</v>
      </c>
      <c r="Q515">
        <f t="shared" ref="Q515:Q578" si="55">SUM(M515:P515)</f>
        <v>0</v>
      </c>
      <c r="R515" t="str">
        <f t="shared" si="51"/>
        <v>350mt</v>
      </c>
      <c r="S515" t="str">
        <f t="shared" si="51"/>
        <v>L4</v>
      </c>
      <c r="T515" t="str">
        <f t="shared" si="51"/>
        <v>S1_P2</v>
      </c>
      <c r="U515" t="str">
        <f t="shared" si="52"/>
        <v>L4-S1_P2</v>
      </c>
    </row>
    <row r="516" spans="1:21" x14ac:dyDescent="0.35">
      <c r="A516" t="s">
        <v>1637</v>
      </c>
      <c r="B516" t="s">
        <v>93</v>
      </c>
      <c r="C516" t="s">
        <v>17</v>
      </c>
      <c r="D516" t="s">
        <v>1460</v>
      </c>
      <c r="E516">
        <v>1.8867925000000001E-2</v>
      </c>
      <c r="F516">
        <v>0</v>
      </c>
      <c r="G516">
        <v>0</v>
      </c>
      <c r="H516" t="s">
        <v>1442</v>
      </c>
      <c r="I516" t="s">
        <v>1498</v>
      </c>
      <c r="J516" t="s">
        <v>1569</v>
      </c>
      <c r="K516" t="s">
        <v>1498</v>
      </c>
      <c r="M516">
        <f t="shared" si="53"/>
        <v>0</v>
      </c>
      <c r="N516">
        <f t="shared" si="54"/>
        <v>0</v>
      </c>
      <c r="O516">
        <f t="shared" si="54"/>
        <v>0</v>
      </c>
      <c r="P516">
        <f t="shared" si="54"/>
        <v>0</v>
      </c>
      <c r="Q516">
        <f t="shared" si="55"/>
        <v>0</v>
      </c>
      <c r="R516" t="str">
        <f t="shared" si="51"/>
        <v>350mt</v>
      </c>
      <c r="S516" t="str">
        <f t="shared" si="51"/>
        <v>L4</v>
      </c>
      <c r="T516" t="str">
        <f t="shared" si="51"/>
        <v>S2</v>
      </c>
      <c r="U516" t="str">
        <f t="shared" si="52"/>
        <v>L4-S2</v>
      </c>
    </row>
    <row r="517" spans="1:21" x14ac:dyDescent="0.35">
      <c r="A517" t="s">
        <v>1637</v>
      </c>
      <c r="B517" t="s">
        <v>93</v>
      </c>
      <c r="C517" t="s">
        <v>17</v>
      </c>
      <c r="D517" t="s">
        <v>1462</v>
      </c>
      <c r="E517">
        <v>0.37735849100000002</v>
      </c>
      <c r="F517">
        <v>7.5471698000000004E-2</v>
      </c>
      <c r="G517">
        <v>0</v>
      </c>
      <c r="H517" t="s">
        <v>1442</v>
      </c>
      <c r="I517" t="s">
        <v>212</v>
      </c>
      <c r="J517" t="s">
        <v>1569</v>
      </c>
      <c r="K517" t="s">
        <v>212</v>
      </c>
      <c r="M517">
        <f t="shared" si="53"/>
        <v>0</v>
      </c>
      <c r="N517">
        <f t="shared" si="54"/>
        <v>0</v>
      </c>
      <c r="O517">
        <f t="shared" si="54"/>
        <v>0</v>
      </c>
      <c r="P517">
        <f t="shared" si="54"/>
        <v>0</v>
      </c>
      <c r="Q517">
        <f t="shared" si="55"/>
        <v>0</v>
      </c>
      <c r="R517" t="str">
        <f t="shared" si="51"/>
        <v>350mt</v>
      </c>
      <c r="S517" t="str">
        <f t="shared" si="51"/>
        <v>L4</v>
      </c>
      <c r="T517" t="str">
        <f t="shared" si="51"/>
        <v>S2_P1</v>
      </c>
      <c r="U517" t="str">
        <f t="shared" si="52"/>
        <v>L4-S2_P1</v>
      </c>
    </row>
    <row r="518" spans="1:21" x14ac:dyDescent="0.35">
      <c r="A518" t="s">
        <v>1637</v>
      </c>
      <c r="B518" t="s">
        <v>93</v>
      </c>
      <c r="C518" t="s">
        <v>17</v>
      </c>
      <c r="D518" t="s">
        <v>179</v>
      </c>
      <c r="E518">
        <v>0.84905660400000005</v>
      </c>
      <c r="F518">
        <v>0.41509434000000001</v>
      </c>
      <c r="G518">
        <v>9.4339622999999997E-2</v>
      </c>
      <c r="H518" t="s">
        <v>1463</v>
      </c>
      <c r="I518" t="s">
        <v>88</v>
      </c>
      <c r="J518" t="s">
        <v>1569</v>
      </c>
      <c r="K518" t="s">
        <v>88</v>
      </c>
      <c r="M518">
        <f t="shared" si="53"/>
        <v>0</v>
      </c>
      <c r="N518">
        <f t="shared" si="54"/>
        <v>1</v>
      </c>
      <c r="O518">
        <f t="shared" si="54"/>
        <v>0</v>
      </c>
      <c r="P518">
        <f t="shared" si="54"/>
        <v>0</v>
      </c>
      <c r="Q518">
        <f t="shared" si="55"/>
        <v>1</v>
      </c>
      <c r="R518" t="str">
        <f t="shared" si="51"/>
        <v>350mt</v>
      </c>
      <c r="S518" t="str">
        <f t="shared" si="51"/>
        <v>L4</v>
      </c>
      <c r="T518" t="str">
        <f t="shared" si="51"/>
        <v>S2_P2</v>
      </c>
      <c r="U518" t="str">
        <f t="shared" si="52"/>
        <v>L4-S2_P2</v>
      </c>
    </row>
    <row r="519" spans="1:21" x14ac:dyDescent="0.35">
      <c r="A519" t="s">
        <v>1637</v>
      </c>
      <c r="B519" t="s">
        <v>93</v>
      </c>
      <c r="C519" t="s">
        <v>17</v>
      </c>
      <c r="D519" t="s">
        <v>1464</v>
      </c>
      <c r="E519">
        <v>0</v>
      </c>
      <c r="F519">
        <v>0</v>
      </c>
      <c r="G519">
        <v>0</v>
      </c>
      <c r="H519" t="s">
        <v>1442</v>
      </c>
      <c r="I519" t="s">
        <v>1497</v>
      </c>
      <c r="J519" t="s">
        <v>1569</v>
      </c>
      <c r="K519" t="s">
        <v>1497</v>
      </c>
      <c r="M519">
        <f t="shared" si="53"/>
        <v>-1</v>
      </c>
      <c r="N519">
        <f t="shared" si="54"/>
        <v>0</v>
      </c>
      <c r="O519">
        <f t="shared" si="54"/>
        <v>0</v>
      </c>
      <c r="P519">
        <f t="shared" si="54"/>
        <v>0</v>
      </c>
      <c r="Q519">
        <f t="shared" si="55"/>
        <v>-1</v>
      </c>
      <c r="R519" t="str">
        <f t="shared" si="51"/>
        <v>350mt</v>
      </c>
      <c r="S519" t="str">
        <f t="shared" si="51"/>
        <v>L4</v>
      </c>
      <c r="T519" t="str">
        <f t="shared" si="51"/>
        <v>S3</v>
      </c>
      <c r="U519" t="str">
        <f t="shared" si="52"/>
        <v>L4-S3</v>
      </c>
    </row>
    <row r="520" spans="1:21" x14ac:dyDescent="0.35">
      <c r="A520" t="s">
        <v>1637</v>
      </c>
      <c r="B520" t="s">
        <v>93</v>
      </c>
      <c r="C520" t="s">
        <v>17</v>
      </c>
      <c r="D520" t="s">
        <v>1466</v>
      </c>
      <c r="E520">
        <v>0</v>
      </c>
      <c r="F520">
        <v>0</v>
      </c>
      <c r="G520">
        <v>0</v>
      </c>
      <c r="H520" t="s">
        <v>1442</v>
      </c>
      <c r="I520" t="s">
        <v>1499</v>
      </c>
      <c r="J520" t="s">
        <v>1569</v>
      </c>
      <c r="K520" t="s">
        <v>1499</v>
      </c>
      <c r="M520">
        <f t="shared" si="53"/>
        <v>-1</v>
      </c>
      <c r="N520">
        <f t="shared" si="54"/>
        <v>0</v>
      </c>
      <c r="O520">
        <f t="shared" si="54"/>
        <v>0</v>
      </c>
      <c r="P520">
        <f t="shared" si="54"/>
        <v>0</v>
      </c>
      <c r="Q520">
        <f t="shared" si="55"/>
        <v>-1</v>
      </c>
      <c r="R520" t="str">
        <f t="shared" si="51"/>
        <v>350mt</v>
      </c>
      <c r="S520" t="str">
        <f t="shared" si="51"/>
        <v>L4</v>
      </c>
      <c r="T520" t="str">
        <f t="shared" si="51"/>
        <v>S3_P1</v>
      </c>
      <c r="U520" t="str">
        <f t="shared" si="52"/>
        <v>L4-S3_P1</v>
      </c>
    </row>
    <row r="521" spans="1:21" x14ac:dyDescent="0.35">
      <c r="A521" t="s">
        <v>1637</v>
      </c>
      <c r="B521" t="s">
        <v>93</v>
      </c>
      <c r="C521" t="s">
        <v>17</v>
      </c>
      <c r="D521" t="s">
        <v>1468</v>
      </c>
      <c r="E521">
        <v>0.33962264199999997</v>
      </c>
      <c r="F521">
        <v>1.8867925000000001E-2</v>
      </c>
      <c r="G521">
        <v>0</v>
      </c>
      <c r="H521" t="s">
        <v>1442</v>
      </c>
      <c r="I521" t="s">
        <v>1502</v>
      </c>
      <c r="J521" t="s">
        <v>1569</v>
      </c>
      <c r="K521" t="s">
        <v>1502</v>
      </c>
      <c r="M521">
        <f t="shared" si="53"/>
        <v>0</v>
      </c>
      <c r="N521">
        <f t="shared" si="54"/>
        <v>0</v>
      </c>
      <c r="O521">
        <f t="shared" si="54"/>
        <v>0</v>
      </c>
      <c r="P521">
        <f t="shared" si="54"/>
        <v>0</v>
      </c>
      <c r="Q521">
        <f t="shared" si="55"/>
        <v>0</v>
      </c>
      <c r="R521" t="str">
        <f t="shared" si="51"/>
        <v>350mt</v>
      </c>
      <c r="S521" t="str">
        <f t="shared" si="51"/>
        <v>L4</v>
      </c>
      <c r="T521" t="str">
        <f t="shared" si="51"/>
        <v>S3_P2</v>
      </c>
      <c r="U521" t="str">
        <f t="shared" si="52"/>
        <v>L4-S3_P2</v>
      </c>
    </row>
    <row r="522" spans="1:21" x14ac:dyDescent="0.35">
      <c r="A522" t="s">
        <v>1637</v>
      </c>
      <c r="B522" t="s">
        <v>92</v>
      </c>
      <c r="C522" t="s">
        <v>3</v>
      </c>
      <c r="D522" t="s">
        <v>35</v>
      </c>
      <c r="E522">
        <v>0.26415094300000003</v>
      </c>
      <c r="F522">
        <v>9.4339622999999997E-2</v>
      </c>
      <c r="G522">
        <v>0</v>
      </c>
      <c r="H522" t="s">
        <v>1442</v>
      </c>
      <c r="I522" t="s">
        <v>1443</v>
      </c>
      <c r="J522" t="s">
        <v>1553</v>
      </c>
      <c r="K522" t="s">
        <v>1443</v>
      </c>
      <c r="M522">
        <f t="shared" si="53"/>
        <v>0</v>
      </c>
      <c r="N522">
        <f t="shared" si="54"/>
        <v>0</v>
      </c>
      <c r="O522">
        <f t="shared" si="54"/>
        <v>0</v>
      </c>
      <c r="P522">
        <f t="shared" si="54"/>
        <v>0</v>
      </c>
      <c r="Q522">
        <f t="shared" si="55"/>
        <v>0</v>
      </c>
      <c r="R522" t="str">
        <f t="shared" si="51"/>
        <v>350mt-led</v>
      </c>
      <c r="S522" t="str">
        <f t="shared" si="51"/>
        <v>L1</v>
      </c>
      <c r="T522" t="str">
        <f t="shared" si="51"/>
        <v>a</v>
      </c>
      <c r="U522" t="str">
        <f t="shared" si="52"/>
        <v>L1-a</v>
      </c>
    </row>
    <row r="523" spans="1:21" x14ac:dyDescent="0.35">
      <c r="A523" t="s">
        <v>1637</v>
      </c>
      <c r="B523" t="s">
        <v>92</v>
      </c>
      <c r="C523" t="s">
        <v>3</v>
      </c>
      <c r="D523" t="s">
        <v>39</v>
      </c>
      <c r="E523">
        <v>0.47169811299999997</v>
      </c>
      <c r="F523">
        <v>0.20754717</v>
      </c>
      <c r="G523">
        <v>0</v>
      </c>
      <c r="H523" t="s">
        <v>1442</v>
      </c>
      <c r="I523" t="s">
        <v>1445</v>
      </c>
      <c r="J523" t="s">
        <v>1553</v>
      </c>
      <c r="K523" t="s">
        <v>1445</v>
      </c>
      <c r="M523">
        <f t="shared" si="53"/>
        <v>0</v>
      </c>
      <c r="N523">
        <f t="shared" si="54"/>
        <v>0</v>
      </c>
      <c r="O523">
        <f t="shared" si="54"/>
        <v>0</v>
      </c>
      <c r="P523">
        <f t="shared" si="54"/>
        <v>0</v>
      </c>
      <c r="Q523">
        <f t="shared" si="55"/>
        <v>0</v>
      </c>
      <c r="R523" t="str">
        <f t="shared" si="51"/>
        <v>350mt-led</v>
      </c>
      <c r="S523" t="str">
        <f t="shared" si="51"/>
        <v>L1</v>
      </c>
      <c r="T523" t="str">
        <f t="shared" si="51"/>
        <v>b</v>
      </c>
      <c r="U523" t="str">
        <f t="shared" si="52"/>
        <v>L1-b</v>
      </c>
    </row>
    <row r="524" spans="1:21" x14ac:dyDescent="0.35">
      <c r="A524" t="s">
        <v>1637</v>
      </c>
      <c r="B524" t="s">
        <v>92</v>
      </c>
      <c r="C524" t="s">
        <v>3</v>
      </c>
      <c r="D524" t="s">
        <v>42</v>
      </c>
      <c r="E524">
        <v>0.86792452799999997</v>
      </c>
      <c r="F524">
        <v>0.47169811299999997</v>
      </c>
      <c r="G524">
        <v>9.4339622999999997E-2</v>
      </c>
      <c r="H524" t="s">
        <v>1463</v>
      </c>
      <c r="I524" t="s">
        <v>1448</v>
      </c>
      <c r="J524" t="s">
        <v>1553</v>
      </c>
      <c r="K524" t="s">
        <v>1448</v>
      </c>
      <c r="M524">
        <f t="shared" si="53"/>
        <v>0</v>
      </c>
      <c r="N524">
        <f t="shared" si="54"/>
        <v>1</v>
      </c>
      <c r="O524">
        <f t="shared" si="54"/>
        <v>0</v>
      </c>
      <c r="P524">
        <f t="shared" si="54"/>
        <v>0</v>
      </c>
      <c r="Q524">
        <f t="shared" si="55"/>
        <v>1</v>
      </c>
      <c r="R524" t="str">
        <f t="shared" si="51"/>
        <v>350mt-led</v>
      </c>
      <c r="S524" t="str">
        <f t="shared" si="51"/>
        <v>L1</v>
      </c>
      <c r="T524" t="str">
        <f t="shared" si="51"/>
        <v>d</v>
      </c>
      <c r="U524" t="str">
        <f t="shared" si="52"/>
        <v>L1-d</v>
      </c>
    </row>
    <row r="525" spans="1:21" x14ac:dyDescent="0.35">
      <c r="A525" t="s">
        <v>1637</v>
      </c>
      <c r="B525" t="s">
        <v>92</v>
      </c>
      <c r="C525" t="s">
        <v>3</v>
      </c>
      <c r="D525" t="s">
        <v>45</v>
      </c>
      <c r="E525">
        <v>0.98113207499999999</v>
      </c>
      <c r="F525">
        <v>0.77358490599999996</v>
      </c>
      <c r="G525">
        <v>0.16981132099999999</v>
      </c>
      <c r="H525" t="s">
        <v>1447</v>
      </c>
      <c r="I525" t="s">
        <v>1449</v>
      </c>
      <c r="J525" t="s">
        <v>1553</v>
      </c>
      <c r="K525" t="s">
        <v>1449</v>
      </c>
      <c r="M525">
        <f t="shared" si="53"/>
        <v>0</v>
      </c>
      <c r="N525">
        <f t="shared" si="54"/>
        <v>1</v>
      </c>
      <c r="O525">
        <f t="shared" si="54"/>
        <v>1</v>
      </c>
      <c r="P525">
        <f t="shared" si="54"/>
        <v>0</v>
      </c>
      <c r="Q525">
        <f t="shared" si="55"/>
        <v>2</v>
      </c>
      <c r="R525" t="str">
        <f t="shared" si="51"/>
        <v>350mt-led</v>
      </c>
      <c r="S525" t="str">
        <f t="shared" si="51"/>
        <v>L1</v>
      </c>
      <c r="T525" t="str">
        <f t="shared" si="51"/>
        <v>e</v>
      </c>
      <c r="U525" t="str">
        <f t="shared" si="52"/>
        <v>L1-e</v>
      </c>
    </row>
    <row r="526" spans="1:21" x14ac:dyDescent="0.35">
      <c r="A526" t="s">
        <v>1637</v>
      </c>
      <c r="B526" t="s">
        <v>92</v>
      </c>
      <c r="C526" t="s">
        <v>3</v>
      </c>
      <c r="D526" t="s">
        <v>1450</v>
      </c>
      <c r="E526">
        <v>0</v>
      </c>
      <c r="F526">
        <v>0</v>
      </c>
      <c r="G526">
        <v>0</v>
      </c>
      <c r="H526" t="s">
        <v>1442</v>
      </c>
      <c r="I526" t="s">
        <v>1451</v>
      </c>
      <c r="J526" t="s">
        <v>1553</v>
      </c>
      <c r="K526" t="s">
        <v>1451</v>
      </c>
      <c r="M526">
        <f t="shared" si="53"/>
        <v>-1</v>
      </c>
      <c r="N526">
        <f t="shared" si="54"/>
        <v>0</v>
      </c>
      <c r="O526">
        <f t="shared" si="54"/>
        <v>0</v>
      </c>
      <c r="P526">
        <f t="shared" si="54"/>
        <v>0</v>
      </c>
      <c r="Q526">
        <f t="shared" si="55"/>
        <v>-1</v>
      </c>
      <c r="R526" t="str">
        <f t="shared" si="51"/>
        <v>350mt-led</v>
      </c>
      <c r="S526" t="str">
        <f t="shared" si="51"/>
        <v>L1</v>
      </c>
      <c r="T526" t="str">
        <f t="shared" si="51"/>
        <v>S1</v>
      </c>
      <c r="U526" t="str">
        <f t="shared" si="52"/>
        <v>L1-S1</v>
      </c>
    </row>
    <row r="527" spans="1:21" x14ac:dyDescent="0.35">
      <c r="A527" t="s">
        <v>1637</v>
      </c>
      <c r="B527" t="s">
        <v>92</v>
      </c>
      <c r="C527" t="s">
        <v>3</v>
      </c>
      <c r="D527" t="s">
        <v>1454</v>
      </c>
      <c r="E527">
        <v>7.5471698000000004E-2</v>
      </c>
      <c r="F527">
        <v>0</v>
      </c>
      <c r="G527">
        <v>0</v>
      </c>
      <c r="H527" t="s">
        <v>1442</v>
      </c>
      <c r="I527" t="s">
        <v>1455</v>
      </c>
      <c r="J527" t="s">
        <v>1553</v>
      </c>
      <c r="K527" t="s">
        <v>1455</v>
      </c>
      <c r="M527">
        <f t="shared" si="53"/>
        <v>0</v>
      </c>
      <c r="N527">
        <f t="shared" si="54"/>
        <v>0</v>
      </c>
      <c r="O527">
        <f t="shared" si="54"/>
        <v>0</v>
      </c>
      <c r="P527">
        <f t="shared" si="54"/>
        <v>0</v>
      </c>
      <c r="Q527">
        <f t="shared" si="55"/>
        <v>0</v>
      </c>
      <c r="R527" t="str">
        <f t="shared" si="51"/>
        <v>350mt-led</v>
      </c>
      <c r="S527" t="str">
        <f t="shared" si="51"/>
        <v>L1</v>
      </c>
      <c r="T527" t="str">
        <f t="shared" si="51"/>
        <v>S1_P1</v>
      </c>
      <c r="U527" t="str">
        <f t="shared" si="52"/>
        <v>L1-S1_P1</v>
      </c>
    </row>
    <row r="528" spans="1:21" x14ac:dyDescent="0.35">
      <c r="A528" t="s">
        <v>1637</v>
      </c>
      <c r="B528" t="s">
        <v>92</v>
      </c>
      <c r="C528" t="s">
        <v>3</v>
      </c>
      <c r="D528" t="s">
        <v>1459</v>
      </c>
      <c r="E528">
        <v>0.43396226399999999</v>
      </c>
      <c r="F528">
        <v>0.132075472</v>
      </c>
      <c r="G528">
        <v>0</v>
      </c>
      <c r="H528" t="s">
        <v>1442</v>
      </c>
      <c r="I528" t="s">
        <v>85</v>
      </c>
      <c r="J528" t="s">
        <v>1553</v>
      </c>
      <c r="K528" t="s">
        <v>85</v>
      </c>
      <c r="M528">
        <f t="shared" si="53"/>
        <v>0</v>
      </c>
      <c r="N528">
        <f t="shared" si="54"/>
        <v>0</v>
      </c>
      <c r="O528">
        <f t="shared" si="54"/>
        <v>0</v>
      </c>
      <c r="P528">
        <f t="shared" si="54"/>
        <v>0</v>
      </c>
      <c r="Q528">
        <f t="shared" si="55"/>
        <v>0</v>
      </c>
      <c r="R528" t="str">
        <f t="shared" si="51"/>
        <v>350mt-led</v>
      </c>
      <c r="S528" t="str">
        <f t="shared" si="51"/>
        <v>L1</v>
      </c>
      <c r="T528" t="str">
        <f t="shared" si="51"/>
        <v>S1_P2</v>
      </c>
      <c r="U528" t="str">
        <f t="shared" si="52"/>
        <v>L1-S1_P2</v>
      </c>
    </row>
    <row r="529" spans="1:21" x14ac:dyDescent="0.35">
      <c r="A529" t="s">
        <v>1637</v>
      </c>
      <c r="B529" t="s">
        <v>92</v>
      </c>
      <c r="C529" t="s">
        <v>3</v>
      </c>
      <c r="D529" t="s">
        <v>1460</v>
      </c>
      <c r="E529">
        <v>0</v>
      </c>
      <c r="F529">
        <v>0</v>
      </c>
      <c r="G529">
        <v>0</v>
      </c>
      <c r="H529" t="s">
        <v>1442</v>
      </c>
      <c r="I529" t="s">
        <v>1461</v>
      </c>
      <c r="J529" t="s">
        <v>1553</v>
      </c>
      <c r="K529" t="s">
        <v>1461</v>
      </c>
      <c r="M529">
        <f t="shared" si="53"/>
        <v>-1</v>
      </c>
      <c r="N529">
        <f t="shared" si="54"/>
        <v>0</v>
      </c>
      <c r="O529">
        <f t="shared" si="54"/>
        <v>0</v>
      </c>
      <c r="P529">
        <f t="shared" si="54"/>
        <v>0</v>
      </c>
      <c r="Q529">
        <f t="shared" si="55"/>
        <v>-1</v>
      </c>
      <c r="R529" t="str">
        <f t="shared" si="51"/>
        <v>350mt-led</v>
      </c>
      <c r="S529" t="str">
        <f t="shared" si="51"/>
        <v>L1</v>
      </c>
      <c r="T529" t="str">
        <f t="shared" si="51"/>
        <v>S2</v>
      </c>
      <c r="U529" t="str">
        <f t="shared" si="52"/>
        <v>L1-S2</v>
      </c>
    </row>
    <row r="530" spans="1:21" x14ac:dyDescent="0.35">
      <c r="A530" t="s">
        <v>1637</v>
      </c>
      <c r="B530" t="s">
        <v>92</v>
      </c>
      <c r="C530" t="s">
        <v>3</v>
      </c>
      <c r="D530" t="s">
        <v>1462</v>
      </c>
      <c r="E530">
        <v>0.28301886799999998</v>
      </c>
      <c r="F530">
        <v>1.8867925000000001E-2</v>
      </c>
      <c r="G530">
        <v>0</v>
      </c>
      <c r="H530" t="s">
        <v>1442</v>
      </c>
      <c r="I530" t="s">
        <v>1457</v>
      </c>
      <c r="J530" t="s">
        <v>1553</v>
      </c>
      <c r="K530" t="s">
        <v>1457</v>
      </c>
      <c r="M530">
        <f t="shared" si="53"/>
        <v>0</v>
      </c>
      <c r="N530">
        <f t="shared" si="54"/>
        <v>0</v>
      </c>
      <c r="O530">
        <f t="shared" si="54"/>
        <v>0</v>
      </c>
      <c r="P530">
        <f t="shared" si="54"/>
        <v>0</v>
      </c>
      <c r="Q530">
        <f t="shared" si="55"/>
        <v>0</v>
      </c>
      <c r="R530" t="str">
        <f t="shared" si="51"/>
        <v>350mt-led</v>
      </c>
      <c r="S530" t="str">
        <f t="shared" si="51"/>
        <v>L1</v>
      </c>
      <c r="T530" t="str">
        <f t="shared" si="51"/>
        <v>S2_P1</v>
      </c>
      <c r="U530" t="str">
        <f t="shared" si="52"/>
        <v>L1-S2_P1</v>
      </c>
    </row>
    <row r="531" spans="1:21" x14ac:dyDescent="0.35">
      <c r="A531" t="s">
        <v>1637</v>
      </c>
      <c r="B531" t="s">
        <v>92</v>
      </c>
      <c r="C531" t="s">
        <v>3</v>
      </c>
      <c r="D531" t="s">
        <v>179</v>
      </c>
      <c r="E531">
        <v>0.83018867900000004</v>
      </c>
      <c r="F531">
        <v>0.33962264199999997</v>
      </c>
      <c r="G531">
        <v>3.7735849000000002E-2</v>
      </c>
      <c r="H531" t="s">
        <v>1463</v>
      </c>
      <c r="I531" t="s">
        <v>87</v>
      </c>
      <c r="J531" t="s">
        <v>1553</v>
      </c>
      <c r="K531" t="s">
        <v>87</v>
      </c>
      <c r="M531">
        <f t="shared" si="53"/>
        <v>0</v>
      </c>
      <c r="N531">
        <f t="shared" si="54"/>
        <v>1</v>
      </c>
      <c r="O531">
        <f t="shared" si="54"/>
        <v>0</v>
      </c>
      <c r="P531">
        <f t="shared" si="54"/>
        <v>0</v>
      </c>
      <c r="Q531">
        <f t="shared" si="55"/>
        <v>1</v>
      </c>
      <c r="R531" t="str">
        <f t="shared" si="51"/>
        <v>350mt-led</v>
      </c>
      <c r="S531" t="str">
        <f t="shared" si="51"/>
        <v>L1</v>
      </c>
      <c r="T531" t="str">
        <f t="shared" si="51"/>
        <v>S2_P2</v>
      </c>
      <c r="U531" t="str">
        <f t="shared" si="52"/>
        <v>L1-S2_P2</v>
      </c>
    </row>
    <row r="532" spans="1:21" x14ac:dyDescent="0.35">
      <c r="A532" t="s">
        <v>1637</v>
      </c>
      <c r="B532" t="s">
        <v>92</v>
      </c>
      <c r="C532" t="s">
        <v>3</v>
      </c>
      <c r="D532" t="s">
        <v>1464</v>
      </c>
      <c r="E532">
        <v>0</v>
      </c>
      <c r="F532">
        <v>0</v>
      </c>
      <c r="G532">
        <v>0</v>
      </c>
      <c r="H532" t="s">
        <v>1442</v>
      </c>
      <c r="I532" t="s">
        <v>1465</v>
      </c>
      <c r="J532" t="s">
        <v>1553</v>
      </c>
      <c r="K532" t="s">
        <v>1465</v>
      </c>
      <c r="M532">
        <f t="shared" si="53"/>
        <v>-1</v>
      </c>
      <c r="N532">
        <f t="shared" si="54"/>
        <v>0</v>
      </c>
      <c r="O532">
        <f t="shared" si="54"/>
        <v>0</v>
      </c>
      <c r="P532">
        <f t="shared" si="54"/>
        <v>0</v>
      </c>
      <c r="Q532">
        <f t="shared" si="55"/>
        <v>-1</v>
      </c>
      <c r="R532" t="str">
        <f t="shared" si="51"/>
        <v>350mt-led</v>
      </c>
      <c r="S532" t="str">
        <f t="shared" si="51"/>
        <v>L1</v>
      </c>
      <c r="T532" t="str">
        <f t="shared" si="51"/>
        <v>S3</v>
      </c>
      <c r="U532" t="str">
        <f t="shared" si="52"/>
        <v>L1-S3</v>
      </c>
    </row>
    <row r="533" spans="1:21" x14ac:dyDescent="0.35">
      <c r="A533" t="s">
        <v>1637</v>
      </c>
      <c r="B533" t="s">
        <v>92</v>
      </c>
      <c r="C533" t="s">
        <v>3</v>
      </c>
      <c r="D533" t="s">
        <v>1466</v>
      </c>
      <c r="E533">
        <v>0</v>
      </c>
      <c r="F533">
        <v>0</v>
      </c>
      <c r="G533">
        <v>0</v>
      </c>
      <c r="H533" t="s">
        <v>1442</v>
      </c>
      <c r="I533" t="s">
        <v>1467</v>
      </c>
      <c r="J533" t="s">
        <v>1553</v>
      </c>
      <c r="K533" t="s">
        <v>1467</v>
      </c>
      <c r="M533">
        <f t="shared" si="53"/>
        <v>-1</v>
      </c>
      <c r="N533">
        <f t="shared" si="54"/>
        <v>0</v>
      </c>
      <c r="O533">
        <f t="shared" si="54"/>
        <v>0</v>
      </c>
      <c r="P533">
        <f t="shared" si="54"/>
        <v>0</v>
      </c>
      <c r="Q533">
        <f t="shared" si="55"/>
        <v>-1</v>
      </c>
      <c r="R533" t="str">
        <f t="shared" si="51"/>
        <v>350mt-led</v>
      </c>
      <c r="S533" t="str">
        <f t="shared" si="51"/>
        <v>L1</v>
      </c>
      <c r="T533" t="str">
        <f t="shared" si="51"/>
        <v>S3_P1</v>
      </c>
      <c r="U533" t="str">
        <f t="shared" si="52"/>
        <v>L1-S3_P1</v>
      </c>
    </row>
    <row r="534" spans="1:21" x14ac:dyDescent="0.35">
      <c r="A534" t="s">
        <v>1637</v>
      </c>
      <c r="B534" t="s">
        <v>92</v>
      </c>
      <c r="C534" t="s">
        <v>3</v>
      </c>
      <c r="D534" t="s">
        <v>1468</v>
      </c>
      <c r="E534">
        <v>0.26415094300000003</v>
      </c>
      <c r="F534">
        <v>0</v>
      </c>
      <c r="G534">
        <v>0</v>
      </c>
      <c r="H534" t="s">
        <v>1442</v>
      </c>
      <c r="I534" t="s">
        <v>1469</v>
      </c>
      <c r="J534" t="s">
        <v>1553</v>
      </c>
      <c r="K534" t="s">
        <v>1469</v>
      </c>
      <c r="M534">
        <f t="shared" si="53"/>
        <v>0</v>
      </c>
      <c r="N534">
        <f t="shared" si="54"/>
        <v>0</v>
      </c>
      <c r="O534">
        <f t="shared" si="54"/>
        <v>0</v>
      </c>
      <c r="P534">
        <f t="shared" si="54"/>
        <v>0</v>
      </c>
      <c r="Q534">
        <f t="shared" si="55"/>
        <v>0</v>
      </c>
      <c r="R534" t="str">
        <f t="shared" si="51"/>
        <v>350mt-led</v>
      </c>
      <c r="S534" t="str">
        <f t="shared" si="51"/>
        <v>L1</v>
      </c>
      <c r="T534" t="str">
        <f t="shared" si="51"/>
        <v>S3_P2</v>
      </c>
      <c r="U534" t="str">
        <f t="shared" si="52"/>
        <v>L1-S3_P2</v>
      </c>
    </row>
    <row r="535" spans="1:21" x14ac:dyDescent="0.35">
      <c r="A535" t="s">
        <v>1637</v>
      </c>
      <c r="B535" t="s">
        <v>92</v>
      </c>
      <c r="C535" t="s">
        <v>9</v>
      </c>
      <c r="D535" t="s">
        <v>35</v>
      </c>
      <c r="E535">
        <v>0.45283018899999999</v>
      </c>
      <c r="F535">
        <v>0.16981132099999999</v>
      </c>
      <c r="G535">
        <v>0</v>
      </c>
      <c r="H535" t="s">
        <v>1442</v>
      </c>
      <c r="I535" t="s">
        <v>1470</v>
      </c>
      <c r="J535" t="s">
        <v>1554</v>
      </c>
      <c r="K535" t="s">
        <v>1470</v>
      </c>
      <c r="M535">
        <f t="shared" si="53"/>
        <v>0</v>
      </c>
      <c r="N535">
        <f t="shared" si="54"/>
        <v>0</v>
      </c>
      <c r="O535">
        <f t="shared" si="54"/>
        <v>0</v>
      </c>
      <c r="P535">
        <f t="shared" si="54"/>
        <v>0</v>
      </c>
      <c r="Q535">
        <f t="shared" si="55"/>
        <v>0</v>
      </c>
      <c r="R535" t="str">
        <f t="shared" si="51"/>
        <v>350mt-led</v>
      </c>
      <c r="S535" t="str">
        <f t="shared" si="51"/>
        <v>L2</v>
      </c>
      <c r="T535" t="str">
        <f t="shared" si="51"/>
        <v>a</v>
      </c>
      <c r="U535" t="str">
        <f t="shared" si="52"/>
        <v>L2-a</v>
      </c>
    </row>
    <row r="536" spans="1:21" x14ac:dyDescent="0.35">
      <c r="A536" t="s">
        <v>1637</v>
      </c>
      <c r="B536" t="s">
        <v>92</v>
      </c>
      <c r="C536" t="s">
        <v>9</v>
      </c>
      <c r="D536" t="s">
        <v>39</v>
      </c>
      <c r="E536">
        <v>0.811320755</v>
      </c>
      <c r="F536">
        <v>0.26415094300000003</v>
      </c>
      <c r="G536">
        <v>1.8867925000000001E-2</v>
      </c>
      <c r="H536" t="s">
        <v>1463</v>
      </c>
      <c r="I536" t="s">
        <v>1472</v>
      </c>
      <c r="J536" t="s">
        <v>1554</v>
      </c>
      <c r="K536" t="s">
        <v>1472</v>
      </c>
      <c r="M536">
        <f t="shared" si="53"/>
        <v>0</v>
      </c>
      <c r="N536">
        <f t="shared" si="54"/>
        <v>1</v>
      </c>
      <c r="O536">
        <f t="shared" si="54"/>
        <v>0</v>
      </c>
      <c r="P536">
        <f t="shared" si="54"/>
        <v>0</v>
      </c>
      <c r="Q536">
        <f t="shared" si="55"/>
        <v>1</v>
      </c>
      <c r="R536" t="str">
        <f t="shared" si="51"/>
        <v>350mt-led</v>
      </c>
      <c r="S536" t="str">
        <f t="shared" si="51"/>
        <v>L2</v>
      </c>
      <c r="T536" t="str">
        <f t="shared" si="51"/>
        <v>b</v>
      </c>
      <c r="U536" t="str">
        <f t="shared" si="52"/>
        <v>L2-b</v>
      </c>
    </row>
    <row r="537" spans="1:21" x14ac:dyDescent="0.35">
      <c r="A537" t="s">
        <v>1637</v>
      </c>
      <c r="B537" t="s">
        <v>92</v>
      </c>
      <c r="C537" t="s">
        <v>9</v>
      </c>
      <c r="D537" t="s">
        <v>42</v>
      </c>
      <c r="E537">
        <v>0.92452830200000002</v>
      </c>
      <c r="F537">
        <v>0.62264150900000004</v>
      </c>
      <c r="G537">
        <v>0.132075472</v>
      </c>
      <c r="H537" t="s">
        <v>1463</v>
      </c>
      <c r="I537" t="s">
        <v>1473</v>
      </c>
      <c r="J537" t="s">
        <v>1554</v>
      </c>
      <c r="K537" t="s">
        <v>1473</v>
      </c>
      <c r="M537">
        <f t="shared" si="53"/>
        <v>0</v>
      </c>
      <c r="N537">
        <f t="shared" si="54"/>
        <v>1</v>
      </c>
      <c r="O537">
        <f t="shared" si="54"/>
        <v>0</v>
      </c>
      <c r="P537">
        <f t="shared" si="54"/>
        <v>0</v>
      </c>
      <c r="Q537">
        <f t="shared" si="55"/>
        <v>1</v>
      </c>
      <c r="R537" t="str">
        <f t="shared" si="51"/>
        <v>350mt-led</v>
      </c>
      <c r="S537" t="str">
        <f t="shared" si="51"/>
        <v>L2</v>
      </c>
      <c r="T537" t="str">
        <f t="shared" si="51"/>
        <v>d</v>
      </c>
      <c r="U537" t="str">
        <f t="shared" si="52"/>
        <v>L2-d</v>
      </c>
    </row>
    <row r="538" spans="1:21" x14ac:dyDescent="0.35">
      <c r="A538" t="s">
        <v>1637</v>
      </c>
      <c r="B538" t="s">
        <v>92</v>
      </c>
      <c r="C538" t="s">
        <v>9</v>
      </c>
      <c r="D538" t="s">
        <v>45</v>
      </c>
      <c r="E538">
        <v>1</v>
      </c>
      <c r="F538">
        <v>0.83018867900000004</v>
      </c>
      <c r="G538">
        <v>0.188679245</v>
      </c>
      <c r="H538" t="s">
        <v>1447</v>
      </c>
      <c r="I538" t="s">
        <v>1474</v>
      </c>
      <c r="J538" t="s">
        <v>1554</v>
      </c>
      <c r="K538" t="s">
        <v>1474</v>
      </c>
      <c r="M538">
        <f t="shared" si="53"/>
        <v>0</v>
      </c>
      <c r="N538">
        <f t="shared" si="54"/>
        <v>1</v>
      </c>
      <c r="O538">
        <f t="shared" si="54"/>
        <v>1</v>
      </c>
      <c r="P538">
        <f t="shared" si="54"/>
        <v>0</v>
      </c>
      <c r="Q538">
        <f t="shared" si="55"/>
        <v>2</v>
      </c>
      <c r="R538" t="str">
        <f t="shared" si="51"/>
        <v>350mt-led</v>
      </c>
      <c r="S538" t="str">
        <f t="shared" si="51"/>
        <v>L2</v>
      </c>
      <c r="T538" t="str">
        <f t="shared" si="51"/>
        <v>e</v>
      </c>
      <c r="U538" t="str">
        <f t="shared" si="52"/>
        <v>L2-e</v>
      </c>
    </row>
    <row r="539" spans="1:21" x14ac:dyDescent="0.35">
      <c r="A539" t="s">
        <v>1637</v>
      </c>
      <c r="B539" t="s">
        <v>92</v>
      </c>
      <c r="C539" t="s">
        <v>9</v>
      </c>
      <c r="D539" t="s">
        <v>1450</v>
      </c>
      <c r="E539">
        <v>0</v>
      </c>
      <c r="F539">
        <v>0</v>
      </c>
      <c r="G539">
        <v>0</v>
      </c>
      <c r="H539" t="s">
        <v>1442</v>
      </c>
      <c r="I539" t="s">
        <v>1475</v>
      </c>
      <c r="J539" t="s">
        <v>1554</v>
      </c>
      <c r="K539" t="s">
        <v>1475</v>
      </c>
      <c r="M539">
        <f t="shared" si="53"/>
        <v>-1</v>
      </c>
      <c r="N539">
        <f t="shared" si="54"/>
        <v>0</v>
      </c>
      <c r="O539">
        <f t="shared" si="54"/>
        <v>0</v>
      </c>
      <c r="P539">
        <f t="shared" si="54"/>
        <v>0</v>
      </c>
      <c r="Q539">
        <f t="shared" si="55"/>
        <v>-1</v>
      </c>
      <c r="R539" t="str">
        <f t="shared" si="51"/>
        <v>350mt-led</v>
      </c>
      <c r="S539" t="str">
        <f t="shared" si="51"/>
        <v>L2</v>
      </c>
      <c r="T539" t="str">
        <f t="shared" si="51"/>
        <v>S1</v>
      </c>
      <c r="U539" t="str">
        <f t="shared" si="52"/>
        <v>L2-S1</v>
      </c>
    </row>
    <row r="540" spans="1:21" x14ac:dyDescent="0.35">
      <c r="A540" t="s">
        <v>1637</v>
      </c>
      <c r="B540" t="s">
        <v>92</v>
      </c>
      <c r="C540" t="s">
        <v>9</v>
      </c>
      <c r="D540" t="s">
        <v>1454</v>
      </c>
      <c r="E540">
        <v>0.22641509400000001</v>
      </c>
      <c r="F540">
        <v>0</v>
      </c>
      <c r="G540">
        <v>0</v>
      </c>
      <c r="H540" t="s">
        <v>1442</v>
      </c>
      <c r="I540" t="s">
        <v>1476</v>
      </c>
      <c r="J540" t="s">
        <v>1554</v>
      </c>
      <c r="K540" t="s">
        <v>1476</v>
      </c>
      <c r="M540">
        <f t="shared" si="53"/>
        <v>0</v>
      </c>
      <c r="N540">
        <f t="shared" si="54"/>
        <v>0</v>
      </c>
      <c r="O540">
        <f t="shared" si="54"/>
        <v>0</v>
      </c>
      <c r="P540">
        <f t="shared" si="54"/>
        <v>0</v>
      </c>
      <c r="Q540">
        <f t="shared" si="55"/>
        <v>0</v>
      </c>
      <c r="R540" t="str">
        <f t="shared" si="51"/>
        <v>350mt-led</v>
      </c>
      <c r="S540" t="str">
        <f t="shared" si="51"/>
        <v>L2</v>
      </c>
      <c r="T540" t="str">
        <f t="shared" si="51"/>
        <v>S1_P1</v>
      </c>
      <c r="U540" t="str">
        <f t="shared" si="52"/>
        <v>L2-S1_P1</v>
      </c>
    </row>
    <row r="541" spans="1:21" x14ac:dyDescent="0.35">
      <c r="A541" t="s">
        <v>1637</v>
      </c>
      <c r="B541" t="s">
        <v>92</v>
      </c>
      <c r="C541" t="s">
        <v>9</v>
      </c>
      <c r="D541" t="s">
        <v>1459</v>
      </c>
      <c r="E541">
        <v>0.73584905700000003</v>
      </c>
      <c r="F541">
        <v>0.20754717</v>
      </c>
      <c r="G541">
        <v>0</v>
      </c>
      <c r="H541" t="s">
        <v>1463</v>
      </c>
      <c r="I541" t="s">
        <v>1477</v>
      </c>
      <c r="J541" t="s">
        <v>1554</v>
      </c>
      <c r="K541" t="s">
        <v>1477</v>
      </c>
      <c r="M541">
        <f t="shared" si="53"/>
        <v>0</v>
      </c>
      <c r="N541">
        <f t="shared" si="54"/>
        <v>1</v>
      </c>
      <c r="O541">
        <f t="shared" si="54"/>
        <v>0</v>
      </c>
      <c r="P541">
        <f t="shared" si="54"/>
        <v>0</v>
      </c>
      <c r="Q541">
        <f t="shared" si="55"/>
        <v>1</v>
      </c>
      <c r="R541" t="str">
        <f t="shared" si="51"/>
        <v>350mt-led</v>
      </c>
      <c r="S541" t="str">
        <f t="shared" si="51"/>
        <v>L2</v>
      </c>
      <c r="T541" t="str">
        <f t="shared" si="51"/>
        <v>S1_P2</v>
      </c>
      <c r="U541" t="str">
        <f t="shared" si="52"/>
        <v>L2-S1_P2</v>
      </c>
    </row>
    <row r="542" spans="1:21" x14ac:dyDescent="0.35">
      <c r="A542" t="s">
        <v>1637</v>
      </c>
      <c r="B542" t="s">
        <v>92</v>
      </c>
      <c r="C542" t="s">
        <v>9</v>
      </c>
      <c r="D542" t="s">
        <v>1460</v>
      </c>
      <c r="E542">
        <v>7.5471698000000004E-2</v>
      </c>
      <c r="F542">
        <v>0</v>
      </c>
      <c r="G542">
        <v>0</v>
      </c>
      <c r="H542" t="s">
        <v>1442</v>
      </c>
      <c r="I542" t="s">
        <v>1478</v>
      </c>
      <c r="J542" t="s">
        <v>1554</v>
      </c>
      <c r="K542" t="s">
        <v>1478</v>
      </c>
      <c r="M542">
        <f t="shared" si="53"/>
        <v>0</v>
      </c>
      <c r="N542">
        <f t="shared" si="54"/>
        <v>0</v>
      </c>
      <c r="O542">
        <f t="shared" si="54"/>
        <v>0</v>
      </c>
      <c r="P542">
        <f t="shared" si="54"/>
        <v>0</v>
      </c>
      <c r="Q542">
        <f t="shared" si="55"/>
        <v>0</v>
      </c>
      <c r="R542" t="str">
        <f t="shared" si="51"/>
        <v>350mt-led</v>
      </c>
      <c r="S542" t="str">
        <f t="shared" si="51"/>
        <v>L2</v>
      </c>
      <c r="T542" t="str">
        <f t="shared" si="51"/>
        <v>S2</v>
      </c>
      <c r="U542" t="str">
        <f t="shared" si="52"/>
        <v>L2-S2</v>
      </c>
    </row>
    <row r="543" spans="1:21" x14ac:dyDescent="0.35">
      <c r="A543" t="s">
        <v>1637</v>
      </c>
      <c r="B543" t="s">
        <v>92</v>
      </c>
      <c r="C543" t="s">
        <v>9</v>
      </c>
      <c r="D543" t="s">
        <v>1462</v>
      </c>
      <c r="E543">
        <v>0.47169811299999997</v>
      </c>
      <c r="F543">
        <v>0.132075472</v>
      </c>
      <c r="G543">
        <v>0</v>
      </c>
      <c r="H543" t="s">
        <v>1442</v>
      </c>
      <c r="I543" t="s">
        <v>1479</v>
      </c>
      <c r="J543" t="s">
        <v>1554</v>
      </c>
      <c r="K543" t="s">
        <v>1479</v>
      </c>
      <c r="M543">
        <f t="shared" si="53"/>
        <v>0</v>
      </c>
      <c r="N543">
        <f t="shared" si="54"/>
        <v>0</v>
      </c>
      <c r="O543">
        <f t="shared" si="54"/>
        <v>0</v>
      </c>
      <c r="P543">
        <f t="shared" si="54"/>
        <v>0</v>
      </c>
      <c r="Q543">
        <f t="shared" si="55"/>
        <v>0</v>
      </c>
      <c r="R543" t="str">
        <f t="shared" si="51"/>
        <v>350mt-led</v>
      </c>
      <c r="S543" t="str">
        <f t="shared" si="51"/>
        <v>L2</v>
      </c>
      <c r="T543" t="str">
        <f t="shared" si="51"/>
        <v>S2_P1</v>
      </c>
      <c r="U543" t="str">
        <f t="shared" si="52"/>
        <v>L2-S2_P1</v>
      </c>
    </row>
    <row r="544" spans="1:21" x14ac:dyDescent="0.35">
      <c r="A544" t="s">
        <v>1637</v>
      </c>
      <c r="B544" t="s">
        <v>92</v>
      </c>
      <c r="C544" t="s">
        <v>9</v>
      </c>
      <c r="D544" t="s">
        <v>179</v>
      </c>
      <c r="E544">
        <v>0.90566037700000002</v>
      </c>
      <c r="F544">
        <v>0.47169811299999997</v>
      </c>
      <c r="G544">
        <v>9.4339622999999997E-2</v>
      </c>
      <c r="H544" t="s">
        <v>1463</v>
      </c>
      <c r="I544" t="s">
        <v>1480</v>
      </c>
      <c r="J544" t="s">
        <v>1554</v>
      </c>
      <c r="K544" t="s">
        <v>1480</v>
      </c>
      <c r="M544">
        <f t="shared" si="53"/>
        <v>0</v>
      </c>
      <c r="N544">
        <f t="shared" si="54"/>
        <v>1</v>
      </c>
      <c r="O544">
        <f t="shared" si="54"/>
        <v>0</v>
      </c>
      <c r="P544">
        <f t="shared" si="54"/>
        <v>0</v>
      </c>
      <c r="Q544">
        <f t="shared" si="55"/>
        <v>1</v>
      </c>
      <c r="R544" t="str">
        <f t="shared" si="51"/>
        <v>350mt-led</v>
      </c>
      <c r="S544" t="str">
        <f t="shared" si="51"/>
        <v>L2</v>
      </c>
      <c r="T544" t="str">
        <f t="shared" si="51"/>
        <v>S2_P2</v>
      </c>
      <c r="U544" t="str">
        <f t="shared" si="52"/>
        <v>L2-S2_P2</v>
      </c>
    </row>
    <row r="545" spans="1:21" x14ac:dyDescent="0.35">
      <c r="A545" t="s">
        <v>1637</v>
      </c>
      <c r="B545" t="s">
        <v>92</v>
      </c>
      <c r="C545" t="s">
        <v>9</v>
      </c>
      <c r="D545" t="s">
        <v>1464</v>
      </c>
      <c r="E545">
        <v>0</v>
      </c>
      <c r="F545">
        <v>0</v>
      </c>
      <c r="G545">
        <v>0</v>
      </c>
      <c r="H545" t="s">
        <v>1442</v>
      </c>
      <c r="I545" t="s">
        <v>1481</v>
      </c>
      <c r="J545" t="s">
        <v>1554</v>
      </c>
      <c r="K545" t="s">
        <v>1481</v>
      </c>
      <c r="M545">
        <f t="shared" si="53"/>
        <v>-1</v>
      </c>
      <c r="N545">
        <f t="shared" si="54"/>
        <v>0</v>
      </c>
      <c r="O545">
        <f t="shared" si="54"/>
        <v>0</v>
      </c>
      <c r="P545">
        <f t="shared" si="54"/>
        <v>0</v>
      </c>
      <c r="Q545">
        <f t="shared" si="55"/>
        <v>-1</v>
      </c>
      <c r="R545" t="str">
        <f t="shared" si="51"/>
        <v>350mt-led</v>
      </c>
      <c r="S545" t="str">
        <f t="shared" si="51"/>
        <v>L2</v>
      </c>
      <c r="T545" t="str">
        <f t="shared" si="51"/>
        <v>S3</v>
      </c>
      <c r="U545" t="str">
        <f t="shared" si="52"/>
        <v>L2-S3</v>
      </c>
    </row>
    <row r="546" spans="1:21" x14ac:dyDescent="0.35">
      <c r="A546" t="s">
        <v>1637</v>
      </c>
      <c r="B546" t="s">
        <v>92</v>
      </c>
      <c r="C546" t="s">
        <v>9</v>
      </c>
      <c r="D546" t="s">
        <v>1466</v>
      </c>
      <c r="E546">
        <v>7.5471698000000004E-2</v>
      </c>
      <c r="F546">
        <v>0</v>
      </c>
      <c r="G546">
        <v>0</v>
      </c>
      <c r="H546" t="s">
        <v>1442</v>
      </c>
      <c r="I546" t="s">
        <v>1482</v>
      </c>
      <c r="J546" t="s">
        <v>1554</v>
      </c>
      <c r="K546" t="s">
        <v>1482</v>
      </c>
      <c r="M546">
        <f t="shared" si="53"/>
        <v>0</v>
      </c>
      <c r="N546">
        <f t="shared" si="54"/>
        <v>0</v>
      </c>
      <c r="O546">
        <f t="shared" si="54"/>
        <v>0</v>
      </c>
      <c r="P546">
        <f t="shared" si="54"/>
        <v>0</v>
      </c>
      <c r="Q546">
        <f t="shared" si="55"/>
        <v>0</v>
      </c>
      <c r="R546" t="str">
        <f t="shared" si="51"/>
        <v>350mt-led</v>
      </c>
      <c r="S546" t="str">
        <f t="shared" si="51"/>
        <v>L2</v>
      </c>
      <c r="T546" t="str">
        <f t="shared" si="51"/>
        <v>S3_P1</v>
      </c>
      <c r="U546" t="str">
        <f t="shared" si="52"/>
        <v>L2-S3_P1</v>
      </c>
    </row>
    <row r="547" spans="1:21" x14ac:dyDescent="0.35">
      <c r="A547" t="s">
        <v>1637</v>
      </c>
      <c r="B547" t="s">
        <v>92</v>
      </c>
      <c r="C547" t="s">
        <v>9</v>
      </c>
      <c r="D547" t="s">
        <v>1468</v>
      </c>
      <c r="E547">
        <v>0.47169811299999997</v>
      </c>
      <c r="F547">
        <v>0.11320754700000001</v>
      </c>
      <c r="G547">
        <v>0</v>
      </c>
      <c r="H547" t="s">
        <v>1442</v>
      </c>
      <c r="I547" t="s">
        <v>1483</v>
      </c>
      <c r="J547" t="s">
        <v>1554</v>
      </c>
      <c r="K547" t="s">
        <v>1483</v>
      </c>
      <c r="M547">
        <f t="shared" si="53"/>
        <v>0</v>
      </c>
      <c r="N547">
        <f t="shared" si="54"/>
        <v>0</v>
      </c>
      <c r="O547">
        <f t="shared" si="54"/>
        <v>0</v>
      </c>
      <c r="P547">
        <f t="shared" si="54"/>
        <v>0</v>
      </c>
      <c r="Q547">
        <f t="shared" si="55"/>
        <v>0</v>
      </c>
      <c r="R547" t="str">
        <f t="shared" si="51"/>
        <v>350mt-led</v>
      </c>
      <c r="S547" t="str">
        <f t="shared" si="51"/>
        <v>L2</v>
      </c>
      <c r="T547" t="str">
        <f t="shared" si="51"/>
        <v>S3_P2</v>
      </c>
      <c r="U547" t="str">
        <f t="shared" si="52"/>
        <v>L2-S3_P2</v>
      </c>
    </row>
    <row r="548" spans="1:21" x14ac:dyDescent="0.35">
      <c r="A548" t="s">
        <v>1637</v>
      </c>
      <c r="B548" t="s">
        <v>92</v>
      </c>
      <c r="C548" t="s">
        <v>14</v>
      </c>
      <c r="D548" t="s">
        <v>35</v>
      </c>
      <c r="E548">
        <v>0.50943396200000002</v>
      </c>
      <c r="F548">
        <v>0.20754717</v>
      </c>
      <c r="G548">
        <v>0</v>
      </c>
      <c r="H548" t="s">
        <v>1442</v>
      </c>
      <c r="I548" t="s">
        <v>1484</v>
      </c>
      <c r="J548" t="s">
        <v>1555</v>
      </c>
      <c r="K548" t="s">
        <v>1484</v>
      </c>
      <c r="M548">
        <f t="shared" si="53"/>
        <v>0</v>
      </c>
      <c r="N548">
        <f t="shared" si="54"/>
        <v>0</v>
      </c>
      <c r="O548">
        <f t="shared" si="54"/>
        <v>0</v>
      </c>
      <c r="P548">
        <f t="shared" si="54"/>
        <v>0</v>
      </c>
      <c r="Q548">
        <f t="shared" si="55"/>
        <v>0</v>
      </c>
      <c r="R548" t="str">
        <f t="shared" si="51"/>
        <v>350mt-led</v>
      </c>
      <c r="S548" t="str">
        <f t="shared" si="51"/>
        <v>L3</v>
      </c>
      <c r="T548" t="str">
        <f t="shared" si="51"/>
        <v>a</v>
      </c>
      <c r="U548" t="str">
        <f t="shared" si="52"/>
        <v>L3-a</v>
      </c>
    </row>
    <row r="549" spans="1:21" x14ac:dyDescent="0.35">
      <c r="A549" t="s">
        <v>1637</v>
      </c>
      <c r="B549" t="s">
        <v>92</v>
      </c>
      <c r="C549" t="s">
        <v>14</v>
      </c>
      <c r="D549" t="s">
        <v>39</v>
      </c>
      <c r="E549">
        <v>0.83018867900000004</v>
      </c>
      <c r="F549">
        <v>0.30188679200000001</v>
      </c>
      <c r="G549">
        <v>1.8867925000000001E-2</v>
      </c>
      <c r="H549" t="s">
        <v>1463</v>
      </c>
      <c r="I549" t="s">
        <v>1486</v>
      </c>
      <c r="J549" t="s">
        <v>1555</v>
      </c>
      <c r="K549" t="s">
        <v>1486</v>
      </c>
      <c r="M549">
        <f t="shared" si="53"/>
        <v>0</v>
      </c>
      <c r="N549">
        <f t="shared" si="54"/>
        <v>1</v>
      </c>
      <c r="O549">
        <f t="shared" si="54"/>
        <v>0</v>
      </c>
      <c r="P549">
        <f t="shared" si="54"/>
        <v>0</v>
      </c>
      <c r="Q549">
        <f t="shared" si="55"/>
        <v>1</v>
      </c>
      <c r="R549" t="str">
        <f t="shared" si="51"/>
        <v>350mt-led</v>
      </c>
      <c r="S549" t="str">
        <f t="shared" si="51"/>
        <v>L3</v>
      </c>
      <c r="T549" t="str">
        <f t="shared" si="51"/>
        <v>b</v>
      </c>
      <c r="U549" t="str">
        <f t="shared" si="52"/>
        <v>L3-b</v>
      </c>
    </row>
    <row r="550" spans="1:21" x14ac:dyDescent="0.35">
      <c r="A550" t="s">
        <v>1637</v>
      </c>
      <c r="B550" t="s">
        <v>92</v>
      </c>
      <c r="C550" t="s">
        <v>14</v>
      </c>
      <c r="D550" t="s">
        <v>42</v>
      </c>
      <c r="E550">
        <v>0.96226415099999996</v>
      </c>
      <c r="F550">
        <v>0.66037735799999997</v>
      </c>
      <c r="G550">
        <v>0.15094339600000001</v>
      </c>
      <c r="H550" t="s">
        <v>1463</v>
      </c>
      <c r="I550" t="s">
        <v>1487</v>
      </c>
      <c r="J550" t="s">
        <v>1555</v>
      </c>
      <c r="K550" t="s">
        <v>1487</v>
      </c>
      <c r="M550">
        <f t="shared" si="53"/>
        <v>0</v>
      </c>
      <c r="N550">
        <f t="shared" si="54"/>
        <v>1</v>
      </c>
      <c r="O550">
        <f t="shared" si="54"/>
        <v>0</v>
      </c>
      <c r="P550">
        <f t="shared" si="54"/>
        <v>0</v>
      </c>
      <c r="Q550">
        <f t="shared" si="55"/>
        <v>1</v>
      </c>
      <c r="R550" t="str">
        <f t="shared" si="51"/>
        <v>350mt-led</v>
      </c>
      <c r="S550" t="str">
        <f t="shared" si="51"/>
        <v>L3</v>
      </c>
      <c r="T550" t="str">
        <f t="shared" si="51"/>
        <v>d</v>
      </c>
      <c r="U550" t="str">
        <f t="shared" si="52"/>
        <v>L3-d</v>
      </c>
    </row>
    <row r="551" spans="1:21" x14ac:dyDescent="0.35">
      <c r="A551" t="s">
        <v>1637</v>
      </c>
      <c r="B551" t="s">
        <v>92</v>
      </c>
      <c r="C551" t="s">
        <v>14</v>
      </c>
      <c r="D551" t="s">
        <v>45</v>
      </c>
      <c r="E551">
        <v>1</v>
      </c>
      <c r="F551">
        <v>0.83018867900000004</v>
      </c>
      <c r="G551">
        <v>0.20754717</v>
      </c>
      <c r="H551" t="s">
        <v>1447</v>
      </c>
      <c r="I551" t="s">
        <v>1488</v>
      </c>
      <c r="J551" t="s">
        <v>1555</v>
      </c>
      <c r="K551" t="s">
        <v>1488</v>
      </c>
      <c r="M551">
        <f t="shared" si="53"/>
        <v>0</v>
      </c>
      <c r="N551">
        <f t="shared" si="54"/>
        <v>1</v>
      </c>
      <c r="O551">
        <f t="shared" si="54"/>
        <v>1</v>
      </c>
      <c r="P551">
        <f t="shared" si="54"/>
        <v>0</v>
      </c>
      <c r="Q551">
        <f t="shared" si="55"/>
        <v>2</v>
      </c>
      <c r="R551" t="str">
        <f t="shared" si="51"/>
        <v>350mt-led</v>
      </c>
      <c r="S551" t="str">
        <f t="shared" si="51"/>
        <v>L3</v>
      </c>
      <c r="T551" t="str">
        <f t="shared" si="51"/>
        <v>e</v>
      </c>
      <c r="U551" t="str">
        <f t="shared" si="52"/>
        <v>L3-e</v>
      </c>
    </row>
    <row r="552" spans="1:21" x14ac:dyDescent="0.35">
      <c r="A552" t="s">
        <v>1637</v>
      </c>
      <c r="B552" t="s">
        <v>92</v>
      </c>
      <c r="C552" t="s">
        <v>14</v>
      </c>
      <c r="D552" t="s">
        <v>1450</v>
      </c>
      <c r="E552">
        <v>0</v>
      </c>
      <c r="F552">
        <v>0</v>
      </c>
      <c r="G552">
        <v>0</v>
      </c>
      <c r="H552" t="s">
        <v>1442</v>
      </c>
      <c r="I552" t="s">
        <v>1489</v>
      </c>
      <c r="J552" t="s">
        <v>1555</v>
      </c>
      <c r="K552" t="s">
        <v>1489</v>
      </c>
      <c r="M552">
        <f t="shared" si="53"/>
        <v>-1</v>
      </c>
      <c r="N552">
        <f t="shared" si="54"/>
        <v>0</v>
      </c>
      <c r="O552">
        <f t="shared" si="54"/>
        <v>0</v>
      </c>
      <c r="P552">
        <f t="shared" si="54"/>
        <v>0</v>
      </c>
      <c r="Q552">
        <f t="shared" si="55"/>
        <v>-1</v>
      </c>
      <c r="R552" t="str">
        <f t="shared" si="51"/>
        <v>350mt-led</v>
      </c>
      <c r="S552" t="str">
        <f t="shared" si="51"/>
        <v>L3</v>
      </c>
      <c r="T552" t="str">
        <f t="shared" si="51"/>
        <v>S1</v>
      </c>
      <c r="U552" t="str">
        <f t="shared" si="52"/>
        <v>L3-S1</v>
      </c>
    </row>
    <row r="553" spans="1:21" x14ac:dyDescent="0.35">
      <c r="A553" t="s">
        <v>1637</v>
      </c>
      <c r="B553" t="s">
        <v>92</v>
      </c>
      <c r="C553" t="s">
        <v>14</v>
      </c>
      <c r="D553" t="s">
        <v>1454</v>
      </c>
      <c r="E553">
        <v>0.22641509400000001</v>
      </c>
      <c r="F553">
        <v>0</v>
      </c>
      <c r="G553">
        <v>0</v>
      </c>
      <c r="H553" t="s">
        <v>1442</v>
      </c>
      <c r="I553" t="s">
        <v>1490</v>
      </c>
      <c r="J553" t="s">
        <v>1555</v>
      </c>
      <c r="K553" t="s">
        <v>1490</v>
      </c>
      <c r="M553">
        <f t="shared" si="53"/>
        <v>0</v>
      </c>
      <c r="N553">
        <f t="shared" si="54"/>
        <v>0</v>
      </c>
      <c r="O553">
        <f t="shared" si="54"/>
        <v>0</v>
      </c>
      <c r="P553">
        <f t="shared" si="54"/>
        <v>0</v>
      </c>
      <c r="Q553">
        <f t="shared" si="55"/>
        <v>0</v>
      </c>
      <c r="R553" t="str">
        <f t="shared" si="51"/>
        <v>350mt-led</v>
      </c>
      <c r="S553" t="str">
        <f t="shared" si="51"/>
        <v>L3</v>
      </c>
      <c r="T553" t="str">
        <f t="shared" si="51"/>
        <v>S1_P1</v>
      </c>
      <c r="U553" t="str">
        <f t="shared" si="52"/>
        <v>L3-S1_P1</v>
      </c>
    </row>
    <row r="554" spans="1:21" x14ac:dyDescent="0.35">
      <c r="A554" t="s">
        <v>1637</v>
      </c>
      <c r="B554" t="s">
        <v>92</v>
      </c>
      <c r="C554" t="s">
        <v>14</v>
      </c>
      <c r="D554" t="s">
        <v>1459</v>
      </c>
      <c r="E554">
        <v>0.811320755</v>
      </c>
      <c r="F554">
        <v>0.22641509400000001</v>
      </c>
      <c r="G554">
        <v>0</v>
      </c>
      <c r="H554" t="s">
        <v>1463</v>
      </c>
      <c r="I554" t="s">
        <v>1491</v>
      </c>
      <c r="J554" t="s">
        <v>1555</v>
      </c>
      <c r="K554" t="s">
        <v>1491</v>
      </c>
      <c r="M554">
        <f t="shared" si="53"/>
        <v>0</v>
      </c>
      <c r="N554">
        <f t="shared" si="54"/>
        <v>1</v>
      </c>
      <c r="O554">
        <f t="shared" si="54"/>
        <v>0</v>
      </c>
      <c r="P554">
        <f t="shared" si="54"/>
        <v>0</v>
      </c>
      <c r="Q554">
        <f t="shared" si="55"/>
        <v>1</v>
      </c>
      <c r="R554" t="str">
        <f t="shared" si="51"/>
        <v>350mt-led</v>
      </c>
      <c r="S554" t="str">
        <f t="shared" si="51"/>
        <v>L3</v>
      </c>
      <c r="T554" t="str">
        <f t="shared" si="51"/>
        <v>S1_P2</v>
      </c>
      <c r="U554" t="str">
        <f t="shared" si="52"/>
        <v>L3-S1_P2</v>
      </c>
    </row>
    <row r="555" spans="1:21" x14ac:dyDescent="0.35">
      <c r="A555" t="s">
        <v>1637</v>
      </c>
      <c r="B555" t="s">
        <v>92</v>
      </c>
      <c r="C555" t="s">
        <v>14</v>
      </c>
      <c r="D555" t="s">
        <v>1460</v>
      </c>
      <c r="E555">
        <v>0.132075472</v>
      </c>
      <c r="F555">
        <v>0</v>
      </c>
      <c r="G555">
        <v>0</v>
      </c>
      <c r="H555" t="s">
        <v>1442</v>
      </c>
      <c r="I555" t="s">
        <v>1492</v>
      </c>
      <c r="J555" t="s">
        <v>1555</v>
      </c>
      <c r="K555" t="s">
        <v>1492</v>
      </c>
      <c r="M555">
        <f t="shared" si="53"/>
        <v>0</v>
      </c>
      <c r="N555">
        <f t="shared" si="54"/>
        <v>0</v>
      </c>
      <c r="O555">
        <f t="shared" si="54"/>
        <v>0</v>
      </c>
      <c r="P555">
        <f t="shared" si="54"/>
        <v>0</v>
      </c>
      <c r="Q555">
        <f t="shared" si="55"/>
        <v>0</v>
      </c>
      <c r="R555" t="str">
        <f t="shared" si="51"/>
        <v>350mt-led</v>
      </c>
      <c r="S555" t="str">
        <f t="shared" si="51"/>
        <v>L3</v>
      </c>
      <c r="T555" t="str">
        <f t="shared" si="51"/>
        <v>S2</v>
      </c>
      <c r="U555" t="str">
        <f t="shared" si="52"/>
        <v>L3-S2</v>
      </c>
    </row>
    <row r="556" spans="1:21" x14ac:dyDescent="0.35">
      <c r="A556" t="s">
        <v>1637</v>
      </c>
      <c r="B556" t="s">
        <v>92</v>
      </c>
      <c r="C556" t="s">
        <v>14</v>
      </c>
      <c r="D556" t="s">
        <v>1462</v>
      </c>
      <c r="E556">
        <v>0.58490565999999999</v>
      </c>
      <c r="F556">
        <v>0.15094339600000001</v>
      </c>
      <c r="G556">
        <v>0</v>
      </c>
      <c r="H556" t="s">
        <v>1442</v>
      </c>
      <c r="I556" t="s">
        <v>1493</v>
      </c>
      <c r="J556" t="s">
        <v>1555</v>
      </c>
      <c r="K556" t="s">
        <v>1493</v>
      </c>
      <c r="M556">
        <f t="shared" si="53"/>
        <v>0</v>
      </c>
      <c r="N556">
        <f t="shared" si="54"/>
        <v>0</v>
      </c>
      <c r="O556">
        <f t="shared" si="54"/>
        <v>0</v>
      </c>
      <c r="P556">
        <f t="shared" si="54"/>
        <v>0</v>
      </c>
      <c r="Q556">
        <f t="shared" si="55"/>
        <v>0</v>
      </c>
      <c r="R556" t="str">
        <f t="shared" si="51"/>
        <v>350mt-led</v>
      </c>
      <c r="S556" t="str">
        <f t="shared" si="51"/>
        <v>L3</v>
      </c>
      <c r="T556" t="str">
        <f t="shared" si="51"/>
        <v>S2_P1</v>
      </c>
      <c r="U556" t="str">
        <f t="shared" si="52"/>
        <v>L3-S2_P1</v>
      </c>
    </row>
    <row r="557" spans="1:21" x14ac:dyDescent="0.35">
      <c r="A557" t="s">
        <v>1637</v>
      </c>
      <c r="B557" t="s">
        <v>92</v>
      </c>
      <c r="C557" t="s">
        <v>14</v>
      </c>
      <c r="D557" t="s">
        <v>179</v>
      </c>
      <c r="E557">
        <v>0.92452830200000002</v>
      </c>
      <c r="F557">
        <v>0.50943396200000002</v>
      </c>
      <c r="G557">
        <v>0.11320754700000001</v>
      </c>
      <c r="H557" t="s">
        <v>1463</v>
      </c>
      <c r="I557" t="s">
        <v>1494</v>
      </c>
      <c r="J557" t="s">
        <v>1555</v>
      </c>
      <c r="K557" t="s">
        <v>1494</v>
      </c>
      <c r="M557">
        <f t="shared" si="53"/>
        <v>0</v>
      </c>
      <c r="N557">
        <f t="shared" si="54"/>
        <v>1</v>
      </c>
      <c r="O557">
        <f t="shared" si="54"/>
        <v>0</v>
      </c>
      <c r="P557">
        <f t="shared" si="54"/>
        <v>0</v>
      </c>
      <c r="Q557">
        <f t="shared" si="55"/>
        <v>1</v>
      </c>
      <c r="R557" t="str">
        <f t="shared" si="51"/>
        <v>350mt-led</v>
      </c>
      <c r="S557" t="str">
        <f t="shared" si="51"/>
        <v>L3</v>
      </c>
      <c r="T557" t="str">
        <f t="shared" si="51"/>
        <v>S2_P2</v>
      </c>
      <c r="U557" t="str">
        <f t="shared" si="52"/>
        <v>L3-S2_P2</v>
      </c>
    </row>
    <row r="558" spans="1:21" x14ac:dyDescent="0.35">
      <c r="A558" t="s">
        <v>1637</v>
      </c>
      <c r="B558" t="s">
        <v>92</v>
      </c>
      <c r="C558" t="s">
        <v>14</v>
      </c>
      <c r="D558" t="s">
        <v>1464</v>
      </c>
      <c r="E558">
        <v>0</v>
      </c>
      <c r="F558">
        <v>0</v>
      </c>
      <c r="G558">
        <v>0</v>
      </c>
      <c r="H558" t="s">
        <v>1442</v>
      </c>
      <c r="I558" t="s">
        <v>1495</v>
      </c>
      <c r="J558" t="s">
        <v>1555</v>
      </c>
      <c r="K558" t="s">
        <v>1495</v>
      </c>
      <c r="M558">
        <f t="shared" si="53"/>
        <v>-1</v>
      </c>
      <c r="N558">
        <f t="shared" si="54"/>
        <v>0</v>
      </c>
      <c r="O558">
        <f t="shared" si="54"/>
        <v>0</v>
      </c>
      <c r="P558">
        <f t="shared" si="54"/>
        <v>0</v>
      </c>
      <c r="Q558">
        <f t="shared" si="55"/>
        <v>-1</v>
      </c>
      <c r="R558" t="str">
        <f t="shared" si="51"/>
        <v>350mt-led</v>
      </c>
      <c r="S558" t="str">
        <f t="shared" si="51"/>
        <v>L3</v>
      </c>
      <c r="T558" t="str">
        <f t="shared" si="51"/>
        <v>S3</v>
      </c>
      <c r="U558" t="str">
        <f t="shared" si="52"/>
        <v>L3-S3</v>
      </c>
    </row>
    <row r="559" spans="1:21" x14ac:dyDescent="0.35">
      <c r="A559" t="s">
        <v>1637</v>
      </c>
      <c r="B559" t="s">
        <v>92</v>
      </c>
      <c r="C559" t="s">
        <v>14</v>
      </c>
      <c r="D559" t="s">
        <v>1466</v>
      </c>
      <c r="E559">
        <v>0.132075472</v>
      </c>
      <c r="F559">
        <v>0</v>
      </c>
      <c r="G559">
        <v>0</v>
      </c>
      <c r="H559" t="s">
        <v>1442</v>
      </c>
      <c r="I559" t="s">
        <v>1500</v>
      </c>
      <c r="J559" t="s">
        <v>1555</v>
      </c>
      <c r="K559" t="s">
        <v>1500</v>
      </c>
      <c r="M559">
        <f t="shared" si="53"/>
        <v>0</v>
      </c>
      <c r="N559">
        <f t="shared" si="54"/>
        <v>0</v>
      </c>
      <c r="O559">
        <f t="shared" si="54"/>
        <v>0</v>
      </c>
      <c r="P559">
        <f t="shared" si="54"/>
        <v>0</v>
      </c>
      <c r="Q559">
        <f t="shared" si="55"/>
        <v>0</v>
      </c>
      <c r="R559" t="str">
        <f t="shared" si="51"/>
        <v>350mt-led</v>
      </c>
      <c r="S559" t="str">
        <f t="shared" si="51"/>
        <v>L3</v>
      </c>
      <c r="T559" t="str">
        <f t="shared" si="51"/>
        <v>S3_P1</v>
      </c>
      <c r="U559" t="str">
        <f t="shared" si="52"/>
        <v>L3-S3_P1</v>
      </c>
    </row>
    <row r="560" spans="1:21" x14ac:dyDescent="0.35">
      <c r="A560" t="s">
        <v>1637</v>
      </c>
      <c r="B560" t="s">
        <v>92</v>
      </c>
      <c r="C560" t="s">
        <v>14</v>
      </c>
      <c r="D560" t="s">
        <v>1468</v>
      </c>
      <c r="E560">
        <v>0.54716981099999995</v>
      </c>
      <c r="F560">
        <v>0.132075472</v>
      </c>
      <c r="G560">
        <v>0</v>
      </c>
      <c r="H560" t="s">
        <v>1442</v>
      </c>
      <c r="I560" t="s">
        <v>1503</v>
      </c>
      <c r="J560" t="s">
        <v>1555</v>
      </c>
      <c r="K560" t="s">
        <v>1503</v>
      </c>
      <c r="M560">
        <f t="shared" si="53"/>
        <v>0</v>
      </c>
      <c r="N560">
        <f t="shared" si="54"/>
        <v>0</v>
      </c>
      <c r="O560">
        <f t="shared" si="54"/>
        <v>0</v>
      </c>
      <c r="P560">
        <f t="shared" si="54"/>
        <v>0</v>
      </c>
      <c r="Q560">
        <f t="shared" si="55"/>
        <v>0</v>
      </c>
      <c r="R560" t="str">
        <f t="shared" si="51"/>
        <v>350mt-led</v>
      </c>
      <c r="S560" t="str">
        <f t="shared" si="51"/>
        <v>L3</v>
      </c>
      <c r="T560" t="str">
        <f t="shared" si="51"/>
        <v>S3_P2</v>
      </c>
      <c r="U560" t="str">
        <f t="shared" si="52"/>
        <v>L3-S3_P2</v>
      </c>
    </row>
    <row r="561" spans="1:21" x14ac:dyDescent="0.35">
      <c r="A561" t="s">
        <v>1637</v>
      </c>
      <c r="B561" t="s">
        <v>92</v>
      </c>
      <c r="C561" t="s">
        <v>17</v>
      </c>
      <c r="D561" t="s">
        <v>35</v>
      </c>
      <c r="E561">
        <v>0.37735849100000002</v>
      </c>
      <c r="F561">
        <v>0.132075472</v>
      </c>
      <c r="G561">
        <v>0</v>
      </c>
      <c r="H561" t="s">
        <v>1442</v>
      </c>
      <c r="I561" t="s">
        <v>1501</v>
      </c>
      <c r="J561" t="s">
        <v>1556</v>
      </c>
      <c r="K561" t="s">
        <v>1501</v>
      </c>
      <c r="M561">
        <f t="shared" si="53"/>
        <v>0</v>
      </c>
      <c r="N561">
        <f t="shared" si="54"/>
        <v>0</v>
      </c>
      <c r="O561">
        <f t="shared" si="54"/>
        <v>0</v>
      </c>
      <c r="P561">
        <f t="shared" si="54"/>
        <v>0</v>
      </c>
      <c r="Q561">
        <f t="shared" si="55"/>
        <v>0</v>
      </c>
      <c r="R561" t="str">
        <f t="shared" si="51"/>
        <v>350mt-led</v>
      </c>
      <c r="S561" t="str">
        <f t="shared" si="51"/>
        <v>L4</v>
      </c>
      <c r="T561" t="str">
        <f t="shared" si="51"/>
        <v>a</v>
      </c>
      <c r="U561" t="str">
        <f t="shared" si="52"/>
        <v>L4-a</v>
      </c>
    </row>
    <row r="562" spans="1:21" x14ac:dyDescent="0.35">
      <c r="A562" t="s">
        <v>1637</v>
      </c>
      <c r="B562" t="s">
        <v>92</v>
      </c>
      <c r="C562" t="s">
        <v>17</v>
      </c>
      <c r="D562" t="s">
        <v>39</v>
      </c>
      <c r="E562">
        <v>0.69811320799999999</v>
      </c>
      <c r="F562">
        <v>0.24528301899999999</v>
      </c>
      <c r="G562">
        <v>1.8867925000000001E-2</v>
      </c>
      <c r="H562" t="s">
        <v>1463</v>
      </c>
      <c r="I562" t="s">
        <v>1504</v>
      </c>
      <c r="J562" t="s">
        <v>1556</v>
      </c>
      <c r="K562" t="s">
        <v>1504</v>
      </c>
      <c r="M562">
        <f t="shared" si="53"/>
        <v>0</v>
      </c>
      <c r="N562">
        <f t="shared" si="54"/>
        <v>1</v>
      </c>
      <c r="O562">
        <f t="shared" si="54"/>
        <v>0</v>
      </c>
      <c r="P562">
        <f t="shared" si="54"/>
        <v>0</v>
      </c>
      <c r="Q562">
        <f t="shared" si="55"/>
        <v>1</v>
      </c>
      <c r="R562" t="str">
        <f t="shared" si="51"/>
        <v>350mt-led</v>
      </c>
      <c r="S562" t="str">
        <f t="shared" si="51"/>
        <v>L4</v>
      </c>
      <c r="T562" t="str">
        <f t="shared" si="51"/>
        <v>b</v>
      </c>
      <c r="U562" t="str">
        <f t="shared" si="52"/>
        <v>L4-b</v>
      </c>
    </row>
    <row r="563" spans="1:21" x14ac:dyDescent="0.35">
      <c r="A563" t="s">
        <v>1637</v>
      </c>
      <c r="B563" t="s">
        <v>92</v>
      </c>
      <c r="C563" t="s">
        <v>17</v>
      </c>
      <c r="D563" t="s">
        <v>42</v>
      </c>
      <c r="E563">
        <v>0.92452830200000002</v>
      </c>
      <c r="F563">
        <v>0.58490565999999999</v>
      </c>
      <c r="G563">
        <v>0.132075472</v>
      </c>
      <c r="H563" t="s">
        <v>1463</v>
      </c>
      <c r="I563" t="s">
        <v>1505</v>
      </c>
      <c r="J563" t="s">
        <v>1556</v>
      </c>
      <c r="K563" t="s">
        <v>1505</v>
      </c>
      <c r="M563">
        <f t="shared" si="53"/>
        <v>0</v>
      </c>
      <c r="N563">
        <f t="shared" si="54"/>
        <v>1</v>
      </c>
      <c r="O563">
        <f t="shared" si="54"/>
        <v>0</v>
      </c>
      <c r="P563">
        <f t="shared" si="54"/>
        <v>0</v>
      </c>
      <c r="Q563">
        <f t="shared" si="55"/>
        <v>1</v>
      </c>
      <c r="R563" t="str">
        <f t="shared" si="51"/>
        <v>350mt-led</v>
      </c>
      <c r="S563" t="str">
        <f t="shared" si="51"/>
        <v>L4</v>
      </c>
      <c r="T563" t="str">
        <f t="shared" si="51"/>
        <v>d</v>
      </c>
      <c r="U563" t="str">
        <f t="shared" si="52"/>
        <v>L4-d</v>
      </c>
    </row>
    <row r="564" spans="1:21" x14ac:dyDescent="0.35">
      <c r="A564" t="s">
        <v>1637</v>
      </c>
      <c r="B564" t="s">
        <v>92</v>
      </c>
      <c r="C564" t="s">
        <v>17</v>
      </c>
      <c r="D564" t="s">
        <v>45</v>
      </c>
      <c r="E564">
        <v>0.98113207499999999</v>
      </c>
      <c r="F564">
        <v>0.83018867900000004</v>
      </c>
      <c r="G564">
        <v>0.188679245</v>
      </c>
      <c r="H564" t="s">
        <v>1447</v>
      </c>
      <c r="I564" t="s">
        <v>1506</v>
      </c>
      <c r="J564" t="s">
        <v>1556</v>
      </c>
      <c r="K564" t="s">
        <v>1506</v>
      </c>
      <c r="M564">
        <f t="shared" si="53"/>
        <v>0</v>
      </c>
      <c r="N564">
        <f t="shared" si="54"/>
        <v>1</v>
      </c>
      <c r="O564">
        <f t="shared" si="54"/>
        <v>1</v>
      </c>
      <c r="P564">
        <f t="shared" si="54"/>
        <v>0</v>
      </c>
      <c r="Q564">
        <f t="shared" si="55"/>
        <v>2</v>
      </c>
      <c r="R564" t="str">
        <f t="shared" si="51"/>
        <v>350mt-led</v>
      </c>
      <c r="S564" t="str">
        <f t="shared" si="51"/>
        <v>L4</v>
      </c>
      <c r="T564" t="str">
        <f t="shared" si="51"/>
        <v>e</v>
      </c>
      <c r="U564" t="str">
        <f t="shared" si="52"/>
        <v>L4-e</v>
      </c>
    </row>
    <row r="565" spans="1:21" x14ac:dyDescent="0.35">
      <c r="A565" t="s">
        <v>1637</v>
      </c>
      <c r="B565" t="s">
        <v>92</v>
      </c>
      <c r="C565" t="s">
        <v>17</v>
      </c>
      <c r="D565" t="s">
        <v>1450</v>
      </c>
      <c r="E565">
        <v>0</v>
      </c>
      <c r="F565">
        <v>0</v>
      </c>
      <c r="G565">
        <v>0</v>
      </c>
      <c r="H565" t="s">
        <v>1442</v>
      </c>
      <c r="I565" t="s">
        <v>1496</v>
      </c>
      <c r="J565" t="s">
        <v>1556</v>
      </c>
      <c r="K565" t="s">
        <v>1496</v>
      </c>
      <c r="M565">
        <f t="shared" si="53"/>
        <v>-1</v>
      </c>
      <c r="N565">
        <f t="shared" si="54"/>
        <v>0</v>
      </c>
      <c r="O565">
        <f t="shared" si="54"/>
        <v>0</v>
      </c>
      <c r="P565">
        <f t="shared" si="54"/>
        <v>0</v>
      </c>
      <c r="Q565">
        <f t="shared" si="55"/>
        <v>-1</v>
      </c>
      <c r="R565" t="str">
        <f t="shared" si="51"/>
        <v>350mt-led</v>
      </c>
      <c r="S565" t="str">
        <f t="shared" si="51"/>
        <v>L4</v>
      </c>
      <c r="T565" t="str">
        <f t="shared" si="51"/>
        <v>S1</v>
      </c>
      <c r="U565" t="str">
        <f t="shared" si="52"/>
        <v>L4-S1</v>
      </c>
    </row>
    <row r="566" spans="1:21" x14ac:dyDescent="0.35">
      <c r="A566" t="s">
        <v>1637</v>
      </c>
      <c r="B566" t="s">
        <v>92</v>
      </c>
      <c r="C566" t="s">
        <v>17</v>
      </c>
      <c r="D566" t="s">
        <v>1454</v>
      </c>
      <c r="E566">
        <v>0.188679245</v>
      </c>
      <c r="F566">
        <v>0</v>
      </c>
      <c r="G566">
        <v>0</v>
      </c>
      <c r="H566" t="s">
        <v>1442</v>
      </c>
      <c r="I566" t="s">
        <v>1458</v>
      </c>
      <c r="J566" t="s">
        <v>1556</v>
      </c>
      <c r="K566" t="s">
        <v>1458</v>
      </c>
      <c r="M566">
        <f t="shared" si="53"/>
        <v>0</v>
      </c>
      <c r="N566">
        <f t="shared" si="54"/>
        <v>0</v>
      </c>
      <c r="O566">
        <f t="shared" si="54"/>
        <v>0</v>
      </c>
      <c r="P566">
        <f t="shared" si="54"/>
        <v>0</v>
      </c>
      <c r="Q566">
        <f t="shared" si="55"/>
        <v>0</v>
      </c>
      <c r="R566" t="str">
        <f t="shared" si="51"/>
        <v>350mt-led</v>
      </c>
      <c r="S566" t="str">
        <f t="shared" si="51"/>
        <v>L4</v>
      </c>
      <c r="T566" t="str">
        <f t="shared" si="51"/>
        <v>S1_P1</v>
      </c>
      <c r="U566" t="str">
        <f t="shared" si="52"/>
        <v>L4-S1_P1</v>
      </c>
    </row>
    <row r="567" spans="1:21" x14ac:dyDescent="0.35">
      <c r="A567" t="s">
        <v>1637</v>
      </c>
      <c r="B567" t="s">
        <v>92</v>
      </c>
      <c r="C567" t="s">
        <v>17</v>
      </c>
      <c r="D567" t="s">
        <v>1459</v>
      </c>
      <c r="E567">
        <v>0.603773585</v>
      </c>
      <c r="F567">
        <v>0.188679245</v>
      </c>
      <c r="G567">
        <v>0</v>
      </c>
      <c r="H567" t="s">
        <v>1442</v>
      </c>
      <c r="I567" t="s">
        <v>86</v>
      </c>
      <c r="J567" t="s">
        <v>1556</v>
      </c>
      <c r="K567" t="s">
        <v>86</v>
      </c>
      <c r="M567">
        <f t="shared" si="53"/>
        <v>0</v>
      </c>
      <c r="N567">
        <f t="shared" si="54"/>
        <v>0</v>
      </c>
      <c r="O567">
        <f t="shared" si="54"/>
        <v>0</v>
      </c>
      <c r="P567">
        <f t="shared" si="54"/>
        <v>0</v>
      </c>
      <c r="Q567">
        <f t="shared" si="55"/>
        <v>0</v>
      </c>
      <c r="R567" t="str">
        <f t="shared" si="51"/>
        <v>350mt-led</v>
      </c>
      <c r="S567" t="str">
        <f t="shared" si="51"/>
        <v>L4</v>
      </c>
      <c r="T567" t="str">
        <f t="shared" si="51"/>
        <v>S1_P2</v>
      </c>
      <c r="U567" t="str">
        <f t="shared" si="52"/>
        <v>L4-S1_P2</v>
      </c>
    </row>
    <row r="568" spans="1:21" x14ac:dyDescent="0.35">
      <c r="A568" t="s">
        <v>1637</v>
      </c>
      <c r="B568" t="s">
        <v>92</v>
      </c>
      <c r="C568" t="s">
        <v>17</v>
      </c>
      <c r="D568" t="s">
        <v>1460</v>
      </c>
      <c r="E568">
        <v>3.7735849000000002E-2</v>
      </c>
      <c r="F568">
        <v>0</v>
      </c>
      <c r="G568">
        <v>0</v>
      </c>
      <c r="H568" t="s">
        <v>1442</v>
      </c>
      <c r="I568" t="s">
        <v>1498</v>
      </c>
      <c r="J568" t="s">
        <v>1556</v>
      </c>
      <c r="K568" t="s">
        <v>1498</v>
      </c>
      <c r="M568">
        <f t="shared" si="53"/>
        <v>0</v>
      </c>
      <c r="N568">
        <f t="shared" si="54"/>
        <v>0</v>
      </c>
      <c r="O568">
        <f t="shared" si="54"/>
        <v>0</v>
      </c>
      <c r="P568">
        <f t="shared" si="54"/>
        <v>0</v>
      </c>
      <c r="Q568">
        <f t="shared" si="55"/>
        <v>0</v>
      </c>
      <c r="R568" t="str">
        <f t="shared" si="51"/>
        <v>350mt-led</v>
      </c>
      <c r="S568" t="str">
        <f t="shared" si="51"/>
        <v>L4</v>
      </c>
      <c r="T568" t="str">
        <f t="shared" si="51"/>
        <v>S2</v>
      </c>
      <c r="U568" t="str">
        <f t="shared" si="52"/>
        <v>L4-S2</v>
      </c>
    </row>
    <row r="569" spans="1:21" x14ac:dyDescent="0.35">
      <c r="A569" t="s">
        <v>1637</v>
      </c>
      <c r="B569" t="s">
        <v>92</v>
      </c>
      <c r="C569" t="s">
        <v>17</v>
      </c>
      <c r="D569" t="s">
        <v>1462</v>
      </c>
      <c r="E569">
        <v>0.43396226399999999</v>
      </c>
      <c r="F569">
        <v>0.11320754700000001</v>
      </c>
      <c r="G569">
        <v>0</v>
      </c>
      <c r="H569" t="s">
        <v>1442</v>
      </c>
      <c r="I569" t="s">
        <v>212</v>
      </c>
      <c r="J569" t="s">
        <v>1556</v>
      </c>
      <c r="K569" t="s">
        <v>212</v>
      </c>
      <c r="M569">
        <f t="shared" si="53"/>
        <v>0</v>
      </c>
      <c r="N569">
        <f t="shared" si="54"/>
        <v>0</v>
      </c>
      <c r="O569">
        <f t="shared" si="54"/>
        <v>0</v>
      </c>
      <c r="P569">
        <f t="shared" si="54"/>
        <v>0</v>
      </c>
      <c r="Q569">
        <f t="shared" si="55"/>
        <v>0</v>
      </c>
      <c r="R569" t="str">
        <f t="shared" si="51"/>
        <v>350mt-led</v>
      </c>
      <c r="S569" t="str">
        <f t="shared" si="51"/>
        <v>L4</v>
      </c>
      <c r="T569" t="str">
        <f t="shared" si="51"/>
        <v>S2_P1</v>
      </c>
      <c r="U569" t="str">
        <f t="shared" si="52"/>
        <v>L4-S2_P1</v>
      </c>
    </row>
    <row r="570" spans="1:21" x14ac:dyDescent="0.35">
      <c r="A570" t="s">
        <v>1637</v>
      </c>
      <c r="B570" t="s">
        <v>92</v>
      </c>
      <c r="C570" t="s">
        <v>17</v>
      </c>
      <c r="D570" t="s">
        <v>179</v>
      </c>
      <c r="E570">
        <v>0.86792452799999997</v>
      </c>
      <c r="F570">
        <v>0.43396226399999999</v>
      </c>
      <c r="G570">
        <v>7.5471698000000004E-2</v>
      </c>
      <c r="H570" t="s">
        <v>1463</v>
      </c>
      <c r="I570" t="s">
        <v>88</v>
      </c>
      <c r="J570" t="s">
        <v>1556</v>
      </c>
      <c r="K570" t="s">
        <v>88</v>
      </c>
      <c r="M570">
        <f t="shared" si="53"/>
        <v>0</v>
      </c>
      <c r="N570">
        <f t="shared" si="54"/>
        <v>1</v>
      </c>
      <c r="O570">
        <f t="shared" si="54"/>
        <v>0</v>
      </c>
      <c r="P570">
        <f t="shared" si="54"/>
        <v>0</v>
      </c>
      <c r="Q570">
        <f t="shared" si="55"/>
        <v>1</v>
      </c>
      <c r="R570" t="str">
        <f t="shared" si="51"/>
        <v>350mt-led</v>
      </c>
      <c r="S570" t="str">
        <f t="shared" si="51"/>
        <v>L4</v>
      </c>
      <c r="T570" t="str">
        <f t="shared" si="51"/>
        <v>S2_P2</v>
      </c>
      <c r="U570" t="str">
        <f t="shared" si="52"/>
        <v>L4-S2_P2</v>
      </c>
    </row>
    <row r="571" spans="1:21" x14ac:dyDescent="0.35">
      <c r="A571" t="s">
        <v>1637</v>
      </c>
      <c r="B571" t="s">
        <v>92</v>
      </c>
      <c r="C571" t="s">
        <v>17</v>
      </c>
      <c r="D571" t="s">
        <v>1464</v>
      </c>
      <c r="E571">
        <v>0</v>
      </c>
      <c r="F571">
        <v>0</v>
      </c>
      <c r="G571">
        <v>0</v>
      </c>
      <c r="H571" t="s">
        <v>1442</v>
      </c>
      <c r="I571" t="s">
        <v>1497</v>
      </c>
      <c r="J571" t="s">
        <v>1556</v>
      </c>
      <c r="K571" t="s">
        <v>1497</v>
      </c>
      <c r="M571">
        <f t="shared" si="53"/>
        <v>-1</v>
      </c>
      <c r="N571">
        <f t="shared" si="54"/>
        <v>0</v>
      </c>
      <c r="O571">
        <f t="shared" si="54"/>
        <v>0</v>
      </c>
      <c r="P571">
        <f t="shared" si="54"/>
        <v>0</v>
      </c>
      <c r="Q571">
        <f t="shared" si="55"/>
        <v>-1</v>
      </c>
      <c r="R571" t="str">
        <f t="shared" si="51"/>
        <v>350mt-led</v>
      </c>
      <c r="S571" t="str">
        <f t="shared" si="51"/>
        <v>L4</v>
      </c>
      <c r="T571" t="str">
        <f t="shared" si="51"/>
        <v>S3</v>
      </c>
      <c r="U571" t="str">
        <f t="shared" si="52"/>
        <v>L4-S3</v>
      </c>
    </row>
    <row r="572" spans="1:21" x14ac:dyDescent="0.35">
      <c r="A572" t="s">
        <v>1637</v>
      </c>
      <c r="B572" t="s">
        <v>92</v>
      </c>
      <c r="C572" t="s">
        <v>17</v>
      </c>
      <c r="D572" t="s">
        <v>1466</v>
      </c>
      <c r="E572">
        <v>3.7735849000000002E-2</v>
      </c>
      <c r="F572">
        <v>0</v>
      </c>
      <c r="G572">
        <v>0</v>
      </c>
      <c r="H572" t="s">
        <v>1442</v>
      </c>
      <c r="I572" t="s">
        <v>1499</v>
      </c>
      <c r="J572" t="s">
        <v>1556</v>
      </c>
      <c r="K572" t="s">
        <v>1499</v>
      </c>
      <c r="M572">
        <f t="shared" si="53"/>
        <v>0</v>
      </c>
      <c r="N572">
        <f t="shared" si="54"/>
        <v>0</v>
      </c>
      <c r="O572">
        <f t="shared" si="54"/>
        <v>0</v>
      </c>
      <c r="P572">
        <f t="shared" si="54"/>
        <v>0</v>
      </c>
      <c r="Q572">
        <f t="shared" si="55"/>
        <v>0</v>
      </c>
      <c r="R572" t="str">
        <f t="shared" si="51"/>
        <v>350mt-led</v>
      </c>
      <c r="S572" t="str">
        <f t="shared" si="51"/>
        <v>L4</v>
      </c>
      <c r="T572" t="str">
        <f t="shared" si="51"/>
        <v>S3_P1</v>
      </c>
      <c r="U572" t="str">
        <f t="shared" si="52"/>
        <v>L4-S3_P1</v>
      </c>
    </row>
    <row r="573" spans="1:21" x14ac:dyDescent="0.35">
      <c r="A573" t="s">
        <v>1637</v>
      </c>
      <c r="B573" t="s">
        <v>92</v>
      </c>
      <c r="C573" t="s">
        <v>17</v>
      </c>
      <c r="D573" t="s">
        <v>1468</v>
      </c>
      <c r="E573">
        <v>0.41509434000000001</v>
      </c>
      <c r="F573">
        <v>1.8867925000000001E-2</v>
      </c>
      <c r="G573">
        <v>0</v>
      </c>
      <c r="H573" t="s">
        <v>1442</v>
      </c>
      <c r="I573" t="s">
        <v>1502</v>
      </c>
      <c r="J573" t="s">
        <v>1556</v>
      </c>
      <c r="K573" t="s">
        <v>1502</v>
      </c>
      <c r="M573">
        <f t="shared" si="53"/>
        <v>0</v>
      </c>
      <c r="N573">
        <f t="shared" si="54"/>
        <v>0</v>
      </c>
      <c r="O573">
        <f t="shared" si="54"/>
        <v>0</v>
      </c>
      <c r="P573">
        <f t="shared" si="54"/>
        <v>0</v>
      </c>
      <c r="Q573">
        <f t="shared" si="55"/>
        <v>0</v>
      </c>
      <c r="R573" t="str">
        <f t="shared" si="51"/>
        <v>350mt-led</v>
      </c>
      <c r="S573" t="str">
        <f t="shared" si="51"/>
        <v>L4</v>
      </c>
      <c r="T573" t="str">
        <f t="shared" si="51"/>
        <v>S3_P2</v>
      </c>
      <c r="U573" t="str">
        <f t="shared" si="52"/>
        <v>L4-S3_P2</v>
      </c>
    </row>
    <row r="574" spans="1:21" x14ac:dyDescent="0.35">
      <c r="A574" t="s">
        <v>1637</v>
      </c>
      <c r="B574" t="s">
        <v>1516</v>
      </c>
      <c r="C574" t="s">
        <v>3</v>
      </c>
      <c r="D574" t="s">
        <v>35</v>
      </c>
      <c r="E574">
        <v>0.26415094300000003</v>
      </c>
      <c r="F574">
        <v>0.132075472</v>
      </c>
      <c r="G574">
        <v>1.8867925000000001E-2</v>
      </c>
      <c r="H574" t="s">
        <v>1442</v>
      </c>
      <c r="I574" t="s">
        <v>1443</v>
      </c>
      <c r="J574" t="s">
        <v>1570</v>
      </c>
      <c r="K574" t="s">
        <v>1443</v>
      </c>
      <c r="M574">
        <f t="shared" si="53"/>
        <v>0</v>
      </c>
      <c r="N574">
        <f t="shared" si="54"/>
        <v>0</v>
      </c>
      <c r="O574">
        <f t="shared" si="54"/>
        <v>0</v>
      </c>
      <c r="P574">
        <f t="shared" si="54"/>
        <v>0</v>
      </c>
      <c r="Q574">
        <f t="shared" si="55"/>
        <v>0</v>
      </c>
      <c r="R574" t="str">
        <f t="shared" si="51"/>
        <v>350mt-wam</v>
      </c>
      <c r="S574" t="str">
        <f t="shared" si="51"/>
        <v>L1</v>
      </c>
      <c r="T574" t="str">
        <f t="shared" si="51"/>
        <v>a</v>
      </c>
      <c r="U574" t="str">
        <f t="shared" si="52"/>
        <v>L1-a</v>
      </c>
    </row>
    <row r="575" spans="1:21" x14ac:dyDescent="0.35">
      <c r="A575" t="s">
        <v>1637</v>
      </c>
      <c r="B575" t="s">
        <v>1516</v>
      </c>
      <c r="C575" t="s">
        <v>3</v>
      </c>
      <c r="D575" t="s">
        <v>39</v>
      </c>
      <c r="E575">
        <v>0.47169811299999997</v>
      </c>
      <c r="F575">
        <v>0.26415094300000003</v>
      </c>
      <c r="G575">
        <v>3.7735849000000002E-2</v>
      </c>
      <c r="H575" t="s">
        <v>1442</v>
      </c>
      <c r="I575" t="s">
        <v>1445</v>
      </c>
      <c r="J575" t="s">
        <v>1570</v>
      </c>
      <c r="K575" t="s">
        <v>1445</v>
      </c>
      <c r="M575">
        <f t="shared" si="53"/>
        <v>0</v>
      </c>
      <c r="N575">
        <f t="shared" si="54"/>
        <v>0</v>
      </c>
      <c r="O575">
        <f t="shared" si="54"/>
        <v>0</v>
      </c>
      <c r="P575">
        <f t="shared" si="54"/>
        <v>0</v>
      </c>
      <c r="Q575">
        <f t="shared" si="55"/>
        <v>0</v>
      </c>
      <c r="R575" t="str">
        <f t="shared" si="51"/>
        <v>350mt-wam</v>
      </c>
      <c r="S575" t="str">
        <f t="shared" si="51"/>
        <v>L1</v>
      </c>
      <c r="T575" t="str">
        <f t="shared" si="51"/>
        <v>b</v>
      </c>
      <c r="U575" t="str">
        <f t="shared" si="52"/>
        <v>L1-b</v>
      </c>
    </row>
    <row r="576" spans="1:21" x14ac:dyDescent="0.35">
      <c r="A576" t="s">
        <v>1637</v>
      </c>
      <c r="B576" t="s">
        <v>1516</v>
      </c>
      <c r="C576" t="s">
        <v>3</v>
      </c>
      <c r="D576" t="s">
        <v>42</v>
      </c>
      <c r="E576">
        <v>0.86792452799999997</v>
      </c>
      <c r="F576">
        <v>0.603773585</v>
      </c>
      <c r="G576">
        <v>0.188679245</v>
      </c>
      <c r="H576" t="s">
        <v>1463</v>
      </c>
      <c r="I576" t="s">
        <v>1448</v>
      </c>
      <c r="J576" t="s">
        <v>1570</v>
      </c>
      <c r="K576" t="s">
        <v>1448</v>
      </c>
      <c r="M576">
        <f t="shared" si="53"/>
        <v>0</v>
      </c>
      <c r="N576">
        <f t="shared" si="54"/>
        <v>1</v>
      </c>
      <c r="O576">
        <f t="shared" si="54"/>
        <v>0</v>
      </c>
      <c r="P576">
        <f t="shared" si="54"/>
        <v>0</v>
      </c>
      <c r="Q576">
        <f t="shared" si="55"/>
        <v>1</v>
      </c>
      <c r="R576" t="str">
        <f t="shared" si="51"/>
        <v>350mt-wam</v>
      </c>
      <c r="S576" t="str">
        <f t="shared" si="51"/>
        <v>L1</v>
      </c>
      <c r="T576" t="str">
        <f t="shared" si="51"/>
        <v>d</v>
      </c>
      <c r="U576" t="str">
        <f t="shared" si="52"/>
        <v>L1-d</v>
      </c>
    </row>
    <row r="577" spans="1:21" x14ac:dyDescent="0.35">
      <c r="A577" t="s">
        <v>1637</v>
      </c>
      <c r="B577" t="s">
        <v>1516</v>
      </c>
      <c r="C577" t="s">
        <v>3</v>
      </c>
      <c r="D577" t="s">
        <v>45</v>
      </c>
      <c r="E577">
        <v>0.98113207499999999</v>
      </c>
      <c r="F577">
        <v>0.83018867900000004</v>
      </c>
      <c r="G577">
        <v>0.28301886799999998</v>
      </c>
      <c r="H577" t="s">
        <v>1447</v>
      </c>
      <c r="I577" t="s">
        <v>1449</v>
      </c>
      <c r="J577" t="s">
        <v>1570</v>
      </c>
      <c r="K577" t="s">
        <v>1449</v>
      </c>
      <c r="M577">
        <f t="shared" si="53"/>
        <v>0</v>
      </c>
      <c r="N577">
        <f t="shared" si="54"/>
        <v>1</v>
      </c>
      <c r="O577">
        <f t="shared" si="54"/>
        <v>1</v>
      </c>
      <c r="P577">
        <f t="shared" si="54"/>
        <v>0</v>
      </c>
      <c r="Q577">
        <f t="shared" si="55"/>
        <v>2</v>
      </c>
      <c r="R577" t="str">
        <f t="shared" si="51"/>
        <v>350mt-wam</v>
      </c>
      <c r="S577" t="str">
        <f t="shared" si="51"/>
        <v>L1</v>
      </c>
      <c r="T577" t="str">
        <f t="shared" si="51"/>
        <v>e</v>
      </c>
      <c r="U577" t="str">
        <f t="shared" si="52"/>
        <v>L1-e</v>
      </c>
    </row>
    <row r="578" spans="1:21" x14ac:dyDescent="0.35">
      <c r="A578" t="s">
        <v>1637</v>
      </c>
      <c r="B578" t="s">
        <v>1516</v>
      </c>
      <c r="C578" t="s">
        <v>3</v>
      </c>
      <c r="D578" t="s">
        <v>1450</v>
      </c>
      <c r="E578">
        <v>0</v>
      </c>
      <c r="F578">
        <v>0</v>
      </c>
      <c r="G578">
        <v>0</v>
      </c>
      <c r="H578" t="s">
        <v>1442</v>
      </c>
      <c r="I578" t="s">
        <v>1451</v>
      </c>
      <c r="J578" t="s">
        <v>1570</v>
      </c>
      <c r="K578" t="s">
        <v>1451</v>
      </c>
      <c r="M578">
        <f t="shared" si="53"/>
        <v>-1</v>
      </c>
      <c r="N578">
        <f t="shared" si="54"/>
        <v>0</v>
      </c>
      <c r="O578">
        <f t="shared" si="54"/>
        <v>0</v>
      </c>
      <c r="P578">
        <f t="shared" si="54"/>
        <v>0</v>
      </c>
      <c r="Q578">
        <f t="shared" si="55"/>
        <v>-1</v>
      </c>
      <c r="R578" t="str">
        <f t="shared" ref="R578:T641" si="56">B578</f>
        <v>350mt-wam</v>
      </c>
      <c r="S578" t="str">
        <f t="shared" si="56"/>
        <v>L1</v>
      </c>
      <c r="T578" t="str">
        <f t="shared" si="56"/>
        <v>S1</v>
      </c>
      <c r="U578" t="str">
        <f t="shared" ref="U578:U641" si="57">I578</f>
        <v>L1-S1</v>
      </c>
    </row>
    <row r="579" spans="1:21" x14ac:dyDescent="0.35">
      <c r="A579" t="s">
        <v>1637</v>
      </c>
      <c r="B579" t="s">
        <v>1516</v>
      </c>
      <c r="C579" t="s">
        <v>3</v>
      </c>
      <c r="D579" t="s">
        <v>1454</v>
      </c>
      <c r="E579">
        <v>7.5471698000000004E-2</v>
      </c>
      <c r="F579">
        <v>0</v>
      </c>
      <c r="G579">
        <v>0</v>
      </c>
      <c r="H579" t="s">
        <v>1442</v>
      </c>
      <c r="I579" t="s">
        <v>1455</v>
      </c>
      <c r="J579" t="s">
        <v>1570</v>
      </c>
      <c r="K579" t="s">
        <v>1455</v>
      </c>
      <c r="M579">
        <f t="shared" ref="M579:M642" si="58">IF(E579=0,-1,0)</f>
        <v>0</v>
      </c>
      <c r="N579">
        <f t="shared" ref="N579:P642" si="59">IF(E579&gt;0.667,1,0)</f>
        <v>0</v>
      </c>
      <c r="O579">
        <f t="shared" si="59"/>
        <v>0</v>
      </c>
      <c r="P579">
        <f t="shared" si="59"/>
        <v>0</v>
      </c>
      <c r="Q579">
        <f t="shared" ref="Q579:Q642" si="60">SUM(M579:P579)</f>
        <v>0</v>
      </c>
      <c r="R579" t="str">
        <f t="shared" si="56"/>
        <v>350mt-wam</v>
      </c>
      <c r="S579" t="str">
        <f t="shared" si="56"/>
        <v>L1</v>
      </c>
      <c r="T579" t="str">
        <f t="shared" si="56"/>
        <v>S1_P1</v>
      </c>
      <c r="U579" t="str">
        <f t="shared" si="57"/>
        <v>L1-S1_P1</v>
      </c>
    </row>
    <row r="580" spans="1:21" x14ac:dyDescent="0.35">
      <c r="A580" t="s">
        <v>1637</v>
      </c>
      <c r="B580" t="s">
        <v>1516</v>
      </c>
      <c r="C580" t="s">
        <v>3</v>
      </c>
      <c r="D580" t="s">
        <v>1459</v>
      </c>
      <c r="E580">
        <v>0.43396226399999999</v>
      </c>
      <c r="F580">
        <v>0.188679245</v>
      </c>
      <c r="G580">
        <v>1.8867925000000001E-2</v>
      </c>
      <c r="H580" t="s">
        <v>1442</v>
      </c>
      <c r="I580" t="s">
        <v>85</v>
      </c>
      <c r="J580" t="s">
        <v>1570</v>
      </c>
      <c r="K580" t="s">
        <v>85</v>
      </c>
      <c r="M580">
        <f t="shared" si="58"/>
        <v>0</v>
      </c>
      <c r="N580">
        <f t="shared" si="59"/>
        <v>0</v>
      </c>
      <c r="O580">
        <f t="shared" si="59"/>
        <v>0</v>
      </c>
      <c r="P580">
        <f t="shared" si="59"/>
        <v>0</v>
      </c>
      <c r="Q580">
        <f t="shared" si="60"/>
        <v>0</v>
      </c>
      <c r="R580" t="str">
        <f t="shared" si="56"/>
        <v>350mt-wam</v>
      </c>
      <c r="S580" t="str">
        <f t="shared" si="56"/>
        <v>L1</v>
      </c>
      <c r="T580" t="str">
        <f t="shared" si="56"/>
        <v>S1_P2</v>
      </c>
      <c r="U580" t="str">
        <f t="shared" si="57"/>
        <v>L1-S1_P2</v>
      </c>
    </row>
    <row r="581" spans="1:21" x14ac:dyDescent="0.35">
      <c r="A581" t="s">
        <v>1637</v>
      </c>
      <c r="B581" t="s">
        <v>1516</v>
      </c>
      <c r="C581" t="s">
        <v>3</v>
      </c>
      <c r="D581" t="s">
        <v>1460</v>
      </c>
      <c r="E581">
        <v>0</v>
      </c>
      <c r="F581">
        <v>0</v>
      </c>
      <c r="G581">
        <v>0</v>
      </c>
      <c r="H581" t="s">
        <v>1442</v>
      </c>
      <c r="I581" t="s">
        <v>1461</v>
      </c>
      <c r="J581" t="s">
        <v>1570</v>
      </c>
      <c r="K581" t="s">
        <v>1461</v>
      </c>
      <c r="M581">
        <f t="shared" si="58"/>
        <v>-1</v>
      </c>
      <c r="N581">
        <f t="shared" si="59"/>
        <v>0</v>
      </c>
      <c r="O581">
        <f t="shared" si="59"/>
        <v>0</v>
      </c>
      <c r="P581">
        <f t="shared" si="59"/>
        <v>0</v>
      </c>
      <c r="Q581">
        <f t="shared" si="60"/>
        <v>-1</v>
      </c>
      <c r="R581" t="str">
        <f t="shared" si="56"/>
        <v>350mt-wam</v>
      </c>
      <c r="S581" t="str">
        <f t="shared" si="56"/>
        <v>L1</v>
      </c>
      <c r="T581" t="str">
        <f t="shared" si="56"/>
        <v>S2</v>
      </c>
      <c r="U581" t="str">
        <f t="shared" si="57"/>
        <v>L1-S2</v>
      </c>
    </row>
    <row r="582" spans="1:21" x14ac:dyDescent="0.35">
      <c r="A582" t="s">
        <v>1637</v>
      </c>
      <c r="B582" t="s">
        <v>1516</v>
      </c>
      <c r="C582" t="s">
        <v>3</v>
      </c>
      <c r="D582" t="s">
        <v>1462</v>
      </c>
      <c r="E582">
        <v>0.28301886799999998</v>
      </c>
      <c r="F582">
        <v>0.11320754700000001</v>
      </c>
      <c r="G582">
        <v>0</v>
      </c>
      <c r="H582" t="s">
        <v>1442</v>
      </c>
      <c r="I582" t="s">
        <v>1457</v>
      </c>
      <c r="J582" t="s">
        <v>1570</v>
      </c>
      <c r="K582" t="s">
        <v>1457</v>
      </c>
      <c r="M582">
        <f t="shared" si="58"/>
        <v>0</v>
      </c>
      <c r="N582">
        <f t="shared" si="59"/>
        <v>0</v>
      </c>
      <c r="O582">
        <f t="shared" si="59"/>
        <v>0</v>
      </c>
      <c r="P582">
        <f t="shared" si="59"/>
        <v>0</v>
      </c>
      <c r="Q582">
        <f t="shared" si="60"/>
        <v>0</v>
      </c>
      <c r="R582" t="str">
        <f t="shared" si="56"/>
        <v>350mt-wam</v>
      </c>
      <c r="S582" t="str">
        <f t="shared" si="56"/>
        <v>L1</v>
      </c>
      <c r="T582" t="str">
        <f t="shared" si="56"/>
        <v>S2_P1</v>
      </c>
      <c r="U582" t="str">
        <f t="shared" si="57"/>
        <v>L1-S2_P1</v>
      </c>
    </row>
    <row r="583" spans="1:21" x14ac:dyDescent="0.35">
      <c r="A583" t="s">
        <v>1637</v>
      </c>
      <c r="B583" t="s">
        <v>1516</v>
      </c>
      <c r="C583" t="s">
        <v>3</v>
      </c>
      <c r="D583" t="s">
        <v>179</v>
      </c>
      <c r="E583">
        <v>0.83018867900000004</v>
      </c>
      <c r="F583">
        <v>0.45283018899999999</v>
      </c>
      <c r="G583">
        <v>0.15094339600000001</v>
      </c>
      <c r="H583" t="s">
        <v>1463</v>
      </c>
      <c r="I583" t="s">
        <v>87</v>
      </c>
      <c r="J583" t="s">
        <v>1570</v>
      </c>
      <c r="K583" t="s">
        <v>87</v>
      </c>
      <c r="M583">
        <f t="shared" si="58"/>
        <v>0</v>
      </c>
      <c r="N583">
        <f t="shared" si="59"/>
        <v>1</v>
      </c>
      <c r="O583">
        <f t="shared" si="59"/>
        <v>0</v>
      </c>
      <c r="P583">
        <f t="shared" si="59"/>
        <v>0</v>
      </c>
      <c r="Q583">
        <f t="shared" si="60"/>
        <v>1</v>
      </c>
      <c r="R583" t="str">
        <f t="shared" si="56"/>
        <v>350mt-wam</v>
      </c>
      <c r="S583" t="str">
        <f t="shared" si="56"/>
        <v>L1</v>
      </c>
      <c r="T583" t="str">
        <f t="shared" si="56"/>
        <v>S2_P2</v>
      </c>
      <c r="U583" t="str">
        <f t="shared" si="57"/>
        <v>L1-S2_P2</v>
      </c>
    </row>
    <row r="584" spans="1:21" x14ac:dyDescent="0.35">
      <c r="A584" t="s">
        <v>1637</v>
      </c>
      <c r="B584" t="s">
        <v>1516</v>
      </c>
      <c r="C584" t="s">
        <v>3</v>
      </c>
      <c r="D584" t="s">
        <v>1464</v>
      </c>
      <c r="E584">
        <v>0</v>
      </c>
      <c r="F584">
        <v>0</v>
      </c>
      <c r="G584">
        <v>0</v>
      </c>
      <c r="H584" t="s">
        <v>1442</v>
      </c>
      <c r="I584" t="s">
        <v>1465</v>
      </c>
      <c r="J584" t="s">
        <v>1570</v>
      </c>
      <c r="K584" t="s">
        <v>1465</v>
      </c>
      <c r="M584">
        <f t="shared" si="58"/>
        <v>-1</v>
      </c>
      <c r="N584">
        <f t="shared" si="59"/>
        <v>0</v>
      </c>
      <c r="O584">
        <f t="shared" si="59"/>
        <v>0</v>
      </c>
      <c r="P584">
        <f t="shared" si="59"/>
        <v>0</v>
      </c>
      <c r="Q584">
        <f t="shared" si="60"/>
        <v>-1</v>
      </c>
      <c r="R584" t="str">
        <f t="shared" si="56"/>
        <v>350mt-wam</v>
      </c>
      <c r="S584" t="str">
        <f t="shared" si="56"/>
        <v>L1</v>
      </c>
      <c r="T584" t="str">
        <f t="shared" si="56"/>
        <v>S3</v>
      </c>
      <c r="U584" t="str">
        <f t="shared" si="57"/>
        <v>L1-S3</v>
      </c>
    </row>
    <row r="585" spans="1:21" x14ac:dyDescent="0.35">
      <c r="A585" t="s">
        <v>1637</v>
      </c>
      <c r="B585" t="s">
        <v>1516</v>
      </c>
      <c r="C585" t="s">
        <v>3</v>
      </c>
      <c r="D585" t="s">
        <v>1466</v>
      </c>
      <c r="E585">
        <v>0</v>
      </c>
      <c r="F585">
        <v>0</v>
      </c>
      <c r="G585">
        <v>0</v>
      </c>
      <c r="H585" t="s">
        <v>1442</v>
      </c>
      <c r="I585" t="s">
        <v>1467</v>
      </c>
      <c r="J585" t="s">
        <v>1570</v>
      </c>
      <c r="K585" t="s">
        <v>1467</v>
      </c>
      <c r="M585">
        <f t="shared" si="58"/>
        <v>-1</v>
      </c>
      <c r="N585">
        <f t="shared" si="59"/>
        <v>0</v>
      </c>
      <c r="O585">
        <f t="shared" si="59"/>
        <v>0</v>
      </c>
      <c r="P585">
        <f t="shared" si="59"/>
        <v>0</v>
      </c>
      <c r="Q585">
        <f t="shared" si="60"/>
        <v>-1</v>
      </c>
      <c r="R585" t="str">
        <f t="shared" si="56"/>
        <v>350mt-wam</v>
      </c>
      <c r="S585" t="str">
        <f t="shared" si="56"/>
        <v>L1</v>
      </c>
      <c r="T585" t="str">
        <f t="shared" si="56"/>
        <v>S3_P1</v>
      </c>
      <c r="U585" t="str">
        <f t="shared" si="57"/>
        <v>L1-S3_P1</v>
      </c>
    </row>
    <row r="586" spans="1:21" x14ac:dyDescent="0.35">
      <c r="A586" t="s">
        <v>1637</v>
      </c>
      <c r="B586" t="s">
        <v>1516</v>
      </c>
      <c r="C586" t="s">
        <v>3</v>
      </c>
      <c r="D586" t="s">
        <v>1468</v>
      </c>
      <c r="E586">
        <v>0.26415094300000003</v>
      </c>
      <c r="F586">
        <v>3.7735849000000002E-2</v>
      </c>
      <c r="G586">
        <v>0</v>
      </c>
      <c r="H586" t="s">
        <v>1442</v>
      </c>
      <c r="I586" t="s">
        <v>1469</v>
      </c>
      <c r="J586" t="s">
        <v>1570</v>
      </c>
      <c r="K586" t="s">
        <v>1469</v>
      </c>
      <c r="M586">
        <f t="shared" si="58"/>
        <v>0</v>
      </c>
      <c r="N586">
        <f t="shared" si="59"/>
        <v>0</v>
      </c>
      <c r="O586">
        <f t="shared" si="59"/>
        <v>0</v>
      </c>
      <c r="P586">
        <f t="shared" si="59"/>
        <v>0</v>
      </c>
      <c r="Q586">
        <f t="shared" si="60"/>
        <v>0</v>
      </c>
      <c r="R586" t="str">
        <f t="shared" si="56"/>
        <v>350mt-wam</v>
      </c>
      <c r="S586" t="str">
        <f t="shared" si="56"/>
        <v>L1</v>
      </c>
      <c r="T586" t="str">
        <f t="shared" si="56"/>
        <v>S3_P2</v>
      </c>
      <c r="U586" t="str">
        <f t="shared" si="57"/>
        <v>L1-S3_P2</v>
      </c>
    </row>
    <row r="587" spans="1:21" x14ac:dyDescent="0.35">
      <c r="A587" t="s">
        <v>1637</v>
      </c>
      <c r="B587" t="s">
        <v>1516</v>
      </c>
      <c r="C587" t="s">
        <v>9</v>
      </c>
      <c r="D587" t="s">
        <v>35</v>
      </c>
      <c r="E587">
        <v>0.45283018899999999</v>
      </c>
      <c r="F587">
        <v>0.20754717</v>
      </c>
      <c r="G587">
        <v>3.7735849000000002E-2</v>
      </c>
      <c r="H587" t="s">
        <v>1442</v>
      </c>
      <c r="I587" t="s">
        <v>1470</v>
      </c>
      <c r="J587" t="s">
        <v>1571</v>
      </c>
      <c r="K587" t="s">
        <v>1470</v>
      </c>
      <c r="M587">
        <f t="shared" si="58"/>
        <v>0</v>
      </c>
      <c r="N587">
        <f t="shared" si="59"/>
        <v>0</v>
      </c>
      <c r="O587">
        <f t="shared" si="59"/>
        <v>0</v>
      </c>
      <c r="P587">
        <f t="shared" si="59"/>
        <v>0</v>
      </c>
      <c r="Q587">
        <f t="shared" si="60"/>
        <v>0</v>
      </c>
      <c r="R587" t="str">
        <f t="shared" si="56"/>
        <v>350mt-wam</v>
      </c>
      <c r="S587" t="str">
        <f t="shared" si="56"/>
        <v>L2</v>
      </c>
      <c r="T587" t="str">
        <f t="shared" si="56"/>
        <v>a</v>
      </c>
      <c r="U587" t="str">
        <f t="shared" si="57"/>
        <v>L2-a</v>
      </c>
    </row>
    <row r="588" spans="1:21" x14ac:dyDescent="0.35">
      <c r="A588" t="s">
        <v>1637</v>
      </c>
      <c r="B588" t="s">
        <v>1516</v>
      </c>
      <c r="C588" t="s">
        <v>9</v>
      </c>
      <c r="D588" t="s">
        <v>39</v>
      </c>
      <c r="E588">
        <v>0.811320755</v>
      </c>
      <c r="F588">
        <v>0.37735849100000002</v>
      </c>
      <c r="G588">
        <v>0.11320754700000001</v>
      </c>
      <c r="H588" t="s">
        <v>1463</v>
      </c>
      <c r="I588" t="s">
        <v>1472</v>
      </c>
      <c r="J588" t="s">
        <v>1571</v>
      </c>
      <c r="K588" t="s">
        <v>1472</v>
      </c>
      <c r="M588">
        <f t="shared" si="58"/>
        <v>0</v>
      </c>
      <c r="N588">
        <f t="shared" si="59"/>
        <v>1</v>
      </c>
      <c r="O588">
        <f t="shared" si="59"/>
        <v>0</v>
      </c>
      <c r="P588">
        <f t="shared" si="59"/>
        <v>0</v>
      </c>
      <c r="Q588">
        <f t="shared" si="60"/>
        <v>1</v>
      </c>
      <c r="R588" t="str">
        <f t="shared" si="56"/>
        <v>350mt-wam</v>
      </c>
      <c r="S588" t="str">
        <f t="shared" si="56"/>
        <v>L2</v>
      </c>
      <c r="T588" t="str">
        <f t="shared" si="56"/>
        <v>b</v>
      </c>
      <c r="U588" t="str">
        <f t="shared" si="57"/>
        <v>L2-b</v>
      </c>
    </row>
    <row r="589" spans="1:21" x14ac:dyDescent="0.35">
      <c r="A589" t="s">
        <v>1637</v>
      </c>
      <c r="B589" t="s">
        <v>1516</v>
      </c>
      <c r="C589" t="s">
        <v>9</v>
      </c>
      <c r="D589" t="s">
        <v>42</v>
      </c>
      <c r="E589">
        <v>0.94339622599999995</v>
      </c>
      <c r="F589">
        <v>0.77358490599999996</v>
      </c>
      <c r="G589">
        <v>0.20754717</v>
      </c>
      <c r="H589" t="s">
        <v>1447</v>
      </c>
      <c r="I589" t="s">
        <v>1473</v>
      </c>
      <c r="J589" t="s">
        <v>1571</v>
      </c>
      <c r="K589" t="s">
        <v>1473</v>
      </c>
      <c r="M589">
        <f t="shared" si="58"/>
        <v>0</v>
      </c>
      <c r="N589">
        <f t="shared" si="59"/>
        <v>1</v>
      </c>
      <c r="O589">
        <f t="shared" si="59"/>
        <v>1</v>
      </c>
      <c r="P589">
        <f t="shared" si="59"/>
        <v>0</v>
      </c>
      <c r="Q589">
        <f t="shared" si="60"/>
        <v>2</v>
      </c>
      <c r="R589" t="str">
        <f t="shared" si="56"/>
        <v>350mt-wam</v>
      </c>
      <c r="S589" t="str">
        <f t="shared" si="56"/>
        <v>L2</v>
      </c>
      <c r="T589" t="str">
        <f t="shared" si="56"/>
        <v>d</v>
      </c>
      <c r="U589" t="str">
        <f t="shared" si="57"/>
        <v>L2-d</v>
      </c>
    </row>
    <row r="590" spans="1:21" x14ac:dyDescent="0.35">
      <c r="A590" t="s">
        <v>1637</v>
      </c>
      <c r="B590" t="s">
        <v>1516</v>
      </c>
      <c r="C590" t="s">
        <v>9</v>
      </c>
      <c r="D590" t="s">
        <v>45</v>
      </c>
      <c r="E590">
        <v>1</v>
      </c>
      <c r="F590">
        <v>0.88679245299999998</v>
      </c>
      <c r="G590">
        <v>0.37735849100000002</v>
      </c>
      <c r="H590" t="s">
        <v>1447</v>
      </c>
      <c r="I590" t="s">
        <v>1474</v>
      </c>
      <c r="J590" t="s">
        <v>1571</v>
      </c>
      <c r="K590" t="s">
        <v>1474</v>
      </c>
      <c r="M590">
        <f t="shared" si="58"/>
        <v>0</v>
      </c>
      <c r="N590">
        <f t="shared" si="59"/>
        <v>1</v>
      </c>
      <c r="O590">
        <f t="shared" si="59"/>
        <v>1</v>
      </c>
      <c r="P590">
        <f t="shared" si="59"/>
        <v>0</v>
      </c>
      <c r="Q590">
        <f t="shared" si="60"/>
        <v>2</v>
      </c>
      <c r="R590" t="str">
        <f t="shared" si="56"/>
        <v>350mt-wam</v>
      </c>
      <c r="S590" t="str">
        <f t="shared" si="56"/>
        <v>L2</v>
      </c>
      <c r="T590" t="str">
        <f t="shared" si="56"/>
        <v>e</v>
      </c>
      <c r="U590" t="str">
        <f t="shared" si="57"/>
        <v>L2-e</v>
      </c>
    </row>
    <row r="591" spans="1:21" x14ac:dyDescent="0.35">
      <c r="A591" t="s">
        <v>1637</v>
      </c>
      <c r="B591" t="s">
        <v>1516</v>
      </c>
      <c r="C591" t="s">
        <v>9</v>
      </c>
      <c r="D591" t="s">
        <v>1450</v>
      </c>
      <c r="E591">
        <v>0</v>
      </c>
      <c r="F591">
        <v>0</v>
      </c>
      <c r="G591">
        <v>0</v>
      </c>
      <c r="H591" t="s">
        <v>1442</v>
      </c>
      <c r="I591" t="s">
        <v>1475</v>
      </c>
      <c r="J591" t="s">
        <v>1571</v>
      </c>
      <c r="K591" t="s">
        <v>1475</v>
      </c>
      <c r="M591">
        <f t="shared" si="58"/>
        <v>-1</v>
      </c>
      <c r="N591">
        <f t="shared" si="59"/>
        <v>0</v>
      </c>
      <c r="O591">
        <f t="shared" si="59"/>
        <v>0</v>
      </c>
      <c r="P591">
        <f t="shared" si="59"/>
        <v>0</v>
      </c>
      <c r="Q591">
        <f t="shared" si="60"/>
        <v>-1</v>
      </c>
      <c r="R591" t="str">
        <f t="shared" si="56"/>
        <v>350mt-wam</v>
      </c>
      <c r="S591" t="str">
        <f t="shared" si="56"/>
        <v>L2</v>
      </c>
      <c r="T591" t="str">
        <f t="shared" si="56"/>
        <v>S1</v>
      </c>
      <c r="U591" t="str">
        <f t="shared" si="57"/>
        <v>L2-S1</v>
      </c>
    </row>
    <row r="592" spans="1:21" x14ac:dyDescent="0.35">
      <c r="A592" t="s">
        <v>1637</v>
      </c>
      <c r="B592" t="s">
        <v>1516</v>
      </c>
      <c r="C592" t="s">
        <v>9</v>
      </c>
      <c r="D592" t="s">
        <v>1454</v>
      </c>
      <c r="E592">
        <v>0.20754717</v>
      </c>
      <c r="F592">
        <v>0</v>
      </c>
      <c r="G592">
        <v>0</v>
      </c>
      <c r="H592" t="s">
        <v>1442</v>
      </c>
      <c r="I592" t="s">
        <v>1476</v>
      </c>
      <c r="J592" t="s">
        <v>1571</v>
      </c>
      <c r="K592" t="s">
        <v>1476</v>
      </c>
      <c r="M592">
        <f t="shared" si="58"/>
        <v>0</v>
      </c>
      <c r="N592">
        <f t="shared" si="59"/>
        <v>0</v>
      </c>
      <c r="O592">
        <f t="shared" si="59"/>
        <v>0</v>
      </c>
      <c r="P592">
        <f t="shared" si="59"/>
        <v>0</v>
      </c>
      <c r="Q592">
        <f t="shared" si="60"/>
        <v>0</v>
      </c>
      <c r="R592" t="str">
        <f t="shared" si="56"/>
        <v>350mt-wam</v>
      </c>
      <c r="S592" t="str">
        <f t="shared" si="56"/>
        <v>L2</v>
      </c>
      <c r="T592" t="str">
        <f t="shared" si="56"/>
        <v>S1_P1</v>
      </c>
      <c r="U592" t="str">
        <f t="shared" si="57"/>
        <v>L2-S1_P1</v>
      </c>
    </row>
    <row r="593" spans="1:21" x14ac:dyDescent="0.35">
      <c r="A593" t="s">
        <v>1637</v>
      </c>
      <c r="B593" t="s">
        <v>1516</v>
      </c>
      <c r="C593" t="s">
        <v>9</v>
      </c>
      <c r="D593" t="s">
        <v>1459</v>
      </c>
      <c r="E593">
        <v>0.79245283</v>
      </c>
      <c r="F593">
        <v>0.26415094300000003</v>
      </c>
      <c r="G593">
        <v>3.7735849000000002E-2</v>
      </c>
      <c r="H593" t="s">
        <v>1463</v>
      </c>
      <c r="I593" t="s">
        <v>1477</v>
      </c>
      <c r="J593" t="s">
        <v>1571</v>
      </c>
      <c r="K593" t="s">
        <v>1477</v>
      </c>
      <c r="M593">
        <f t="shared" si="58"/>
        <v>0</v>
      </c>
      <c r="N593">
        <f t="shared" si="59"/>
        <v>1</v>
      </c>
      <c r="O593">
        <f t="shared" si="59"/>
        <v>0</v>
      </c>
      <c r="P593">
        <f t="shared" si="59"/>
        <v>0</v>
      </c>
      <c r="Q593">
        <f t="shared" si="60"/>
        <v>1</v>
      </c>
      <c r="R593" t="str">
        <f t="shared" si="56"/>
        <v>350mt-wam</v>
      </c>
      <c r="S593" t="str">
        <f t="shared" si="56"/>
        <v>L2</v>
      </c>
      <c r="T593" t="str">
        <f t="shared" si="56"/>
        <v>S1_P2</v>
      </c>
      <c r="U593" t="str">
        <f t="shared" si="57"/>
        <v>L2-S1_P2</v>
      </c>
    </row>
    <row r="594" spans="1:21" x14ac:dyDescent="0.35">
      <c r="A594" t="s">
        <v>1637</v>
      </c>
      <c r="B594" t="s">
        <v>1516</v>
      </c>
      <c r="C594" t="s">
        <v>9</v>
      </c>
      <c r="D594" t="s">
        <v>1460</v>
      </c>
      <c r="E594">
        <v>7.5471698000000004E-2</v>
      </c>
      <c r="F594">
        <v>0</v>
      </c>
      <c r="G594">
        <v>0</v>
      </c>
      <c r="H594" t="s">
        <v>1442</v>
      </c>
      <c r="I594" t="s">
        <v>1478</v>
      </c>
      <c r="J594" t="s">
        <v>1571</v>
      </c>
      <c r="K594" t="s">
        <v>1478</v>
      </c>
      <c r="M594">
        <f t="shared" si="58"/>
        <v>0</v>
      </c>
      <c r="N594">
        <f t="shared" si="59"/>
        <v>0</v>
      </c>
      <c r="O594">
        <f t="shared" si="59"/>
        <v>0</v>
      </c>
      <c r="P594">
        <f t="shared" si="59"/>
        <v>0</v>
      </c>
      <c r="Q594">
        <f t="shared" si="60"/>
        <v>0</v>
      </c>
      <c r="R594" t="str">
        <f t="shared" si="56"/>
        <v>350mt-wam</v>
      </c>
      <c r="S594" t="str">
        <f t="shared" si="56"/>
        <v>L2</v>
      </c>
      <c r="T594" t="str">
        <f t="shared" si="56"/>
        <v>S2</v>
      </c>
      <c r="U594" t="str">
        <f t="shared" si="57"/>
        <v>L2-S2</v>
      </c>
    </row>
    <row r="595" spans="1:21" x14ac:dyDescent="0.35">
      <c r="A595" t="s">
        <v>1637</v>
      </c>
      <c r="B595" t="s">
        <v>1516</v>
      </c>
      <c r="C595" t="s">
        <v>9</v>
      </c>
      <c r="D595" t="s">
        <v>1462</v>
      </c>
      <c r="E595">
        <v>0.50943396200000002</v>
      </c>
      <c r="F595">
        <v>0.188679245</v>
      </c>
      <c r="G595">
        <v>1.8867925000000001E-2</v>
      </c>
      <c r="H595" t="s">
        <v>1442</v>
      </c>
      <c r="I595" t="s">
        <v>1479</v>
      </c>
      <c r="J595" t="s">
        <v>1571</v>
      </c>
      <c r="K595" t="s">
        <v>1479</v>
      </c>
      <c r="M595">
        <f t="shared" si="58"/>
        <v>0</v>
      </c>
      <c r="N595">
        <f t="shared" si="59"/>
        <v>0</v>
      </c>
      <c r="O595">
        <f t="shared" si="59"/>
        <v>0</v>
      </c>
      <c r="P595">
        <f t="shared" si="59"/>
        <v>0</v>
      </c>
      <c r="Q595">
        <f t="shared" si="60"/>
        <v>0</v>
      </c>
      <c r="R595" t="str">
        <f t="shared" si="56"/>
        <v>350mt-wam</v>
      </c>
      <c r="S595" t="str">
        <f t="shared" si="56"/>
        <v>L2</v>
      </c>
      <c r="T595" t="str">
        <f t="shared" si="56"/>
        <v>S2_P1</v>
      </c>
      <c r="U595" t="str">
        <f t="shared" si="57"/>
        <v>L2-S2_P1</v>
      </c>
    </row>
    <row r="596" spans="1:21" x14ac:dyDescent="0.35">
      <c r="A596" t="s">
        <v>1637</v>
      </c>
      <c r="B596" t="s">
        <v>1516</v>
      </c>
      <c r="C596" t="s">
        <v>9</v>
      </c>
      <c r="D596" t="s">
        <v>179</v>
      </c>
      <c r="E596">
        <v>0.92452830200000002</v>
      </c>
      <c r="F596">
        <v>0.603773585</v>
      </c>
      <c r="G596">
        <v>0.188679245</v>
      </c>
      <c r="H596" t="s">
        <v>1463</v>
      </c>
      <c r="I596" t="s">
        <v>1480</v>
      </c>
      <c r="J596" t="s">
        <v>1571</v>
      </c>
      <c r="K596" t="s">
        <v>1480</v>
      </c>
      <c r="M596">
        <f t="shared" si="58"/>
        <v>0</v>
      </c>
      <c r="N596">
        <f t="shared" si="59"/>
        <v>1</v>
      </c>
      <c r="O596">
        <f t="shared" si="59"/>
        <v>0</v>
      </c>
      <c r="P596">
        <f t="shared" si="59"/>
        <v>0</v>
      </c>
      <c r="Q596">
        <f t="shared" si="60"/>
        <v>1</v>
      </c>
      <c r="R596" t="str">
        <f t="shared" si="56"/>
        <v>350mt-wam</v>
      </c>
      <c r="S596" t="str">
        <f t="shared" si="56"/>
        <v>L2</v>
      </c>
      <c r="T596" t="str">
        <f t="shared" si="56"/>
        <v>S2_P2</v>
      </c>
      <c r="U596" t="str">
        <f t="shared" si="57"/>
        <v>L2-S2_P2</v>
      </c>
    </row>
    <row r="597" spans="1:21" x14ac:dyDescent="0.35">
      <c r="A597" t="s">
        <v>1637</v>
      </c>
      <c r="B597" t="s">
        <v>1516</v>
      </c>
      <c r="C597" t="s">
        <v>9</v>
      </c>
      <c r="D597" t="s">
        <v>1464</v>
      </c>
      <c r="E597">
        <v>0</v>
      </c>
      <c r="F597">
        <v>0</v>
      </c>
      <c r="G597">
        <v>0</v>
      </c>
      <c r="H597" t="s">
        <v>1442</v>
      </c>
      <c r="I597" t="s">
        <v>1481</v>
      </c>
      <c r="J597" t="s">
        <v>1571</v>
      </c>
      <c r="K597" t="s">
        <v>1481</v>
      </c>
      <c r="M597">
        <f t="shared" si="58"/>
        <v>-1</v>
      </c>
      <c r="N597">
        <f t="shared" si="59"/>
        <v>0</v>
      </c>
      <c r="O597">
        <f t="shared" si="59"/>
        <v>0</v>
      </c>
      <c r="P597">
        <f t="shared" si="59"/>
        <v>0</v>
      </c>
      <c r="Q597">
        <f t="shared" si="60"/>
        <v>-1</v>
      </c>
      <c r="R597" t="str">
        <f t="shared" si="56"/>
        <v>350mt-wam</v>
      </c>
      <c r="S597" t="str">
        <f t="shared" si="56"/>
        <v>L2</v>
      </c>
      <c r="T597" t="str">
        <f t="shared" si="56"/>
        <v>S3</v>
      </c>
      <c r="U597" t="str">
        <f t="shared" si="57"/>
        <v>L2-S3</v>
      </c>
    </row>
    <row r="598" spans="1:21" x14ac:dyDescent="0.35">
      <c r="A598" t="s">
        <v>1637</v>
      </c>
      <c r="B598" t="s">
        <v>1516</v>
      </c>
      <c r="C598" t="s">
        <v>9</v>
      </c>
      <c r="D598" t="s">
        <v>1466</v>
      </c>
      <c r="E598">
        <v>7.5471698000000004E-2</v>
      </c>
      <c r="F598">
        <v>0</v>
      </c>
      <c r="G598">
        <v>0</v>
      </c>
      <c r="H598" t="s">
        <v>1442</v>
      </c>
      <c r="I598" t="s">
        <v>1482</v>
      </c>
      <c r="J598" t="s">
        <v>1571</v>
      </c>
      <c r="K598" t="s">
        <v>1482</v>
      </c>
      <c r="M598">
        <f t="shared" si="58"/>
        <v>0</v>
      </c>
      <c r="N598">
        <f t="shared" si="59"/>
        <v>0</v>
      </c>
      <c r="O598">
        <f t="shared" si="59"/>
        <v>0</v>
      </c>
      <c r="P598">
        <f t="shared" si="59"/>
        <v>0</v>
      </c>
      <c r="Q598">
        <f t="shared" si="60"/>
        <v>0</v>
      </c>
      <c r="R598" t="str">
        <f t="shared" si="56"/>
        <v>350mt-wam</v>
      </c>
      <c r="S598" t="str">
        <f t="shared" si="56"/>
        <v>L2</v>
      </c>
      <c r="T598" t="str">
        <f t="shared" si="56"/>
        <v>S3_P1</v>
      </c>
      <c r="U598" t="str">
        <f t="shared" si="57"/>
        <v>L2-S3_P1</v>
      </c>
    </row>
    <row r="599" spans="1:21" x14ac:dyDescent="0.35">
      <c r="A599" t="s">
        <v>1637</v>
      </c>
      <c r="B599" t="s">
        <v>1516</v>
      </c>
      <c r="C599" t="s">
        <v>9</v>
      </c>
      <c r="D599" t="s">
        <v>1468</v>
      </c>
      <c r="E599">
        <v>0.47169811299999997</v>
      </c>
      <c r="F599">
        <v>0.132075472</v>
      </c>
      <c r="G599">
        <v>0</v>
      </c>
      <c r="H599" t="s">
        <v>1442</v>
      </c>
      <c r="I599" t="s">
        <v>1483</v>
      </c>
      <c r="J599" t="s">
        <v>1571</v>
      </c>
      <c r="K599" t="s">
        <v>1483</v>
      </c>
      <c r="M599">
        <f t="shared" si="58"/>
        <v>0</v>
      </c>
      <c r="N599">
        <f t="shared" si="59"/>
        <v>0</v>
      </c>
      <c r="O599">
        <f t="shared" si="59"/>
        <v>0</v>
      </c>
      <c r="P599">
        <f t="shared" si="59"/>
        <v>0</v>
      </c>
      <c r="Q599">
        <f t="shared" si="60"/>
        <v>0</v>
      </c>
      <c r="R599" t="str">
        <f t="shared" si="56"/>
        <v>350mt-wam</v>
      </c>
      <c r="S599" t="str">
        <f t="shared" si="56"/>
        <v>L2</v>
      </c>
      <c r="T599" t="str">
        <f t="shared" si="56"/>
        <v>S3_P2</v>
      </c>
      <c r="U599" t="str">
        <f t="shared" si="57"/>
        <v>L2-S3_P2</v>
      </c>
    </row>
    <row r="600" spans="1:21" x14ac:dyDescent="0.35">
      <c r="A600" t="s">
        <v>1637</v>
      </c>
      <c r="B600" t="s">
        <v>1516</v>
      </c>
      <c r="C600" t="s">
        <v>14</v>
      </c>
      <c r="D600" t="s">
        <v>35</v>
      </c>
      <c r="E600">
        <v>0.52830188700000003</v>
      </c>
      <c r="F600">
        <v>0.26415094300000003</v>
      </c>
      <c r="G600">
        <v>3.7735849000000002E-2</v>
      </c>
      <c r="H600" t="s">
        <v>1442</v>
      </c>
      <c r="I600" t="s">
        <v>1484</v>
      </c>
      <c r="J600" t="s">
        <v>1572</v>
      </c>
      <c r="K600" t="s">
        <v>1484</v>
      </c>
      <c r="M600">
        <f t="shared" si="58"/>
        <v>0</v>
      </c>
      <c r="N600">
        <f t="shared" si="59"/>
        <v>0</v>
      </c>
      <c r="O600">
        <f t="shared" si="59"/>
        <v>0</v>
      </c>
      <c r="P600">
        <f t="shared" si="59"/>
        <v>0</v>
      </c>
      <c r="Q600">
        <f t="shared" si="60"/>
        <v>0</v>
      </c>
      <c r="R600" t="str">
        <f t="shared" si="56"/>
        <v>350mt-wam</v>
      </c>
      <c r="S600" t="str">
        <f t="shared" si="56"/>
        <v>L3</v>
      </c>
      <c r="T600" t="str">
        <f t="shared" si="56"/>
        <v>a</v>
      </c>
      <c r="U600" t="str">
        <f t="shared" si="57"/>
        <v>L3-a</v>
      </c>
    </row>
    <row r="601" spans="1:21" x14ac:dyDescent="0.35">
      <c r="A601" t="s">
        <v>1637</v>
      </c>
      <c r="B601" t="s">
        <v>1516</v>
      </c>
      <c r="C601" t="s">
        <v>14</v>
      </c>
      <c r="D601" t="s">
        <v>39</v>
      </c>
      <c r="E601">
        <v>0.83018867900000004</v>
      </c>
      <c r="F601">
        <v>0.41509434000000001</v>
      </c>
      <c r="G601">
        <v>0.132075472</v>
      </c>
      <c r="H601" t="s">
        <v>1463</v>
      </c>
      <c r="I601" t="s">
        <v>1486</v>
      </c>
      <c r="J601" t="s">
        <v>1572</v>
      </c>
      <c r="K601" t="s">
        <v>1486</v>
      </c>
      <c r="M601">
        <f t="shared" si="58"/>
        <v>0</v>
      </c>
      <c r="N601">
        <f t="shared" si="59"/>
        <v>1</v>
      </c>
      <c r="O601">
        <f t="shared" si="59"/>
        <v>0</v>
      </c>
      <c r="P601">
        <f t="shared" si="59"/>
        <v>0</v>
      </c>
      <c r="Q601">
        <f t="shared" si="60"/>
        <v>1</v>
      </c>
      <c r="R601" t="str">
        <f t="shared" si="56"/>
        <v>350mt-wam</v>
      </c>
      <c r="S601" t="str">
        <f t="shared" si="56"/>
        <v>L3</v>
      </c>
      <c r="T601" t="str">
        <f t="shared" si="56"/>
        <v>b</v>
      </c>
      <c r="U601" t="str">
        <f t="shared" si="57"/>
        <v>L3-b</v>
      </c>
    </row>
    <row r="602" spans="1:21" x14ac:dyDescent="0.35">
      <c r="A602" t="s">
        <v>1637</v>
      </c>
      <c r="B602" t="s">
        <v>1516</v>
      </c>
      <c r="C602" t="s">
        <v>14</v>
      </c>
      <c r="D602" t="s">
        <v>42</v>
      </c>
      <c r="E602">
        <v>0.96226415099999996</v>
      </c>
      <c r="F602">
        <v>0.811320755</v>
      </c>
      <c r="G602">
        <v>0.22641509400000001</v>
      </c>
      <c r="H602" t="s">
        <v>1447</v>
      </c>
      <c r="I602" t="s">
        <v>1487</v>
      </c>
      <c r="J602" t="s">
        <v>1572</v>
      </c>
      <c r="K602" t="s">
        <v>1487</v>
      </c>
      <c r="M602">
        <f t="shared" si="58"/>
        <v>0</v>
      </c>
      <c r="N602">
        <f t="shared" si="59"/>
        <v>1</v>
      </c>
      <c r="O602">
        <f t="shared" si="59"/>
        <v>1</v>
      </c>
      <c r="P602">
        <f t="shared" si="59"/>
        <v>0</v>
      </c>
      <c r="Q602">
        <f t="shared" si="60"/>
        <v>2</v>
      </c>
      <c r="R602" t="str">
        <f t="shared" si="56"/>
        <v>350mt-wam</v>
      </c>
      <c r="S602" t="str">
        <f t="shared" si="56"/>
        <v>L3</v>
      </c>
      <c r="T602" t="str">
        <f t="shared" si="56"/>
        <v>d</v>
      </c>
      <c r="U602" t="str">
        <f t="shared" si="57"/>
        <v>L3-d</v>
      </c>
    </row>
    <row r="603" spans="1:21" x14ac:dyDescent="0.35">
      <c r="A603" t="s">
        <v>1637</v>
      </c>
      <c r="B603" t="s">
        <v>1516</v>
      </c>
      <c r="C603" t="s">
        <v>14</v>
      </c>
      <c r="D603" t="s">
        <v>45</v>
      </c>
      <c r="E603">
        <v>1</v>
      </c>
      <c r="F603">
        <v>0.90566037700000002</v>
      </c>
      <c r="G603">
        <v>0.396226415</v>
      </c>
      <c r="H603" t="s">
        <v>1447</v>
      </c>
      <c r="I603" t="s">
        <v>1488</v>
      </c>
      <c r="J603" t="s">
        <v>1572</v>
      </c>
      <c r="K603" t="s">
        <v>1488</v>
      </c>
      <c r="M603">
        <f t="shared" si="58"/>
        <v>0</v>
      </c>
      <c r="N603">
        <f t="shared" si="59"/>
        <v>1</v>
      </c>
      <c r="O603">
        <f t="shared" si="59"/>
        <v>1</v>
      </c>
      <c r="P603">
        <f t="shared" si="59"/>
        <v>0</v>
      </c>
      <c r="Q603">
        <f t="shared" si="60"/>
        <v>2</v>
      </c>
      <c r="R603" t="str">
        <f t="shared" si="56"/>
        <v>350mt-wam</v>
      </c>
      <c r="S603" t="str">
        <f t="shared" si="56"/>
        <v>L3</v>
      </c>
      <c r="T603" t="str">
        <f t="shared" si="56"/>
        <v>e</v>
      </c>
      <c r="U603" t="str">
        <f t="shared" si="57"/>
        <v>L3-e</v>
      </c>
    </row>
    <row r="604" spans="1:21" x14ac:dyDescent="0.35">
      <c r="A604" t="s">
        <v>1637</v>
      </c>
      <c r="B604" t="s">
        <v>1516</v>
      </c>
      <c r="C604" t="s">
        <v>14</v>
      </c>
      <c r="D604" t="s">
        <v>1450</v>
      </c>
      <c r="E604">
        <v>0</v>
      </c>
      <c r="F604">
        <v>0</v>
      </c>
      <c r="G604">
        <v>0</v>
      </c>
      <c r="H604" t="s">
        <v>1442</v>
      </c>
      <c r="I604" t="s">
        <v>1489</v>
      </c>
      <c r="J604" t="s">
        <v>1572</v>
      </c>
      <c r="K604" t="s">
        <v>1489</v>
      </c>
      <c r="M604">
        <f t="shared" si="58"/>
        <v>-1</v>
      </c>
      <c r="N604">
        <f t="shared" si="59"/>
        <v>0</v>
      </c>
      <c r="O604">
        <f t="shared" si="59"/>
        <v>0</v>
      </c>
      <c r="P604">
        <f t="shared" si="59"/>
        <v>0</v>
      </c>
      <c r="Q604">
        <f t="shared" si="60"/>
        <v>-1</v>
      </c>
      <c r="R604" t="str">
        <f t="shared" si="56"/>
        <v>350mt-wam</v>
      </c>
      <c r="S604" t="str">
        <f t="shared" si="56"/>
        <v>L3</v>
      </c>
      <c r="T604" t="str">
        <f t="shared" si="56"/>
        <v>S1</v>
      </c>
      <c r="U604" t="str">
        <f t="shared" si="57"/>
        <v>L3-S1</v>
      </c>
    </row>
    <row r="605" spans="1:21" x14ac:dyDescent="0.35">
      <c r="A605" t="s">
        <v>1637</v>
      </c>
      <c r="B605" t="s">
        <v>1516</v>
      </c>
      <c r="C605" t="s">
        <v>14</v>
      </c>
      <c r="D605" t="s">
        <v>1454</v>
      </c>
      <c r="E605">
        <v>0.22641509400000001</v>
      </c>
      <c r="F605">
        <v>0</v>
      </c>
      <c r="G605">
        <v>0</v>
      </c>
      <c r="H605" t="s">
        <v>1442</v>
      </c>
      <c r="I605" t="s">
        <v>1490</v>
      </c>
      <c r="J605" t="s">
        <v>1572</v>
      </c>
      <c r="K605" t="s">
        <v>1490</v>
      </c>
      <c r="M605">
        <f t="shared" si="58"/>
        <v>0</v>
      </c>
      <c r="N605">
        <f t="shared" si="59"/>
        <v>0</v>
      </c>
      <c r="O605">
        <f t="shared" si="59"/>
        <v>0</v>
      </c>
      <c r="P605">
        <f t="shared" si="59"/>
        <v>0</v>
      </c>
      <c r="Q605">
        <f t="shared" si="60"/>
        <v>0</v>
      </c>
      <c r="R605" t="str">
        <f t="shared" si="56"/>
        <v>350mt-wam</v>
      </c>
      <c r="S605" t="str">
        <f t="shared" si="56"/>
        <v>L3</v>
      </c>
      <c r="T605" t="str">
        <f t="shared" si="56"/>
        <v>S1_P1</v>
      </c>
      <c r="U605" t="str">
        <f t="shared" si="57"/>
        <v>L3-S1_P1</v>
      </c>
    </row>
    <row r="606" spans="1:21" x14ac:dyDescent="0.35">
      <c r="A606" t="s">
        <v>1637</v>
      </c>
      <c r="B606" t="s">
        <v>1516</v>
      </c>
      <c r="C606" t="s">
        <v>14</v>
      </c>
      <c r="D606" t="s">
        <v>1459</v>
      </c>
      <c r="E606">
        <v>0.83018867900000004</v>
      </c>
      <c r="F606">
        <v>0.26415094300000003</v>
      </c>
      <c r="G606">
        <v>3.7735849000000002E-2</v>
      </c>
      <c r="H606" t="s">
        <v>1463</v>
      </c>
      <c r="I606" t="s">
        <v>1491</v>
      </c>
      <c r="J606" t="s">
        <v>1572</v>
      </c>
      <c r="K606" t="s">
        <v>1491</v>
      </c>
      <c r="M606">
        <f t="shared" si="58"/>
        <v>0</v>
      </c>
      <c r="N606">
        <f t="shared" si="59"/>
        <v>1</v>
      </c>
      <c r="O606">
        <f t="shared" si="59"/>
        <v>0</v>
      </c>
      <c r="P606">
        <f t="shared" si="59"/>
        <v>0</v>
      </c>
      <c r="Q606">
        <f t="shared" si="60"/>
        <v>1</v>
      </c>
      <c r="R606" t="str">
        <f t="shared" si="56"/>
        <v>350mt-wam</v>
      </c>
      <c r="S606" t="str">
        <f t="shared" si="56"/>
        <v>L3</v>
      </c>
      <c r="T606" t="str">
        <f t="shared" si="56"/>
        <v>S1_P2</v>
      </c>
      <c r="U606" t="str">
        <f t="shared" si="57"/>
        <v>L3-S1_P2</v>
      </c>
    </row>
    <row r="607" spans="1:21" x14ac:dyDescent="0.35">
      <c r="A607" t="s">
        <v>1637</v>
      </c>
      <c r="B607" t="s">
        <v>1516</v>
      </c>
      <c r="C607" t="s">
        <v>14</v>
      </c>
      <c r="D607" t="s">
        <v>1460</v>
      </c>
      <c r="E607">
        <v>0.132075472</v>
      </c>
      <c r="F607">
        <v>0</v>
      </c>
      <c r="G607">
        <v>0</v>
      </c>
      <c r="H607" t="s">
        <v>1442</v>
      </c>
      <c r="I607" t="s">
        <v>1492</v>
      </c>
      <c r="J607" t="s">
        <v>1572</v>
      </c>
      <c r="K607" t="s">
        <v>1492</v>
      </c>
      <c r="M607">
        <f t="shared" si="58"/>
        <v>0</v>
      </c>
      <c r="N607">
        <f t="shared" si="59"/>
        <v>0</v>
      </c>
      <c r="O607">
        <f t="shared" si="59"/>
        <v>0</v>
      </c>
      <c r="P607">
        <f t="shared" si="59"/>
        <v>0</v>
      </c>
      <c r="Q607">
        <f t="shared" si="60"/>
        <v>0</v>
      </c>
      <c r="R607" t="str">
        <f t="shared" si="56"/>
        <v>350mt-wam</v>
      </c>
      <c r="S607" t="str">
        <f t="shared" si="56"/>
        <v>L3</v>
      </c>
      <c r="T607" t="str">
        <f t="shared" si="56"/>
        <v>S2</v>
      </c>
      <c r="U607" t="str">
        <f t="shared" si="57"/>
        <v>L3-S2</v>
      </c>
    </row>
    <row r="608" spans="1:21" x14ac:dyDescent="0.35">
      <c r="A608" t="s">
        <v>1637</v>
      </c>
      <c r="B608" t="s">
        <v>1516</v>
      </c>
      <c r="C608" t="s">
        <v>14</v>
      </c>
      <c r="D608" t="s">
        <v>1462</v>
      </c>
      <c r="E608">
        <v>0.58490565999999999</v>
      </c>
      <c r="F608">
        <v>0.20754717</v>
      </c>
      <c r="G608">
        <v>1.8867925000000001E-2</v>
      </c>
      <c r="H608" t="s">
        <v>1442</v>
      </c>
      <c r="I608" t="s">
        <v>1493</v>
      </c>
      <c r="J608" t="s">
        <v>1572</v>
      </c>
      <c r="K608" t="s">
        <v>1493</v>
      </c>
      <c r="M608">
        <f t="shared" si="58"/>
        <v>0</v>
      </c>
      <c r="N608">
        <f t="shared" si="59"/>
        <v>0</v>
      </c>
      <c r="O608">
        <f t="shared" si="59"/>
        <v>0</v>
      </c>
      <c r="P608">
        <f t="shared" si="59"/>
        <v>0</v>
      </c>
      <c r="Q608">
        <f t="shared" si="60"/>
        <v>0</v>
      </c>
      <c r="R608" t="str">
        <f t="shared" si="56"/>
        <v>350mt-wam</v>
      </c>
      <c r="S608" t="str">
        <f t="shared" si="56"/>
        <v>L3</v>
      </c>
      <c r="T608" t="str">
        <f t="shared" si="56"/>
        <v>S2_P1</v>
      </c>
      <c r="U608" t="str">
        <f t="shared" si="57"/>
        <v>L3-S2_P1</v>
      </c>
    </row>
    <row r="609" spans="1:21" x14ac:dyDescent="0.35">
      <c r="A609" t="s">
        <v>1637</v>
      </c>
      <c r="B609" t="s">
        <v>1516</v>
      </c>
      <c r="C609" t="s">
        <v>14</v>
      </c>
      <c r="D609" t="s">
        <v>179</v>
      </c>
      <c r="E609">
        <v>0.92452830200000002</v>
      </c>
      <c r="F609">
        <v>0.62264150900000004</v>
      </c>
      <c r="G609">
        <v>0.188679245</v>
      </c>
      <c r="H609" t="s">
        <v>1463</v>
      </c>
      <c r="I609" t="s">
        <v>1494</v>
      </c>
      <c r="J609" t="s">
        <v>1572</v>
      </c>
      <c r="K609" t="s">
        <v>1494</v>
      </c>
      <c r="M609">
        <f t="shared" si="58"/>
        <v>0</v>
      </c>
      <c r="N609">
        <f t="shared" si="59"/>
        <v>1</v>
      </c>
      <c r="O609">
        <f t="shared" si="59"/>
        <v>0</v>
      </c>
      <c r="P609">
        <f t="shared" si="59"/>
        <v>0</v>
      </c>
      <c r="Q609">
        <f t="shared" si="60"/>
        <v>1</v>
      </c>
      <c r="R609" t="str">
        <f t="shared" si="56"/>
        <v>350mt-wam</v>
      </c>
      <c r="S609" t="str">
        <f t="shared" si="56"/>
        <v>L3</v>
      </c>
      <c r="T609" t="str">
        <f t="shared" si="56"/>
        <v>S2_P2</v>
      </c>
      <c r="U609" t="str">
        <f t="shared" si="57"/>
        <v>L3-S2_P2</v>
      </c>
    </row>
    <row r="610" spans="1:21" x14ac:dyDescent="0.35">
      <c r="A610" t="s">
        <v>1637</v>
      </c>
      <c r="B610" t="s">
        <v>1516</v>
      </c>
      <c r="C610" t="s">
        <v>14</v>
      </c>
      <c r="D610" t="s">
        <v>1464</v>
      </c>
      <c r="E610">
        <v>0</v>
      </c>
      <c r="F610">
        <v>0</v>
      </c>
      <c r="G610">
        <v>0</v>
      </c>
      <c r="H610" t="s">
        <v>1442</v>
      </c>
      <c r="I610" t="s">
        <v>1495</v>
      </c>
      <c r="J610" t="s">
        <v>1572</v>
      </c>
      <c r="K610" t="s">
        <v>1495</v>
      </c>
      <c r="M610">
        <f t="shared" si="58"/>
        <v>-1</v>
      </c>
      <c r="N610">
        <f t="shared" si="59"/>
        <v>0</v>
      </c>
      <c r="O610">
        <f t="shared" si="59"/>
        <v>0</v>
      </c>
      <c r="P610">
        <f t="shared" si="59"/>
        <v>0</v>
      </c>
      <c r="Q610">
        <f t="shared" si="60"/>
        <v>-1</v>
      </c>
      <c r="R610" t="str">
        <f t="shared" si="56"/>
        <v>350mt-wam</v>
      </c>
      <c r="S610" t="str">
        <f t="shared" si="56"/>
        <v>L3</v>
      </c>
      <c r="T610" t="str">
        <f t="shared" si="56"/>
        <v>S3</v>
      </c>
      <c r="U610" t="str">
        <f t="shared" si="57"/>
        <v>L3-S3</v>
      </c>
    </row>
    <row r="611" spans="1:21" x14ac:dyDescent="0.35">
      <c r="A611" t="s">
        <v>1637</v>
      </c>
      <c r="B611" t="s">
        <v>1516</v>
      </c>
      <c r="C611" t="s">
        <v>14</v>
      </c>
      <c r="D611" t="s">
        <v>1466</v>
      </c>
      <c r="E611">
        <v>0.132075472</v>
      </c>
      <c r="F611">
        <v>0</v>
      </c>
      <c r="G611">
        <v>0</v>
      </c>
      <c r="H611" t="s">
        <v>1442</v>
      </c>
      <c r="I611" t="s">
        <v>1500</v>
      </c>
      <c r="J611" t="s">
        <v>1572</v>
      </c>
      <c r="K611" t="s">
        <v>1500</v>
      </c>
      <c r="M611">
        <f t="shared" si="58"/>
        <v>0</v>
      </c>
      <c r="N611">
        <f t="shared" si="59"/>
        <v>0</v>
      </c>
      <c r="O611">
        <f t="shared" si="59"/>
        <v>0</v>
      </c>
      <c r="P611">
        <f t="shared" si="59"/>
        <v>0</v>
      </c>
      <c r="Q611">
        <f t="shared" si="60"/>
        <v>0</v>
      </c>
      <c r="R611" t="str">
        <f t="shared" si="56"/>
        <v>350mt-wam</v>
      </c>
      <c r="S611" t="str">
        <f t="shared" si="56"/>
        <v>L3</v>
      </c>
      <c r="T611" t="str">
        <f t="shared" si="56"/>
        <v>S3_P1</v>
      </c>
      <c r="U611" t="str">
        <f t="shared" si="57"/>
        <v>L3-S3_P1</v>
      </c>
    </row>
    <row r="612" spans="1:21" x14ac:dyDescent="0.35">
      <c r="A612" t="s">
        <v>1637</v>
      </c>
      <c r="B612" t="s">
        <v>1516</v>
      </c>
      <c r="C612" t="s">
        <v>14</v>
      </c>
      <c r="D612" t="s">
        <v>1468</v>
      </c>
      <c r="E612">
        <v>0.52830188700000003</v>
      </c>
      <c r="F612">
        <v>0.15094339600000001</v>
      </c>
      <c r="G612">
        <v>0</v>
      </c>
      <c r="H612" t="s">
        <v>1442</v>
      </c>
      <c r="I612" t="s">
        <v>1503</v>
      </c>
      <c r="J612" t="s">
        <v>1572</v>
      </c>
      <c r="K612" t="s">
        <v>1503</v>
      </c>
      <c r="M612">
        <f t="shared" si="58"/>
        <v>0</v>
      </c>
      <c r="N612">
        <f t="shared" si="59"/>
        <v>0</v>
      </c>
      <c r="O612">
        <f t="shared" si="59"/>
        <v>0</v>
      </c>
      <c r="P612">
        <f t="shared" si="59"/>
        <v>0</v>
      </c>
      <c r="Q612">
        <f t="shared" si="60"/>
        <v>0</v>
      </c>
      <c r="R612" t="str">
        <f t="shared" si="56"/>
        <v>350mt-wam</v>
      </c>
      <c r="S612" t="str">
        <f t="shared" si="56"/>
        <v>L3</v>
      </c>
      <c r="T612" t="str">
        <f t="shared" si="56"/>
        <v>S3_P2</v>
      </c>
      <c r="U612" t="str">
        <f t="shared" si="57"/>
        <v>L3-S3_P2</v>
      </c>
    </row>
    <row r="613" spans="1:21" x14ac:dyDescent="0.35">
      <c r="A613" t="s">
        <v>1637</v>
      </c>
      <c r="B613" t="s">
        <v>1516</v>
      </c>
      <c r="C613" t="s">
        <v>17</v>
      </c>
      <c r="D613" t="s">
        <v>35</v>
      </c>
      <c r="E613">
        <v>0.37735849100000002</v>
      </c>
      <c r="F613">
        <v>0.20754717</v>
      </c>
      <c r="G613">
        <v>1.8867925000000001E-2</v>
      </c>
      <c r="H613" t="s">
        <v>1442</v>
      </c>
      <c r="I613" t="s">
        <v>1501</v>
      </c>
      <c r="J613" t="s">
        <v>1573</v>
      </c>
      <c r="K613" t="s">
        <v>1501</v>
      </c>
      <c r="M613">
        <f t="shared" si="58"/>
        <v>0</v>
      </c>
      <c r="N613">
        <f t="shared" si="59"/>
        <v>0</v>
      </c>
      <c r="O613">
        <f t="shared" si="59"/>
        <v>0</v>
      </c>
      <c r="P613">
        <f t="shared" si="59"/>
        <v>0</v>
      </c>
      <c r="Q613">
        <f t="shared" si="60"/>
        <v>0</v>
      </c>
      <c r="R613" t="str">
        <f t="shared" si="56"/>
        <v>350mt-wam</v>
      </c>
      <c r="S613" t="str">
        <f t="shared" si="56"/>
        <v>L4</v>
      </c>
      <c r="T613" t="str">
        <f t="shared" si="56"/>
        <v>a</v>
      </c>
      <c r="U613" t="str">
        <f t="shared" si="57"/>
        <v>L4-a</v>
      </c>
    </row>
    <row r="614" spans="1:21" x14ac:dyDescent="0.35">
      <c r="A614" t="s">
        <v>1637</v>
      </c>
      <c r="B614" t="s">
        <v>1516</v>
      </c>
      <c r="C614" t="s">
        <v>17</v>
      </c>
      <c r="D614" t="s">
        <v>39</v>
      </c>
      <c r="E614">
        <v>0.73584905700000003</v>
      </c>
      <c r="F614">
        <v>0.33962264199999997</v>
      </c>
      <c r="G614">
        <v>9.4339622999999997E-2</v>
      </c>
      <c r="H614" t="s">
        <v>1463</v>
      </c>
      <c r="I614" t="s">
        <v>1504</v>
      </c>
      <c r="J614" t="s">
        <v>1573</v>
      </c>
      <c r="K614" t="s">
        <v>1504</v>
      </c>
      <c r="M614">
        <f t="shared" si="58"/>
        <v>0</v>
      </c>
      <c r="N614">
        <f t="shared" si="59"/>
        <v>1</v>
      </c>
      <c r="O614">
        <f t="shared" si="59"/>
        <v>0</v>
      </c>
      <c r="P614">
        <f t="shared" si="59"/>
        <v>0</v>
      </c>
      <c r="Q614">
        <f t="shared" si="60"/>
        <v>1</v>
      </c>
      <c r="R614" t="str">
        <f t="shared" si="56"/>
        <v>350mt-wam</v>
      </c>
      <c r="S614" t="str">
        <f t="shared" si="56"/>
        <v>L4</v>
      </c>
      <c r="T614" t="str">
        <f t="shared" si="56"/>
        <v>b</v>
      </c>
      <c r="U614" t="str">
        <f t="shared" si="57"/>
        <v>L4-b</v>
      </c>
    </row>
    <row r="615" spans="1:21" x14ac:dyDescent="0.35">
      <c r="A615" t="s">
        <v>1637</v>
      </c>
      <c r="B615" t="s">
        <v>1516</v>
      </c>
      <c r="C615" t="s">
        <v>17</v>
      </c>
      <c r="D615" t="s">
        <v>42</v>
      </c>
      <c r="E615">
        <v>0.92452830200000002</v>
      </c>
      <c r="F615">
        <v>0.71698113200000002</v>
      </c>
      <c r="G615">
        <v>0.188679245</v>
      </c>
      <c r="H615" t="s">
        <v>1447</v>
      </c>
      <c r="I615" t="s">
        <v>1505</v>
      </c>
      <c r="J615" t="s">
        <v>1573</v>
      </c>
      <c r="K615" t="s">
        <v>1505</v>
      </c>
      <c r="M615">
        <f t="shared" si="58"/>
        <v>0</v>
      </c>
      <c r="N615">
        <f t="shared" si="59"/>
        <v>1</v>
      </c>
      <c r="O615">
        <f t="shared" si="59"/>
        <v>1</v>
      </c>
      <c r="P615">
        <f t="shared" si="59"/>
        <v>0</v>
      </c>
      <c r="Q615">
        <f t="shared" si="60"/>
        <v>2</v>
      </c>
      <c r="R615" t="str">
        <f t="shared" si="56"/>
        <v>350mt-wam</v>
      </c>
      <c r="S615" t="str">
        <f t="shared" si="56"/>
        <v>L4</v>
      </c>
      <c r="T615" t="str">
        <f t="shared" si="56"/>
        <v>d</v>
      </c>
      <c r="U615" t="str">
        <f t="shared" si="57"/>
        <v>L4-d</v>
      </c>
    </row>
    <row r="616" spans="1:21" x14ac:dyDescent="0.35">
      <c r="A616" t="s">
        <v>1637</v>
      </c>
      <c r="B616" t="s">
        <v>1516</v>
      </c>
      <c r="C616" t="s">
        <v>17</v>
      </c>
      <c r="D616" t="s">
        <v>45</v>
      </c>
      <c r="E616">
        <v>0.98113207499999999</v>
      </c>
      <c r="F616">
        <v>0.84905660400000005</v>
      </c>
      <c r="G616">
        <v>0.35849056600000001</v>
      </c>
      <c r="H616" t="s">
        <v>1447</v>
      </c>
      <c r="I616" t="s">
        <v>1506</v>
      </c>
      <c r="J616" t="s">
        <v>1573</v>
      </c>
      <c r="K616" t="s">
        <v>1506</v>
      </c>
      <c r="M616">
        <f t="shared" si="58"/>
        <v>0</v>
      </c>
      <c r="N616">
        <f t="shared" si="59"/>
        <v>1</v>
      </c>
      <c r="O616">
        <f t="shared" si="59"/>
        <v>1</v>
      </c>
      <c r="P616">
        <f t="shared" si="59"/>
        <v>0</v>
      </c>
      <c r="Q616">
        <f t="shared" si="60"/>
        <v>2</v>
      </c>
      <c r="R616" t="str">
        <f t="shared" si="56"/>
        <v>350mt-wam</v>
      </c>
      <c r="S616" t="str">
        <f t="shared" si="56"/>
        <v>L4</v>
      </c>
      <c r="T616" t="str">
        <f t="shared" si="56"/>
        <v>e</v>
      </c>
      <c r="U616" t="str">
        <f t="shared" si="57"/>
        <v>L4-e</v>
      </c>
    </row>
    <row r="617" spans="1:21" x14ac:dyDescent="0.35">
      <c r="A617" t="s">
        <v>1637</v>
      </c>
      <c r="B617" t="s">
        <v>1516</v>
      </c>
      <c r="C617" t="s">
        <v>17</v>
      </c>
      <c r="D617" t="s">
        <v>1450</v>
      </c>
      <c r="E617">
        <v>0</v>
      </c>
      <c r="F617">
        <v>0</v>
      </c>
      <c r="G617">
        <v>0</v>
      </c>
      <c r="H617" t="s">
        <v>1442</v>
      </c>
      <c r="I617" t="s">
        <v>1496</v>
      </c>
      <c r="J617" t="s">
        <v>1573</v>
      </c>
      <c r="K617" t="s">
        <v>1496</v>
      </c>
      <c r="M617">
        <f t="shared" si="58"/>
        <v>-1</v>
      </c>
      <c r="N617">
        <f t="shared" si="59"/>
        <v>0</v>
      </c>
      <c r="O617">
        <f t="shared" si="59"/>
        <v>0</v>
      </c>
      <c r="P617">
        <f t="shared" si="59"/>
        <v>0</v>
      </c>
      <c r="Q617">
        <f t="shared" si="60"/>
        <v>-1</v>
      </c>
      <c r="R617" t="str">
        <f t="shared" si="56"/>
        <v>350mt-wam</v>
      </c>
      <c r="S617" t="str">
        <f t="shared" si="56"/>
        <v>L4</v>
      </c>
      <c r="T617" t="str">
        <f t="shared" si="56"/>
        <v>S1</v>
      </c>
      <c r="U617" t="str">
        <f t="shared" si="57"/>
        <v>L4-S1</v>
      </c>
    </row>
    <row r="618" spans="1:21" x14ac:dyDescent="0.35">
      <c r="A618" t="s">
        <v>1637</v>
      </c>
      <c r="B618" t="s">
        <v>1516</v>
      </c>
      <c r="C618" t="s">
        <v>17</v>
      </c>
      <c r="D618" t="s">
        <v>1454</v>
      </c>
      <c r="E618">
        <v>0.188679245</v>
      </c>
      <c r="F618">
        <v>0</v>
      </c>
      <c r="G618">
        <v>0</v>
      </c>
      <c r="H618" t="s">
        <v>1442</v>
      </c>
      <c r="I618" t="s">
        <v>1458</v>
      </c>
      <c r="J618" t="s">
        <v>1573</v>
      </c>
      <c r="K618" t="s">
        <v>1458</v>
      </c>
      <c r="M618">
        <f t="shared" si="58"/>
        <v>0</v>
      </c>
      <c r="N618">
        <f t="shared" si="59"/>
        <v>0</v>
      </c>
      <c r="O618">
        <f t="shared" si="59"/>
        <v>0</v>
      </c>
      <c r="P618">
        <f t="shared" si="59"/>
        <v>0</v>
      </c>
      <c r="Q618">
        <f t="shared" si="60"/>
        <v>0</v>
      </c>
      <c r="R618" t="str">
        <f t="shared" si="56"/>
        <v>350mt-wam</v>
      </c>
      <c r="S618" t="str">
        <f t="shared" si="56"/>
        <v>L4</v>
      </c>
      <c r="T618" t="str">
        <f t="shared" si="56"/>
        <v>S1_P1</v>
      </c>
      <c r="U618" t="str">
        <f t="shared" si="57"/>
        <v>L4-S1_P1</v>
      </c>
    </row>
    <row r="619" spans="1:21" x14ac:dyDescent="0.35">
      <c r="A619" t="s">
        <v>1637</v>
      </c>
      <c r="B619" t="s">
        <v>1516</v>
      </c>
      <c r="C619" t="s">
        <v>17</v>
      </c>
      <c r="D619" t="s">
        <v>1459</v>
      </c>
      <c r="E619">
        <v>0.603773585</v>
      </c>
      <c r="F619">
        <v>0.24528301899999999</v>
      </c>
      <c r="G619">
        <v>1.8867925000000001E-2</v>
      </c>
      <c r="H619" t="s">
        <v>1442</v>
      </c>
      <c r="I619" t="s">
        <v>86</v>
      </c>
      <c r="J619" t="s">
        <v>1573</v>
      </c>
      <c r="K619" t="s">
        <v>86</v>
      </c>
      <c r="M619">
        <f t="shared" si="58"/>
        <v>0</v>
      </c>
      <c r="N619">
        <f t="shared" si="59"/>
        <v>0</v>
      </c>
      <c r="O619">
        <f t="shared" si="59"/>
        <v>0</v>
      </c>
      <c r="P619">
        <f t="shared" si="59"/>
        <v>0</v>
      </c>
      <c r="Q619">
        <f t="shared" si="60"/>
        <v>0</v>
      </c>
      <c r="R619" t="str">
        <f t="shared" si="56"/>
        <v>350mt-wam</v>
      </c>
      <c r="S619" t="str">
        <f t="shared" si="56"/>
        <v>L4</v>
      </c>
      <c r="T619" t="str">
        <f t="shared" si="56"/>
        <v>S1_P2</v>
      </c>
      <c r="U619" t="str">
        <f t="shared" si="57"/>
        <v>L4-S1_P2</v>
      </c>
    </row>
    <row r="620" spans="1:21" x14ac:dyDescent="0.35">
      <c r="A620" t="s">
        <v>1637</v>
      </c>
      <c r="B620" t="s">
        <v>1516</v>
      </c>
      <c r="C620" t="s">
        <v>17</v>
      </c>
      <c r="D620" t="s">
        <v>1460</v>
      </c>
      <c r="E620">
        <v>3.7735849000000002E-2</v>
      </c>
      <c r="F620">
        <v>0</v>
      </c>
      <c r="G620">
        <v>0</v>
      </c>
      <c r="H620" t="s">
        <v>1442</v>
      </c>
      <c r="I620" t="s">
        <v>1498</v>
      </c>
      <c r="J620" t="s">
        <v>1573</v>
      </c>
      <c r="K620" t="s">
        <v>1498</v>
      </c>
      <c r="M620">
        <f t="shared" si="58"/>
        <v>0</v>
      </c>
      <c r="N620">
        <f t="shared" si="59"/>
        <v>0</v>
      </c>
      <c r="O620">
        <f t="shared" si="59"/>
        <v>0</v>
      </c>
      <c r="P620">
        <f t="shared" si="59"/>
        <v>0</v>
      </c>
      <c r="Q620">
        <f t="shared" si="60"/>
        <v>0</v>
      </c>
      <c r="R620" t="str">
        <f t="shared" si="56"/>
        <v>350mt-wam</v>
      </c>
      <c r="S620" t="str">
        <f t="shared" si="56"/>
        <v>L4</v>
      </c>
      <c r="T620" t="str">
        <f t="shared" si="56"/>
        <v>S2</v>
      </c>
      <c r="U620" t="str">
        <f t="shared" si="57"/>
        <v>L4-S2</v>
      </c>
    </row>
    <row r="621" spans="1:21" x14ac:dyDescent="0.35">
      <c r="A621" t="s">
        <v>1637</v>
      </c>
      <c r="B621" t="s">
        <v>1516</v>
      </c>
      <c r="C621" t="s">
        <v>17</v>
      </c>
      <c r="D621" t="s">
        <v>1462</v>
      </c>
      <c r="E621">
        <v>0.43396226399999999</v>
      </c>
      <c r="F621">
        <v>0.132075472</v>
      </c>
      <c r="G621">
        <v>0</v>
      </c>
      <c r="H621" t="s">
        <v>1442</v>
      </c>
      <c r="I621" t="s">
        <v>212</v>
      </c>
      <c r="J621" t="s">
        <v>1573</v>
      </c>
      <c r="K621" t="s">
        <v>212</v>
      </c>
      <c r="M621">
        <f t="shared" si="58"/>
        <v>0</v>
      </c>
      <c r="N621">
        <f t="shared" si="59"/>
        <v>0</v>
      </c>
      <c r="O621">
        <f t="shared" si="59"/>
        <v>0</v>
      </c>
      <c r="P621">
        <f t="shared" si="59"/>
        <v>0</v>
      </c>
      <c r="Q621">
        <f t="shared" si="60"/>
        <v>0</v>
      </c>
      <c r="R621" t="str">
        <f t="shared" si="56"/>
        <v>350mt-wam</v>
      </c>
      <c r="S621" t="str">
        <f t="shared" si="56"/>
        <v>L4</v>
      </c>
      <c r="T621" t="str">
        <f t="shared" si="56"/>
        <v>S2_P1</v>
      </c>
      <c r="U621" t="str">
        <f t="shared" si="57"/>
        <v>L4-S2_P1</v>
      </c>
    </row>
    <row r="622" spans="1:21" x14ac:dyDescent="0.35">
      <c r="A622" t="s">
        <v>1637</v>
      </c>
      <c r="B622" t="s">
        <v>1516</v>
      </c>
      <c r="C622" t="s">
        <v>17</v>
      </c>
      <c r="D622" t="s">
        <v>179</v>
      </c>
      <c r="E622">
        <v>0.86792452799999997</v>
      </c>
      <c r="F622">
        <v>0.54716981099999995</v>
      </c>
      <c r="G622">
        <v>0.16981132099999999</v>
      </c>
      <c r="H622" t="s">
        <v>1463</v>
      </c>
      <c r="I622" t="s">
        <v>88</v>
      </c>
      <c r="J622" t="s">
        <v>1573</v>
      </c>
      <c r="K622" t="s">
        <v>88</v>
      </c>
      <c r="M622">
        <f t="shared" si="58"/>
        <v>0</v>
      </c>
      <c r="N622">
        <f t="shared" si="59"/>
        <v>1</v>
      </c>
      <c r="O622">
        <f t="shared" si="59"/>
        <v>0</v>
      </c>
      <c r="P622">
        <f t="shared" si="59"/>
        <v>0</v>
      </c>
      <c r="Q622">
        <f t="shared" si="60"/>
        <v>1</v>
      </c>
      <c r="R622" t="str">
        <f t="shared" si="56"/>
        <v>350mt-wam</v>
      </c>
      <c r="S622" t="str">
        <f t="shared" si="56"/>
        <v>L4</v>
      </c>
      <c r="T622" t="str">
        <f t="shared" si="56"/>
        <v>S2_P2</v>
      </c>
      <c r="U622" t="str">
        <f t="shared" si="57"/>
        <v>L4-S2_P2</v>
      </c>
    </row>
    <row r="623" spans="1:21" x14ac:dyDescent="0.35">
      <c r="A623" t="s">
        <v>1637</v>
      </c>
      <c r="B623" t="s">
        <v>1516</v>
      </c>
      <c r="C623" t="s">
        <v>17</v>
      </c>
      <c r="D623" t="s">
        <v>1464</v>
      </c>
      <c r="E623">
        <v>0</v>
      </c>
      <c r="F623">
        <v>0</v>
      </c>
      <c r="G623">
        <v>0</v>
      </c>
      <c r="H623" t="s">
        <v>1442</v>
      </c>
      <c r="I623" t="s">
        <v>1497</v>
      </c>
      <c r="J623" t="s">
        <v>1573</v>
      </c>
      <c r="K623" t="s">
        <v>1497</v>
      </c>
      <c r="M623">
        <f t="shared" si="58"/>
        <v>-1</v>
      </c>
      <c r="N623">
        <f t="shared" si="59"/>
        <v>0</v>
      </c>
      <c r="O623">
        <f t="shared" si="59"/>
        <v>0</v>
      </c>
      <c r="P623">
        <f t="shared" si="59"/>
        <v>0</v>
      </c>
      <c r="Q623">
        <f t="shared" si="60"/>
        <v>-1</v>
      </c>
      <c r="R623" t="str">
        <f t="shared" si="56"/>
        <v>350mt-wam</v>
      </c>
      <c r="S623" t="str">
        <f t="shared" si="56"/>
        <v>L4</v>
      </c>
      <c r="T623" t="str">
        <f t="shared" si="56"/>
        <v>S3</v>
      </c>
      <c r="U623" t="str">
        <f t="shared" si="57"/>
        <v>L4-S3</v>
      </c>
    </row>
    <row r="624" spans="1:21" x14ac:dyDescent="0.35">
      <c r="A624" t="s">
        <v>1637</v>
      </c>
      <c r="B624" t="s">
        <v>1516</v>
      </c>
      <c r="C624" t="s">
        <v>17</v>
      </c>
      <c r="D624" t="s">
        <v>1466</v>
      </c>
      <c r="E624">
        <v>3.7735849000000002E-2</v>
      </c>
      <c r="F624">
        <v>0</v>
      </c>
      <c r="G624">
        <v>0</v>
      </c>
      <c r="H624" t="s">
        <v>1442</v>
      </c>
      <c r="I624" t="s">
        <v>1499</v>
      </c>
      <c r="J624" t="s">
        <v>1573</v>
      </c>
      <c r="K624" t="s">
        <v>1499</v>
      </c>
      <c r="M624">
        <f t="shared" si="58"/>
        <v>0</v>
      </c>
      <c r="N624">
        <f t="shared" si="59"/>
        <v>0</v>
      </c>
      <c r="O624">
        <f t="shared" si="59"/>
        <v>0</v>
      </c>
      <c r="P624">
        <f t="shared" si="59"/>
        <v>0</v>
      </c>
      <c r="Q624">
        <f t="shared" si="60"/>
        <v>0</v>
      </c>
      <c r="R624" t="str">
        <f t="shared" si="56"/>
        <v>350mt-wam</v>
      </c>
      <c r="S624" t="str">
        <f t="shared" si="56"/>
        <v>L4</v>
      </c>
      <c r="T624" t="str">
        <f t="shared" si="56"/>
        <v>S3_P1</v>
      </c>
      <c r="U624" t="str">
        <f t="shared" si="57"/>
        <v>L4-S3_P1</v>
      </c>
    </row>
    <row r="625" spans="1:21" x14ac:dyDescent="0.35">
      <c r="A625" t="s">
        <v>1637</v>
      </c>
      <c r="B625" t="s">
        <v>1516</v>
      </c>
      <c r="C625" t="s">
        <v>17</v>
      </c>
      <c r="D625" t="s">
        <v>1468</v>
      </c>
      <c r="E625">
        <v>0.43396226399999999</v>
      </c>
      <c r="F625">
        <v>0.132075472</v>
      </c>
      <c r="G625">
        <v>0</v>
      </c>
      <c r="H625" t="s">
        <v>1442</v>
      </c>
      <c r="I625" t="s">
        <v>1502</v>
      </c>
      <c r="J625" t="s">
        <v>1573</v>
      </c>
      <c r="K625" t="s">
        <v>1502</v>
      </c>
      <c r="M625">
        <f t="shared" si="58"/>
        <v>0</v>
      </c>
      <c r="N625">
        <f t="shared" si="59"/>
        <v>0</v>
      </c>
      <c r="O625">
        <f t="shared" si="59"/>
        <v>0</v>
      </c>
      <c r="P625">
        <f t="shared" si="59"/>
        <v>0</v>
      </c>
      <c r="Q625">
        <f t="shared" si="60"/>
        <v>0</v>
      </c>
      <c r="R625" t="str">
        <f t="shared" si="56"/>
        <v>350mt-wam</v>
      </c>
      <c r="S625" t="str">
        <f t="shared" si="56"/>
        <v>L4</v>
      </c>
      <c r="T625" t="str">
        <f t="shared" si="56"/>
        <v>S3_P2</v>
      </c>
      <c r="U625" t="str">
        <f t="shared" si="57"/>
        <v>L4-S3_P2</v>
      </c>
    </row>
    <row r="626" spans="1:21" x14ac:dyDescent="0.35">
      <c r="A626" t="s">
        <v>1637</v>
      </c>
      <c r="B626" t="s">
        <v>1515</v>
      </c>
      <c r="C626" t="s">
        <v>3</v>
      </c>
      <c r="D626" t="s">
        <v>35</v>
      </c>
      <c r="E626">
        <v>0.28301886799999998</v>
      </c>
      <c r="F626">
        <v>0.16981132099999999</v>
      </c>
      <c r="G626">
        <v>1.8867925000000001E-2</v>
      </c>
      <c r="H626" t="s">
        <v>1442</v>
      </c>
      <c r="I626" t="s">
        <v>1443</v>
      </c>
      <c r="J626" t="s">
        <v>1561</v>
      </c>
      <c r="K626" t="s">
        <v>1443</v>
      </c>
      <c r="M626">
        <f t="shared" si="58"/>
        <v>0</v>
      </c>
      <c r="N626">
        <f t="shared" si="59"/>
        <v>0</v>
      </c>
      <c r="O626">
        <f t="shared" si="59"/>
        <v>0</v>
      </c>
      <c r="P626">
        <f t="shared" si="59"/>
        <v>0</v>
      </c>
      <c r="Q626">
        <f t="shared" si="60"/>
        <v>0</v>
      </c>
      <c r="R626" t="str">
        <f t="shared" si="56"/>
        <v>350mt-wem</v>
      </c>
      <c r="S626" t="str">
        <f t="shared" si="56"/>
        <v>L1</v>
      </c>
      <c r="T626" t="str">
        <f t="shared" si="56"/>
        <v>a</v>
      </c>
      <c r="U626" t="str">
        <f t="shared" si="57"/>
        <v>L1-a</v>
      </c>
    </row>
    <row r="627" spans="1:21" x14ac:dyDescent="0.35">
      <c r="A627" t="s">
        <v>1637</v>
      </c>
      <c r="B627" t="s">
        <v>1515</v>
      </c>
      <c r="C627" t="s">
        <v>3</v>
      </c>
      <c r="D627" t="s">
        <v>39</v>
      </c>
      <c r="E627">
        <v>0.52830188700000003</v>
      </c>
      <c r="F627">
        <v>0.26415094300000003</v>
      </c>
      <c r="G627">
        <v>9.4339622999999997E-2</v>
      </c>
      <c r="H627" t="s">
        <v>1442</v>
      </c>
      <c r="I627" t="s">
        <v>1445</v>
      </c>
      <c r="J627" t="s">
        <v>1561</v>
      </c>
      <c r="K627" t="s">
        <v>1445</v>
      </c>
      <c r="M627">
        <f t="shared" si="58"/>
        <v>0</v>
      </c>
      <c r="N627">
        <f t="shared" si="59"/>
        <v>0</v>
      </c>
      <c r="O627">
        <f t="shared" si="59"/>
        <v>0</v>
      </c>
      <c r="P627">
        <f t="shared" si="59"/>
        <v>0</v>
      </c>
      <c r="Q627">
        <f t="shared" si="60"/>
        <v>0</v>
      </c>
      <c r="R627" t="str">
        <f t="shared" si="56"/>
        <v>350mt-wem</v>
      </c>
      <c r="S627" t="str">
        <f t="shared" si="56"/>
        <v>L1</v>
      </c>
      <c r="T627" t="str">
        <f t="shared" si="56"/>
        <v>b</v>
      </c>
      <c r="U627" t="str">
        <f t="shared" si="57"/>
        <v>L1-b</v>
      </c>
    </row>
    <row r="628" spans="1:21" x14ac:dyDescent="0.35">
      <c r="A628" t="s">
        <v>1637</v>
      </c>
      <c r="B628" t="s">
        <v>1515</v>
      </c>
      <c r="C628" t="s">
        <v>3</v>
      </c>
      <c r="D628" t="s">
        <v>42</v>
      </c>
      <c r="E628">
        <v>0.90566037700000002</v>
      </c>
      <c r="F628">
        <v>0.603773585</v>
      </c>
      <c r="G628">
        <v>0.188679245</v>
      </c>
      <c r="H628" t="s">
        <v>1463</v>
      </c>
      <c r="I628" t="s">
        <v>1448</v>
      </c>
      <c r="J628" t="s">
        <v>1561</v>
      </c>
      <c r="K628" t="s">
        <v>1448</v>
      </c>
      <c r="M628">
        <f t="shared" si="58"/>
        <v>0</v>
      </c>
      <c r="N628">
        <f t="shared" si="59"/>
        <v>1</v>
      </c>
      <c r="O628">
        <f t="shared" si="59"/>
        <v>0</v>
      </c>
      <c r="P628">
        <f t="shared" si="59"/>
        <v>0</v>
      </c>
      <c r="Q628">
        <f t="shared" si="60"/>
        <v>1</v>
      </c>
      <c r="R628" t="str">
        <f t="shared" si="56"/>
        <v>350mt-wem</v>
      </c>
      <c r="S628" t="str">
        <f t="shared" si="56"/>
        <v>L1</v>
      </c>
      <c r="T628" t="str">
        <f t="shared" si="56"/>
        <v>d</v>
      </c>
      <c r="U628" t="str">
        <f t="shared" si="57"/>
        <v>L1-d</v>
      </c>
    </row>
    <row r="629" spans="1:21" x14ac:dyDescent="0.35">
      <c r="A629" t="s">
        <v>1637</v>
      </c>
      <c r="B629" t="s">
        <v>1515</v>
      </c>
      <c r="C629" t="s">
        <v>3</v>
      </c>
      <c r="D629" t="s">
        <v>45</v>
      </c>
      <c r="E629">
        <v>0.98113207499999999</v>
      </c>
      <c r="F629">
        <v>0.83018867900000004</v>
      </c>
      <c r="G629">
        <v>0.35849056600000001</v>
      </c>
      <c r="H629" t="s">
        <v>1447</v>
      </c>
      <c r="I629" t="s">
        <v>1449</v>
      </c>
      <c r="J629" t="s">
        <v>1561</v>
      </c>
      <c r="K629" t="s">
        <v>1449</v>
      </c>
      <c r="M629">
        <f t="shared" si="58"/>
        <v>0</v>
      </c>
      <c r="N629">
        <f t="shared" si="59"/>
        <v>1</v>
      </c>
      <c r="O629">
        <f t="shared" si="59"/>
        <v>1</v>
      </c>
      <c r="P629">
        <f t="shared" si="59"/>
        <v>0</v>
      </c>
      <c r="Q629">
        <f t="shared" si="60"/>
        <v>2</v>
      </c>
      <c r="R629" t="str">
        <f t="shared" si="56"/>
        <v>350mt-wem</v>
      </c>
      <c r="S629" t="str">
        <f t="shared" si="56"/>
        <v>L1</v>
      </c>
      <c r="T629" t="str">
        <f t="shared" si="56"/>
        <v>e</v>
      </c>
      <c r="U629" t="str">
        <f t="shared" si="57"/>
        <v>L1-e</v>
      </c>
    </row>
    <row r="630" spans="1:21" x14ac:dyDescent="0.35">
      <c r="A630" t="s">
        <v>1637</v>
      </c>
      <c r="B630" t="s">
        <v>1515</v>
      </c>
      <c r="C630" t="s">
        <v>3</v>
      </c>
      <c r="D630" t="s">
        <v>1450</v>
      </c>
      <c r="E630">
        <v>0</v>
      </c>
      <c r="F630">
        <v>0</v>
      </c>
      <c r="G630">
        <v>0</v>
      </c>
      <c r="H630" t="s">
        <v>1442</v>
      </c>
      <c r="I630" t="s">
        <v>1451</v>
      </c>
      <c r="J630" t="s">
        <v>1561</v>
      </c>
      <c r="K630" t="s">
        <v>1451</v>
      </c>
      <c r="M630">
        <f t="shared" si="58"/>
        <v>-1</v>
      </c>
      <c r="N630">
        <f t="shared" si="59"/>
        <v>0</v>
      </c>
      <c r="O630">
        <f t="shared" si="59"/>
        <v>0</v>
      </c>
      <c r="P630">
        <f t="shared" si="59"/>
        <v>0</v>
      </c>
      <c r="Q630">
        <f t="shared" si="60"/>
        <v>-1</v>
      </c>
      <c r="R630" t="str">
        <f t="shared" si="56"/>
        <v>350mt-wem</v>
      </c>
      <c r="S630" t="str">
        <f t="shared" si="56"/>
        <v>L1</v>
      </c>
      <c r="T630" t="str">
        <f t="shared" si="56"/>
        <v>S1</v>
      </c>
      <c r="U630" t="str">
        <f t="shared" si="57"/>
        <v>L1-S1</v>
      </c>
    </row>
    <row r="631" spans="1:21" x14ac:dyDescent="0.35">
      <c r="A631" t="s">
        <v>1637</v>
      </c>
      <c r="B631" t="s">
        <v>1515</v>
      </c>
      <c r="C631" t="s">
        <v>3</v>
      </c>
      <c r="D631" t="s">
        <v>1454</v>
      </c>
      <c r="E631">
        <v>9.4339622999999997E-2</v>
      </c>
      <c r="F631">
        <v>0</v>
      </c>
      <c r="G631">
        <v>0</v>
      </c>
      <c r="H631" t="s">
        <v>1442</v>
      </c>
      <c r="I631" t="s">
        <v>1455</v>
      </c>
      <c r="J631" t="s">
        <v>1561</v>
      </c>
      <c r="K631" t="s">
        <v>1455</v>
      </c>
      <c r="M631">
        <f t="shared" si="58"/>
        <v>0</v>
      </c>
      <c r="N631">
        <f t="shared" si="59"/>
        <v>0</v>
      </c>
      <c r="O631">
        <f t="shared" si="59"/>
        <v>0</v>
      </c>
      <c r="P631">
        <f t="shared" si="59"/>
        <v>0</v>
      </c>
      <c r="Q631">
        <f t="shared" si="60"/>
        <v>0</v>
      </c>
      <c r="R631" t="str">
        <f t="shared" si="56"/>
        <v>350mt-wem</v>
      </c>
      <c r="S631" t="str">
        <f t="shared" si="56"/>
        <v>L1</v>
      </c>
      <c r="T631" t="str">
        <f t="shared" si="56"/>
        <v>S1_P1</v>
      </c>
      <c r="U631" t="str">
        <f t="shared" si="57"/>
        <v>L1-S1_P1</v>
      </c>
    </row>
    <row r="632" spans="1:21" x14ac:dyDescent="0.35">
      <c r="A632" t="s">
        <v>1637</v>
      </c>
      <c r="B632" t="s">
        <v>1515</v>
      </c>
      <c r="C632" t="s">
        <v>3</v>
      </c>
      <c r="D632" t="s">
        <v>1459</v>
      </c>
      <c r="E632">
        <v>0.47169811299999997</v>
      </c>
      <c r="F632">
        <v>0.20754717</v>
      </c>
      <c r="G632">
        <v>1.8867925000000001E-2</v>
      </c>
      <c r="H632" t="s">
        <v>1442</v>
      </c>
      <c r="I632" t="s">
        <v>85</v>
      </c>
      <c r="J632" t="s">
        <v>1561</v>
      </c>
      <c r="K632" t="s">
        <v>85</v>
      </c>
      <c r="M632">
        <f t="shared" si="58"/>
        <v>0</v>
      </c>
      <c r="N632">
        <f t="shared" si="59"/>
        <v>0</v>
      </c>
      <c r="O632">
        <f t="shared" si="59"/>
        <v>0</v>
      </c>
      <c r="P632">
        <f t="shared" si="59"/>
        <v>0</v>
      </c>
      <c r="Q632">
        <f t="shared" si="60"/>
        <v>0</v>
      </c>
      <c r="R632" t="str">
        <f t="shared" si="56"/>
        <v>350mt-wem</v>
      </c>
      <c r="S632" t="str">
        <f t="shared" si="56"/>
        <v>L1</v>
      </c>
      <c r="T632" t="str">
        <f t="shared" si="56"/>
        <v>S1_P2</v>
      </c>
      <c r="U632" t="str">
        <f t="shared" si="57"/>
        <v>L1-S1_P2</v>
      </c>
    </row>
    <row r="633" spans="1:21" x14ac:dyDescent="0.35">
      <c r="A633" t="s">
        <v>1637</v>
      </c>
      <c r="B633" t="s">
        <v>1515</v>
      </c>
      <c r="C633" t="s">
        <v>3</v>
      </c>
      <c r="D633" t="s">
        <v>1460</v>
      </c>
      <c r="E633">
        <v>0</v>
      </c>
      <c r="F633">
        <v>0</v>
      </c>
      <c r="G633">
        <v>0</v>
      </c>
      <c r="H633" t="s">
        <v>1442</v>
      </c>
      <c r="I633" t="s">
        <v>1461</v>
      </c>
      <c r="J633" t="s">
        <v>1561</v>
      </c>
      <c r="K633" t="s">
        <v>1461</v>
      </c>
      <c r="M633">
        <f t="shared" si="58"/>
        <v>-1</v>
      </c>
      <c r="N633">
        <f t="shared" si="59"/>
        <v>0</v>
      </c>
      <c r="O633">
        <f t="shared" si="59"/>
        <v>0</v>
      </c>
      <c r="P633">
        <f t="shared" si="59"/>
        <v>0</v>
      </c>
      <c r="Q633">
        <f t="shared" si="60"/>
        <v>-1</v>
      </c>
      <c r="R633" t="str">
        <f t="shared" si="56"/>
        <v>350mt-wem</v>
      </c>
      <c r="S633" t="str">
        <f t="shared" si="56"/>
        <v>L1</v>
      </c>
      <c r="T633" t="str">
        <f t="shared" si="56"/>
        <v>S2</v>
      </c>
      <c r="U633" t="str">
        <f t="shared" si="57"/>
        <v>L1-S2</v>
      </c>
    </row>
    <row r="634" spans="1:21" x14ac:dyDescent="0.35">
      <c r="A634" t="s">
        <v>1637</v>
      </c>
      <c r="B634" t="s">
        <v>1515</v>
      </c>
      <c r="C634" t="s">
        <v>3</v>
      </c>
      <c r="D634" t="s">
        <v>1462</v>
      </c>
      <c r="E634">
        <v>0.33962264199999997</v>
      </c>
      <c r="F634">
        <v>0.132075472</v>
      </c>
      <c r="G634">
        <v>0</v>
      </c>
      <c r="H634" t="s">
        <v>1442</v>
      </c>
      <c r="I634" t="s">
        <v>1457</v>
      </c>
      <c r="J634" t="s">
        <v>1561</v>
      </c>
      <c r="K634" t="s">
        <v>1457</v>
      </c>
      <c r="M634">
        <f t="shared" si="58"/>
        <v>0</v>
      </c>
      <c r="N634">
        <f t="shared" si="59"/>
        <v>0</v>
      </c>
      <c r="O634">
        <f t="shared" si="59"/>
        <v>0</v>
      </c>
      <c r="P634">
        <f t="shared" si="59"/>
        <v>0</v>
      </c>
      <c r="Q634">
        <f t="shared" si="60"/>
        <v>0</v>
      </c>
      <c r="R634" t="str">
        <f t="shared" si="56"/>
        <v>350mt-wem</v>
      </c>
      <c r="S634" t="str">
        <f t="shared" si="56"/>
        <v>L1</v>
      </c>
      <c r="T634" t="str">
        <f t="shared" si="56"/>
        <v>S2_P1</v>
      </c>
      <c r="U634" t="str">
        <f t="shared" si="57"/>
        <v>L1-S2_P1</v>
      </c>
    </row>
    <row r="635" spans="1:21" x14ac:dyDescent="0.35">
      <c r="A635" t="s">
        <v>1637</v>
      </c>
      <c r="B635" t="s">
        <v>1515</v>
      </c>
      <c r="C635" t="s">
        <v>3</v>
      </c>
      <c r="D635" t="s">
        <v>179</v>
      </c>
      <c r="E635">
        <v>0.83018867900000004</v>
      </c>
      <c r="F635">
        <v>0.49056603799999998</v>
      </c>
      <c r="G635">
        <v>0.16981132099999999</v>
      </c>
      <c r="H635" t="s">
        <v>1463</v>
      </c>
      <c r="I635" t="s">
        <v>87</v>
      </c>
      <c r="J635" t="s">
        <v>1561</v>
      </c>
      <c r="K635" t="s">
        <v>87</v>
      </c>
      <c r="M635">
        <f t="shared" si="58"/>
        <v>0</v>
      </c>
      <c r="N635">
        <f t="shared" si="59"/>
        <v>1</v>
      </c>
      <c r="O635">
        <f t="shared" si="59"/>
        <v>0</v>
      </c>
      <c r="P635">
        <f t="shared" si="59"/>
        <v>0</v>
      </c>
      <c r="Q635">
        <f t="shared" si="60"/>
        <v>1</v>
      </c>
      <c r="R635" t="str">
        <f t="shared" si="56"/>
        <v>350mt-wem</v>
      </c>
      <c r="S635" t="str">
        <f t="shared" si="56"/>
        <v>L1</v>
      </c>
      <c r="T635" t="str">
        <f t="shared" si="56"/>
        <v>S2_P2</v>
      </c>
      <c r="U635" t="str">
        <f t="shared" si="57"/>
        <v>L1-S2_P2</v>
      </c>
    </row>
    <row r="636" spans="1:21" x14ac:dyDescent="0.35">
      <c r="A636" t="s">
        <v>1637</v>
      </c>
      <c r="B636" t="s">
        <v>1515</v>
      </c>
      <c r="C636" t="s">
        <v>3</v>
      </c>
      <c r="D636" t="s">
        <v>1464</v>
      </c>
      <c r="E636">
        <v>0</v>
      </c>
      <c r="F636">
        <v>0</v>
      </c>
      <c r="G636">
        <v>0</v>
      </c>
      <c r="H636" t="s">
        <v>1442</v>
      </c>
      <c r="I636" t="s">
        <v>1465</v>
      </c>
      <c r="J636" t="s">
        <v>1561</v>
      </c>
      <c r="K636" t="s">
        <v>1465</v>
      </c>
      <c r="M636">
        <f t="shared" si="58"/>
        <v>-1</v>
      </c>
      <c r="N636">
        <f t="shared" si="59"/>
        <v>0</v>
      </c>
      <c r="O636">
        <f t="shared" si="59"/>
        <v>0</v>
      </c>
      <c r="P636">
        <f t="shared" si="59"/>
        <v>0</v>
      </c>
      <c r="Q636">
        <f t="shared" si="60"/>
        <v>-1</v>
      </c>
      <c r="R636" t="str">
        <f t="shared" si="56"/>
        <v>350mt-wem</v>
      </c>
      <c r="S636" t="str">
        <f t="shared" si="56"/>
        <v>L1</v>
      </c>
      <c r="T636" t="str">
        <f t="shared" si="56"/>
        <v>S3</v>
      </c>
      <c r="U636" t="str">
        <f t="shared" si="57"/>
        <v>L1-S3</v>
      </c>
    </row>
    <row r="637" spans="1:21" x14ac:dyDescent="0.35">
      <c r="A637" t="s">
        <v>1637</v>
      </c>
      <c r="B637" t="s">
        <v>1515</v>
      </c>
      <c r="C637" t="s">
        <v>3</v>
      </c>
      <c r="D637" t="s">
        <v>1466</v>
      </c>
      <c r="E637">
        <v>0</v>
      </c>
      <c r="F637">
        <v>0</v>
      </c>
      <c r="G637">
        <v>0</v>
      </c>
      <c r="H637" t="s">
        <v>1442</v>
      </c>
      <c r="I637" t="s">
        <v>1467</v>
      </c>
      <c r="J637" t="s">
        <v>1561</v>
      </c>
      <c r="K637" t="s">
        <v>1467</v>
      </c>
      <c r="M637">
        <f t="shared" si="58"/>
        <v>-1</v>
      </c>
      <c r="N637">
        <f t="shared" si="59"/>
        <v>0</v>
      </c>
      <c r="O637">
        <f t="shared" si="59"/>
        <v>0</v>
      </c>
      <c r="P637">
        <f t="shared" si="59"/>
        <v>0</v>
      </c>
      <c r="Q637">
        <f t="shared" si="60"/>
        <v>-1</v>
      </c>
      <c r="R637" t="str">
        <f t="shared" si="56"/>
        <v>350mt-wem</v>
      </c>
      <c r="S637" t="str">
        <f t="shared" si="56"/>
        <v>L1</v>
      </c>
      <c r="T637" t="str">
        <f t="shared" si="56"/>
        <v>S3_P1</v>
      </c>
      <c r="U637" t="str">
        <f t="shared" si="57"/>
        <v>L1-S3_P1</v>
      </c>
    </row>
    <row r="638" spans="1:21" x14ac:dyDescent="0.35">
      <c r="A638" t="s">
        <v>1637</v>
      </c>
      <c r="B638" t="s">
        <v>1515</v>
      </c>
      <c r="C638" t="s">
        <v>3</v>
      </c>
      <c r="D638" t="s">
        <v>1468</v>
      </c>
      <c r="E638">
        <v>0.28301886799999998</v>
      </c>
      <c r="F638">
        <v>9.4339622999999997E-2</v>
      </c>
      <c r="G638">
        <v>0</v>
      </c>
      <c r="H638" t="s">
        <v>1442</v>
      </c>
      <c r="I638" t="s">
        <v>1469</v>
      </c>
      <c r="J638" t="s">
        <v>1561</v>
      </c>
      <c r="K638" t="s">
        <v>1469</v>
      </c>
      <c r="M638">
        <f t="shared" si="58"/>
        <v>0</v>
      </c>
      <c r="N638">
        <f t="shared" si="59"/>
        <v>0</v>
      </c>
      <c r="O638">
        <f t="shared" si="59"/>
        <v>0</v>
      </c>
      <c r="P638">
        <f t="shared" si="59"/>
        <v>0</v>
      </c>
      <c r="Q638">
        <f t="shared" si="60"/>
        <v>0</v>
      </c>
      <c r="R638" t="str">
        <f t="shared" si="56"/>
        <v>350mt-wem</v>
      </c>
      <c r="S638" t="str">
        <f t="shared" si="56"/>
        <v>L1</v>
      </c>
      <c r="T638" t="str">
        <f t="shared" si="56"/>
        <v>S3_P2</v>
      </c>
      <c r="U638" t="str">
        <f t="shared" si="57"/>
        <v>L1-S3_P2</v>
      </c>
    </row>
    <row r="639" spans="1:21" x14ac:dyDescent="0.35">
      <c r="A639" t="s">
        <v>1637</v>
      </c>
      <c r="B639" t="s">
        <v>1515</v>
      </c>
      <c r="C639" t="s">
        <v>9</v>
      </c>
      <c r="D639" t="s">
        <v>35</v>
      </c>
      <c r="E639">
        <v>0.49056603799999998</v>
      </c>
      <c r="F639">
        <v>0.26415094300000003</v>
      </c>
      <c r="G639">
        <v>3.7735849000000002E-2</v>
      </c>
      <c r="H639" t="s">
        <v>1442</v>
      </c>
      <c r="I639" t="s">
        <v>1470</v>
      </c>
      <c r="J639" t="s">
        <v>1563</v>
      </c>
      <c r="K639" t="s">
        <v>1470</v>
      </c>
      <c r="M639">
        <f t="shared" si="58"/>
        <v>0</v>
      </c>
      <c r="N639">
        <f t="shared" si="59"/>
        <v>0</v>
      </c>
      <c r="O639">
        <f t="shared" si="59"/>
        <v>0</v>
      </c>
      <c r="P639">
        <f t="shared" si="59"/>
        <v>0</v>
      </c>
      <c r="Q639">
        <f t="shared" si="60"/>
        <v>0</v>
      </c>
      <c r="R639" t="str">
        <f t="shared" si="56"/>
        <v>350mt-wem</v>
      </c>
      <c r="S639" t="str">
        <f t="shared" si="56"/>
        <v>L2</v>
      </c>
      <c r="T639" t="str">
        <f t="shared" si="56"/>
        <v>a</v>
      </c>
      <c r="U639" t="str">
        <f t="shared" si="57"/>
        <v>L2-a</v>
      </c>
    </row>
    <row r="640" spans="1:21" x14ac:dyDescent="0.35">
      <c r="A640" t="s">
        <v>1637</v>
      </c>
      <c r="B640" t="s">
        <v>1515</v>
      </c>
      <c r="C640" t="s">
        <v>9</v>
      </c>
      <c r="D640" t="s">
        <v>39</v>
      </c>
      <c r="E640">
        <v>0.83018867900000004</v>
      </c>
      <c r="F640">
        <v>0.41509434000000001</v>
      </c>
      <c r="G640">
        <v>0.132075472</v>
      </c>
      <c r="H640" t="s">
        <v>1463</v>
      </c>
      <c r="I640" t="s">
        <v>1472</v>
      </c>
      <c r="J640" t="s">
        <v>1563</v>
      </c>
      <c r="K640" t="s">
        <v>1472</v>
      </c>
      <c r="M640">
        <f t="shared" si="58"/>
        <v>0</v>
      </c>
      <c r="N640">
        <f t="shared" si="59"/>
        <v>1</v>
      </c>
      <c r="O640">
        <f t="shared" si="59"/>
        <v>0</v>
      </c>
      <c r="P640">
        <f t="shared" si="59"/>
        <v>0</v>
      </c>
      <c r="Q640">
        <f t="shared" si="60"/>
        <v>1</v>
      </c>
      <c r="R640" t="str">
        <f t="shared" si="56"/>
        <v>350mt-wem</v>
      </c>
      <c r="S640" t="str">
        <f t="shared" si="56"/>
        <v>L2</v>
      </c>
      <c r="T640" t="str">
        <f t="shared" si="56"/>
        <v>b</v>
      </c>
      <c r="U640" t="str">
        <f t="shared" si="57"/>
        <v>L2-b</v>
      </c>
    </row>
    <row r="641" spans="1:21" x14ac:dyDescent="0.35">
      <c r="A641" t="s">
        <v>1637</v>
      </c>
      <c r="B641" t="s">
        <v>1515</v>
      </c>
      <c r="C641" t="s">
        <v>9</v>
      </c>
      <c r="D641" t="s">
        <v>42</v>
      </c>
      <c r="E641">
        <v>0.96226415099999996</v>
      </c>
      <c r="F641">
        <v>0.811320755</v>
      </c>
      <c r="G641">
        <v>0.24528301899999999</v>
      </c>
      <c r="H641" t="s">
        <v>1447</v>
      </c>
      <c r="I641" t="s">
        <v>1473</v>
      </c>
      <c r="J641" t="s">
        <v>1563</v>
      </c>
      <c r="K641" t="s">
        <v>1473</v>
      </c>
      <c r="M641">
        <f t="shared" si="58"/>
        <v>0</v>
      </c>
      <c r="N641">
        <f t="shared" si="59"/>
        <v>1</v>
      </c>
      <c r="O641">
        <f t="shared" si="59"/>
        <v>1</v>
      </c>
      <c r="P641">
        <f t="shared" si="59"/>
        <v>0</v>
      </c>
      <c r="Q641">
        <f t="shared" si="60"/>
        <v>2</v>
      </c>
      <c r="R641" t="str">
        <f t="shared" si="56"/>
        <v>350mt-wem</v>
      </c>
      <c r="S641" t="str">
        <f t="shared" si="56"/>
        <v>L2</v>
      </c>
      <c r="T641" t="str">
        <f t="shared" si="56"/>
        <v>d</v>
      </c>
      <c r="U641" t="str">
        <f t="shared" si="57"/>
        <v>L2-d</v>
      </c>
    </row>
    <row r="642" spans="1:21" x14ac:dyDescent="0.35">
      <c r="A642" t="s">
        <v>1637</v>
      </c>
      <c r="B642" t="s">
        <v>1515</v>
      </c>
      <c r="C642" t="s">
        <v>9</v>
      </c>
      <c r="D642" t="s">
        <v>45</v>
      </c>
      <c r="E642">
        <v>1</v>
      </c>
      <c r="F642">
        <v>0.90566037700000002</v>
      </c>
      <c r="G642">
        <v>0.41509434000000001</v>
      </c>
      <c r="H642" t="s">
        <v>1447</v>
      </c>
      <c r="I642" t="s">
        <v>1474</v>
      </c>
      <c r="J642" t="s">
        <v>1563</v>
      </c>
      <c r="K642" t="s">
        <v>1474</v>
      </c>
      <c r="M642">
        <f t="shared" si="58"/>
        <v>0</v>
      </c>
      <c r="N642">
        <f t="shared" si="59"/>
        <v>1</v>
      </c>
      <c r="O642">
        <f t="shared" si="59"/>
        <v>1</v>
      </c>
      <c r="P642">
        <f t="shared" si="59"/>
        <v>0</v>
      </c>
      <c r="Q642">
        <f t="shared" si="60"/>
        <v>2</v>
      </c>
      <c r="R642" t="str">
        <f t="shared" ref="R642:T705" si="61">B642</f>
        <v>350mt-wem</v>
      </c>
      <c r="S642" t="str">
        <f t="shared" si="61"/>
        <v>L2</v>
      </c>
      <c r="T642" t="str">
        <f t="shared" si="61"/>
        <v>e</v>
      </c>
      <c r="U642" t="str">
        <f t="shared" ref="U642:U705" si="62">I642</f>
        <v>L2-e</v>
      </c>
    </row>
    <row r="643" spans="1:21" x14ac:dyDescent="0.35">
      <c r="A643" t="s">
        <v>1637</v>
      </c>
      <c r="B643" t="s">
        <v>1515</v>
      </c>
      <c r="C643" t="s">
        <v>9</v>
      </c>
      <c r="D643" t="s">
        <v>1450</v>
      </c>
      <c r="E643">
        <v>0</v>
      </c>
      <c r="F643">
        <v>0</v>
      </c>
      <c r="G643">
        <v>0</v>
      </c>
      <c r="H643" t="s">
        <v>1442</v>
      </c>
      <c r="I643" t="s">
        <v>1475</v>
      </c>
      <c r="J643" t="s">
        <v>1563</v>
      </c>
      <c r="K643" t="s">
        <v>1475</v>
      </c>
      <c r="M643">
        <f t="shared" ref="M643:M706" si="63">IF(E643=0,-1,0)</f>
        <v>-1</v>
      </c>
      <c r="N643">
        <f t="shared" ref="N643:P706" si="64">IF(E643&gt;0.667,1,0)</f>
        <v>0</v>
      </c>
      <c r="O643">
        <f t="shared" si="64"/>
        <v>0</v>
      </c>
      <c r="P643">
        <f t="shared" si="64"/>
        <v>0</v>
      </c>
      <c r="Q643">
        <f t="shared" ref="Q643:Q706" si="65">SUM(M643:P643)</f>
        <v>-1</v>
      </c>
      <c r="R643" t="str">
        <f t="shared" si="61"/>
        <v>350mt-wem</v>
      </c>
      <c r="S643" t="str">
        <f t="shared" si="61"/>
        <v>L2</v>
      </c>
      <c r="T643" t="str">
        <f t="shared" si="61"/>
        <v>S1</v>
      </c>
      <c r="U643" t="str">
        <f t="shared" si="62"/>
        <v>L2-S1</v>
      </c>
    </row>
    <row r="644" spans="1:21" x14ac:dyDescent="0.35">
      <c r="A644" t="s">
        <v>1637</v>
      </c>
      <c r="B644" t="s">
        <v>1515</v>
      </c>
      <c r="C644" t="s">
        <v>9</v>
      </c>
      <c r="D644" t="s">
        <v>1454</v>
      </c>
      <c r="E644">
        <v>0.22641509400000001</v>
      </c>
      <c r="F644">
        <v>0</v>
      </c>
      <c r="G644">
        <v>0</v>
      </c>
      <c r="H644" t="s">
        <v>1442</v>
      </c>
      <c r="I644" t="s">
        <v>1476</v>
      </c>
      <c r="J644" t="s">
        <v>1563</v>
      </c>
      <c r="K644" t="s">
        <v>1476</v>
      </c>
      <c r="M644">
        <f t="shared" si="63"/>
        <v>0</v>
      </c>
      <c r="N644">
        <f t="shared" si="64"/>
        <v>0</v>
      </c>
      <c r="O644">
        <f t="shared" si="64"/>
        <v>0</v>
      </c>
      <c r="P644">
        <f t="shared" si="64"/>
        <v>0</v>
      </c>
      <c r="Q644">
        <f t="shared" si="65"/>
        <v>0</v>
      </c>
      <c r="R644" t="str">
        <f t="shared" si="61"/>
        <v>350mt-wem</v>
      </c>
      <c r="S644" t="str">
        <f t="shared" si="61"/>
        <v>L2</v>
      </c>
      <c r="T644" t="str">
        <f t="shared" si="61"/>
        <v>S1_P1</v>
      </c>
      <c r="U644" t="str">
        <f t="shared" si="62"/>
        <v>L2-S1_P1</v>
      </c>
    </row>
    <row r="645" spans="1:21" x14ac:dyDescent="0.35">
      <c r="A645" t="s">
        <v>1637</v>
      </c>
      <c r="B645" t="s">
        <v>1515</v>
      </c>
      <c r="C645" t="s">
        <v>9</v>
      </c>
      <c r="D645" t="s">
        <v>1459</v>
      </c>
      <c r="E645">
        <v>0.811320755</v>
      </c>
      <c r="F645">
        <v>0.26415094300000003</v>
      </c>
      <c r="G645">
        <v>3.7735849000000002E-2</v>
      </c>
      <c r="H645" t="s">
        <v>1463</v>
      </c>
      <c r="I645" t="s">
        <v>1477</v>
      </c>
      <c r="J645" t="s">
        <v>1563</v>
      </c>
      <c r="K645" t="s">
        <v>1477</v>
      </c>
      <c r="M645">
        <f t="shared" si="63"/>
        <v>0</v>
      </c>
      <c r="N645">
        <f t="shared" si="64"/>
        <v>1</v>
      </c>
      <c r="O645">
        <f t="shared" si="64"/>
        <v>0</v>
      </c>
      <c r="P645">
        <f t="shared" si="64"/>
        <v>0</v>
      </c>
      <c r="Q645">
        <f t="shared" si="65"/>
        <v>1</v>
      </c>
      <c r="R645" t="str">
        <f t="shared" si="61"/>
        <v>350mt-wem</v>
      </c>
      <c r="S645" t="str">
        <f t="shared" si="61"/>
        <v>L2</v>
      </c>
      <c r="T645" t="str">
        <f t="shared" si="61"/>
        <v>S1_P2</v>
      </c>
      <c r="U645" t="str">
        <f t="shared" si="62"/>
        <v>L2-S1_P2</v>
      </c>
    </row>
    <row r="646" spans="1:21" x14ac:dyDescent="0.35">
      <c r="A646" t="s">
        <v>1637</v>
      </c>
      <c r="B646" t="s">
        <v>1515</v>
      </c>
      <c r="C646" t="s">
        <v>9</v>
      </c>
      <c r="D646" t="s">
        <v>1460</v>
      </c>
      <c r="E646">
        <v>0.11320754700000001</v>
      </c>
      <c r="F646">
        <v>0</v>
      </c>
      <c r="G646">
        <v>0</v>
      </c>
      <c r="H646" t="s">
        <v>1442</v>
      </c>
      <c r="I646" t="s">
        <v>1478</v>
      </c>
      <c r="J646" t="s">
        <v>1563</v>
      </c>
      <c r="K646" t="s">
        <v>1478</v>
      </c>
      <c r="M646">
        <f t="shared" si="63"/>
        <v>0</v>
      </c>
      <c r="N646">
        <f t="shared" si="64"/>
        <v>0</v>
      </c>
      <c r="O646">
        <f t="shared" si="64"/>
        <v>0</v>
      </c>
      <c r="P646">
        <f t="shared" si="64"/>
        <v>0</v>
      </c>
      <c r="Q646">
        <f t="shared" si="65"/>
        <v>0</v>
      </c>
      <c r="R646" t="str">
        <f t="shared" si="61"/>
        <v>350mt-wem</v>
      </c>
      <c r="S646" t="str">
        <f t="shared" si="61"/>
        <v>L2</v>
      </c>
      <c r="T646" t="str">
        <f t="shared" si="61"/>
        <v>S2</v>
      </c>
      <c r="U646" t="str">
        <f t="shared" si="62"/>
        <v>L2-S2</v>
      </c>
    </row>
    <row r="647" spans="1:21" x14ac:dyDescent="0.35">
      <c r="A647" t="s">
        <v>1637</v>
      </c>
      <c r="B647" t="s">
        <v>1515</v>
      </c>
      <c r="C647" t="s">
        <v>9</v>
      </c>
      <c r="D647" t="s">
        <v>1462</v>
      </c>
      <c r="E647">
        <v>0.56603773599999996</v>
      </c>
      <c r="F647">
        <v>0.188679245</v>
      </c>
      <c r="G647">
        <v>1.8867925000000001E-2</v>
      </c>
      <c r="H647" t="s">
        <v>1442</v>
      </c>
      <c r="I647" t="s">
        <v>1479</v>
      </c>
      <c r="J647" t="s">
        <v>1563</v>
      </c>
      <c r="K647" t="s">
        <v>1479</v>
      </c>
      <c r="M647">
        <f t="shared" si="63"/>
        <v>0</v>
      </c>
      <c r="N647">
        <f t="shared" si="64"/>
        <v>0</v>
      </c>
      <c r="O647">
        <f t="shared" si="64"/>
        <v>0</v>
      </c>
      <c r="P647">
        <f t="shared" si="64"/>
        <v>0</v>
      </c>
      <c r="Q647">
        <f t="shared" si="65"/>
        <v>0</v>
      </c>
      <c r="R647" t="str">
        <f t="shared" si="61"/>
        <v>350mt-wem</v>
      </c>
      <c r="S647" t="str">
        <f t="shared" si="61"/>
        <v>L2</v>
      </c>
      <c r="T647" t="str">
        <f t="shared" si="61"/>
        <v>S2_P1</v>
      </c>
      <c r="U647" t="str">
        <f t="shared" si="62"/>
        <v>L2-S2_P1</v>
      </c>
    </row>
    <row r="648" spans="1:21" x14ac:dyDescent="0.35">
      <c r="A648" t="s">
        <v>1637</v>
      </c>
      <c r="B648" t="s">
        <v>1515</v>
      </c>
      <c r="C648" t="s">
        <v>9</v>
      </c>
      <c r="D648" t="s">
        <v>179</v>
      </c>
      <c r="E648">
        <v>0.92452830200000002</v>
      </c>
      <c r="F648">
        <v>0.62264150900000004</v>
      </c>
      <c r="G648">
        <v>0.188679245</v>
      </c>
      <c r="H648" t="s">
        <v>1463</v>
      </c>
      <c r="I648" t="s">
        <v>1480</v>
      </c>
      <c r="J648" t="s">
        <v>1563</v>
      </c>
      <c r="K648" t="s">
        <v>1480</v>
      </c>
      <c r="M648">
        <f t="shared" si="63"/>
        <v>0</v>
      </c>
      <c r="N648">
        <f t="shared" si="64"/>
        <v>1</v>
      </c>
      <c r="O648">
        <f t="shared" si="64"/>
        <v>0</v>
      </c>
      <c r="P648">
        <f t="shared" si="64"/>
        <v>0</v>
      </c>
      <c r="Q648">
        <f t="shared" si="65"/>
        <v>1</v>
      </c>
      <c r="R648" t="str">
        <f t="shared" si="61"/>
        <v>350mt-wem</v>
      </c>
      <c r="S648" t="str">
        <f t="shared" si="61"/>
        <v>L2</v>
      </c>
      <c r="T648" t="str">
        <f t="shared" si="61"/>
        <v>S2_P2</v>
      </c>
      <c r="U648" t="str">
        <f t="shared" si="62"/>
        <v>L2-S2_P2</v>
      </c>
    </row>
    <row r="649" spans="1:21" x14ac:dyDescent="0.35">
      <c r="A649" t="s">
        <v>1637</v>
      </c>
      <c r="B649" t="s">
        <v>1515</v>
      </c>
      <c r="C649" t="s">
        <v>9</v>
      </c>
      <c r="D649" t="s">
        <v>1464</v>
      </c>
      <c r="E649">
        <v>0</v>
      </c>
      <c r="F649">
        <v>0</v>
      </c>
      <c r="G649">
        <v>0</v>
      </c>
      <c r="H649" t="s">
        <v>1442</v>
      </c>
      <c r="I649" t="s">
        <v>1481</v>
      </c>
      <c r="J649" t="s">
        <v>1563</v>
      </c>
      <c r="K649" t="s">
        <v>1481</v>
      </c>
      <c r="M649">
        <f t="shared" si="63"/>
        <v>-1</v>
      </c>
      <c r="N649">
        <f t="shared" si="64"/>
        <v>0</v>
      </c>
      <c r="O649">
        <f t="shared" si="64"/>
        <v>0</v>
      </c>
      <c r="P649">
        <f t="shared" si="64"/>
        <v>0</v>
      </c>
      <c r="Q649">
        <f t="shared" si="65"/>
        <v>-1</v>
      </c>
      <c r="R649" t="str">
        <f t="shared" si="61"/>
        <v>350mt-wem</v>
      </c>
      <c r="S649" t="str">
        <f t="shared" si="61"/>
        <v>L2</v>
      </c>
      <c r="T649" t="str">
        <f t="shared" si="61"/>
        <v>S3</v>
      </c>
      <c r="U649" t="str">
        <f t="shared" si="62"/>
        <v>L2-S3</v>
      </c>
    </row>
    <row r="650" spans="1:21" x14ac:dyDescent="0.35">
      <c r="A650" t="s">
        <v>1637</v>
      </c>
      <c r="B650" t="s">
        <v>1515</v>
      </c>
      <c r="C650" t="s">
        <v>9</v>
      </c>
      <c r="D650" t="s">
        <v>1466</v>
      </c>
      <c r="E650">
        <v>9.4339622999999997E-2</v>
      </c>
      <c r="F650">
        <v>0</v>
      </c>
      <c r="G650">
        <v>0</v>
      </c>
      <c r="H650" t="s">
        <v>1442</v>
      </c>
      <c r="I650" t="s">
        <v>1482</v>
      </c>
      <c r="J650" t="s">
        <v>1563</v>
      </c>
      <c r="K650" t="s">
        <v>1482</v>
      </c>
      <c r="M650">
        <f t="shared" si="63"/>
        <v>0</v>
      </c>
      <c r="N650">
        <f t="shared" si="64"/>
        <v>0</v>
      </c>
      <c r="O650">
        <f t="shared" si="64"/>
        <v>0</v>
      </c>
      <c r="P650">
        <f t="shared" si="64"/>
        <v>0</v>
      </c>
      <c r="Q650">
        <f t="shared" si="65"/>
        <v>0</v>
      </c>
      <c r="R650" t="str">
        <f t="shared" si="61"/>
        <v>350mt-wem</v>
      </c>
      <c r="S650" t="str">
        <f t="shared" si="61"/>
        <v>L2</v>
      </c>
      <c r="T650" t="str">
        <f t="shared" si="61"/>
        <v>S3_P1</v>
      </c>
      <c r="U650" t="str">
        <f t="shared" si="62"/>
        <v>L2-S3_P1</v>
      </c>
    </row>
    <row r="651" spans="1:21" x14ac:dyDescent="0.35">
      <c r="A651" t="s">
        <v>1637</v>
      </c>
      <c r="B651" t="s">
        <v>1515</v>
      </c>
      <c r="C651" t="s">
        <v>9</v>
      </c>
      <c r="D651" t="s">
        <v>1468</v>
      </c>
      <c r="E651">
        <v>0.50943396200000002</v>
      </c>
      <c r="F651">
        <v>0.15094339600000001</v>
      </c>
      <c r="G651">
        <v>0</v>
      </c>
      <c r="H651" t="s">
        <v>1442</v>
      </c>
      <c r="I651" t="s">
        <v>1483</v>
      </c>
      <c r="J651" t="s">
        <v>1563</v>
      </c>
      <c r="K651" t="s">
        <v>1483</v>
      </c>
      <c r="M651">
        <f t="shared" si="63"/>
        <v>0</v>
      </c>
      <c r="N651">
        <f t="shared" si="64"/>
        <v>0</v>
      </c>
      <c r="O651">
        <f t="shared" si="64"/>
        <v>0</v>
      </c>
      <c r="P651">
        <f t="shared" si="64"/>
        <v>0</v>
      </c>
      <c r="Q651">
        <f t="shared" si="65"/>
        <v>0</v>
      </c>
      <c r="R651" t="str">
        <f t="shared" si="61"/>
        <v>350mt-wem</v>
      </c>
      <c r="S651" t="str">
        <f t="shared" si="61"/>
        <v>L2</v>
      </c>
      <c r="T651" t="str">
        <f t="shared" si="61"/>
        <v>S3_P2</v>
      </c>
      <c r="U651" t="str">
        <f t="shared" si="62"/>
        <v>L2-S3_P2</v>
      </c>
    </row>
    <row r="652" spans="1:21" x14ac:dyDescent="0.35">
      <c r="A652" t="s">
        <v>1637</v>
      </c>
      <c r="B652" t="s">
        <v>1515</v>
      </c>
      <c r="C652" t="s">
        <v>14</v>
      </c>
      <c r="D652" t="s">
        <v>35</v>
      </c>
      <c r="E652">
        <v>0.58490565999999999</v>
      </c>
      <c r="F652">
        <v>0.26415094300000003</v>
      </c>
      <c r="G652">
        <v>3.7735849000000002E-2</v>
      </c>
      <c r="H652" t="s">
        <v>1442</v>
      </c>
      <c r="I652" t="s">
        <v>1484</v>
      </c>
      <c r="J652" t="s">
        <v>1564</v>
      </c>
      <c r="K652" t="s">
        <v>1484</v>
      </c>
      <c r="M652">
        <f t="shared" si="63"/>
        <v>0</v>
      </c>
      <c r="N652">
        <f t="shared" si="64"/>
        <v>0</v>
      </c>
      <c r="O652">
        <f t="shared" si="64"/>
        <v>0</v>
      </c>
      <c r="P652">
        <f t="shared" si="64"/>
        <v>0</v>
      </c>
      <c r="Q652">
        <f t="shared" si="65"/>
        <v>0</v>
      </c>
      <c r="R652" t="str">
        <f t="shared" si="61"/>
        <v>350mt-wem</v>
      </c>
      <c r="S652" t="str">
        <f t="shared" si="61"/>
        <v>L3</v>
      </c>
      <c r="T652" t="str">
        <f t="shared" si="61"/>
        <v>a</v>
      </c>
      <c r="U652" t="str">
        <f t="shared" si="62"/>
        <v>L3-a</v>
      </c>
    </row>
    <row r="653" spans="1:21" x14ac:dyDescent="0.35">
      <c r="A653" t="s">
        <v>1637</v>
      </c>
      <c r="B653" t="s">
        <v>1515</v>
      </c>
      <c r="C653" t="s">
        <v>14</v>
      </c>
      <c r="D653" t="s">
        <v>39</v>
      </c>
      <c r="E653">
        <v>0.83018867900000004</v>
      </c>
      <c r="F653">
        <v>0.45283018899999999</v>
      </c>
      <c r="G653">
        <v>0.132075472</v>
      </c>
      <c r="H653" t="s">
        <v>1463</v>
      </c>
      <c r="I653" t="s">
        <v>1486</v>
      </c>
      <c r="J653" t="s">
        <v>1564</v>
      </c>
      <c r="K653" t="s">
        <v>1486</v>
      </c>
      <c r="M653">
        <f t="shared" si="63"/>
        <v>0</v>
      </c>
      <c r="N653">
        <f t="shared" si="64"/>
        <v>1</v>
      </c>
      <c r="O653">
        <f t="shared" si="64"/>
        <v>0</v>
      </c>
      <c r="P653">
        <f t="shared" si="64"/>
        <v>0</v>
      </c>
      <c r="Q653">
        <f t="shared" si="65"/>
        <v>1</v>
      </c>
      <c r="R653" t="str">
        <f t="shared" si="61"/>
        <v>350mt-wem</v>
      </c>
      <c r="S653" t="str">
        <f t="shared" si="61"/>
        <v>L3</v>
      </c>
      <c r="T653" t="str">
        <f t="shared" si="61"/>
        <v>b</v>
      </c>
      <c r="U653" t="str">
        <f t="shared" si="62"/>
        <v>L3-b</v>
      </c>
    </row>
    <row r="654" spans="1:21" x14ac:dyDescent="0.35">
      <c r="A654" t="s">
        <v>1637</v>
      </c>
      <c r="B654" t="s">
        <v>1515</v>
      </c>
      <c r="C654" t="s">
        <v>14</v>
      </c>
      <c r="D654" t="s">
        <v>42</v>
      </c>
      <c r="E654">
        <v>0.98113207499999999</v>
      </c>
      <c r="F654">
        <v>0.83018867900000004</v>
      </c>
      <c r="G654">
        <v>0.24528301899999999</v>
      </c>
      <c r="H654" t="s">
        <v>1447</v>
      </c>
      <c r="I654" t="s">
        <v>1487</v>
      </c>
      <c r="J654" t="s">
        <v>1564</v>
      </c>
      <c r="K654" t="s">
        <v>1487</v>
      </c>
      <c r="M654">
        <f t="shared" si="63"/>
        <v>0</v>
      </c>
      <c r="N654">
        <f t="shared" si="64"/>
        <v>1</v>
      </c>
      <c r="O654">
        <f t="shared" si="64"/>
        <v>1</v>
      </c>
      <c r="P654">
        <f t="shared" si="64"/>
        <v>0</v>
      </c>
      <c r="Q654">
        <f t="shared" si="65"/>
        <v>2</v>
      </c>
      <c r="R654" t="str">
        <f t="shared" si="61"/>
        <v>350mt-wem</v>
      </c>
      <c r="S654" t="str">
        <f t="shared" si="61"/>
        <v>L3</v>
      </c>
      <c r="T654" t="str">
        <f t="shared" si="61"/>
        <v>d</v>
      </c>
      <c r="U654" t="str">
        <f t="shared" si="62"/>
        <v>L3-d</v>
      </c>
    </row>
    <row r="655" spans="1:21" x14ac:dyDescent="0.35">
      <c r="A655" t="s">
        <v>1637</v>
      </c>
      <c r="B655" t="s">
        <v>1515</v>
      </c>
      <c r="C655" t="s">
        <v>14</v>
      </c>
      <c r="D655" t="s">
        <v>45</v>
      </c>
      <c r="E655">
        <v>1</v>
      </c>
      <c r="F655">
        <v>0.90566037700000002</v>
      </c>
      <c r="G655">
        <v>0.43396226399999999</v>
      </c>
      <c r="H655" t="s">
        <v>1447</v>
      </c>
      <c r="I655" t="s">
        <v>1488</v>
      </c>
      <c r="J655" t="s">
        <v>1564</v>
      </c>
      <c r="K655" t="s">
        <v>1488</v>
      </c>
      <c r="M655">
        <f t="shared" si="63"/>
        <v>0</v>
      </c>
      <c r="N655">
        <f t="shared" si="64"/>
        <v>1</v>
      </c>
      <c r="O655">
        <f t="shared" si="64"/>
        <v>1</v>
      </c>
      <c r="P655">
        <f t="shared" si="64"/>
        <v>0</v>
      </c>
      <c r="Q655">
        <f t="shared" si="65"/>
        <v>2</v>
      </c>
      <c r="R655" t="str">
        <f t="shared" si="61"/>
        <v>350mt-wem</v>
      </c>
      <c r="S655" t="str">
        <f t="shared" si="61"/>
        <v>L3</v>
      </c>
      <c r="T655" t="str">
        <f t="shared" si="61"/>
        <v>e</v>
      </c>
      <c r="U655" t="str">
        <f t="shared" si="62"/>
        <v>L3-e</v>
      </c>
    </row>
    <row r="656" spans="1:21" x14ac:dyDescent="0.35">
      <c r="A656" t="s">
        <v>1637</v>
      </c>
      <c r="B656" t="s">
        <v>1515</v>
      </c>
      <c r="C656" t="s">
        <v>14</v>
      </c>
      <c r="D656" t="s">
        <v>1450</v>
      </c>
      <c r="E656">
        <v>0</v>
      </c>
      <c r="F656">
        <v>0</v>
      </c>
      <c r="G656">
        <v>0</v>
      </c>
      <c r="H656" t="s">
        <v>1442</v>
      </c>
      <c r="I656" t="s">
        <v>1489</v>
      </c>
      <c r="J656" t="s">
        <v>1564</v>
      </c>
      <c r="K656" t="s">
        <v>1489</v>
      </c>
      <c r="M656">
        <f t="shared" si="63"/>
        <v>-1</v>
      </c>
      <c r="N656">
        <f t="shared" si="64"/>
        <v>0</v>
      </c>
      <c r="O656">
        <f t="shared" si="64"/>
        <v>0</v>
      </c>
      <c r="P656">
        <f t="shared" si="64"/>
        <v>0</v>
      </c>
      <c r="Q656">
        <f t="shared" si="65"/>
        <v>-1</v>
      </c>
      <c r="R656" t="str">
        <f t="shared" si="61"/>
        <v>350mt-wem</v>
      </c>
      <c r="S656" t="str">
        <f t="shared" si="61"/>
        <v>L3</v>
      </c>
      <c r="T656" t="str">
        <f t="shared" si="61"/>
        <v>S1</v>
      </c>
      <c r="U656" t="str">
        <f t="shared" si="62"/>
        <v>L3-S1</v>
      </c>
    </row>
    <row r="657" spans="1:21" x14ac:dyDescent="0.35">
      <c r="A657" t="s">
        <v>1637</v>
      </c>
      <c r="B657" t="s">
        <v>1515</v>
      </c>
      <c r="C657" t="s">
        <v>14</v>
      </c>
      <c r="D657" t="s">
        <v>1454</v>
      </c>
      <c r="E657">
        <v>0.26415094300000003</v>
      </c>
      <c r="F657">
        <v>1.8867925000000001E-2</v>
      </c>
      <c r="G657">
        <v>0</v>
      </c>
      <c r="H657" t="s">
        <v>1442</v>
      </c>
      <c r="I657" t="s">
        <v>1490</v>
      </c>
      <c r="J657" t="s">
        <v>1564</v>
      </c>
      <c r="K657" t="s">
        <v>1490</v>
      </c>
      <c r="M657">
        <f t="shared" si="63"/>
        <v>0</v>
      </c>
      <c r="N657">
        <f t="shared" si="64"/>
        <v>0</v>
      </c>
      <c r="O657">
        <f t="shared" si="64"/>
        <v>0</v>
      </c>
      <c r="P657">
        <f t="shared" si="64"/>
        <v>0</v>
      </c>
      <c r="Q657">
        <f t="shared" si="65"/>
        <v>0</v>
      </c>
      <c r="R657" t="str">
        <f t="shared" si="61"/>
        <v>350mt-wem</v>
      </c>
      <c r="S657" t="str">
        <f t="shared" si="61"/>
        <v>L3</v>
      </c>
      <c r="T657" t="str">
        <f t="shared" si="61"/>
        <v>S1_P1</v>
      </c>
      <c r="U657" t="str">
        <f t="shared" si="62"/>
        <v>L3-S1_P1</v>
      </c>
    </row>
    <row r="658" spans="1:21" x14ac:dyDescent="0.35">
      <c r="A658" t="s">
        <v>1637</v>
      </c>
      <c r="B658" t="s">
        <v>1515</v>
      </c>
      <c r="C658" t="s">
        <v>14</v>
      </c>
      <c r="D658" t="s">
        <v>1459</v>
      </c>
      <c r="E658">
        <v>0.83018867900000004</v>
      </c>
      <c r="F658">
        <v>0.35849056600000001</v>
      </c>
      <c r="G658">
        <v>3.7735849000000002E-2</v>
      </c>
      <c r="H658" t="s">
        <v>1463</v>
      </c>
      <c r="I658" t="s">
        <v>1491</v>
      </c>
      <c r="J658" t="s">
        <v>1564</v>
      </c>
      <c r="K658" t="s">
        <v>1491</v>
      </c>
      <c r="M658">
        <f t="shared" si="63"/>
        <v>0</v>
      </c>
      <c r="N658">
        <f t="shared" si="64"/>
        <v>1</v>
      </c>
      <c r="O658">
        <f t="shared" si="64"/>
        <v>0</v>
      </c>
      <c r="P658">
        <f t="shared" si="64"/>
        <v>0</v>
      </c>
      <c r="Q658">
        <f t="shared" si="65"/>
        <v>1</v>
      </c>
      <c r="R658" t="str">
        <f t="shared" si="61"/>
        <v>350mt-wem</v>
      </c>
      <c r="S658" t="str">
        <f t="shared" si="61"/>
        <v>L3</v>
      </c>
      <c r="T658" t="str">
        <f t="shared" si="61"/>
        <v>S1_P2</v>
      </c>
      <c r="U658" t="str">
        <f t="shared" si="62"/>
        <v>L3-S1_P2</v>
      </c>
    </row>
    <row r="659" spans="1:21" x14ac:dyDescent="0.35">
      <c r="A659" t="s">
        <v>1637</v>
      </c>
      <c r="B659" t="s">
        <v>1515</v>
      </c>
      <c r="C659" t="s">
        <v>14</v>
      </c>
      <c r="D659" t="s">
        <v>1460</v>
      </c>
      <c r="E659">
        <v>0.132075472</v>
      </c>
      <c r="F659">
        <v>0</v>
      </c>
      <c r="G659">
        <v>0</v>
      </c>
      <c r="H659" t="s">
        <v>1442</v>
      </c>
      <c r="I659" t="s">
        <v>1492</v>
      </c>
      <c r="J659" t="s">
        <v>1564</v>
      </c>
      <c r="K659" t="s">
        <v>1492</v>
      </c>
      <c r="M659">
        <f t="shared" si="63"/>
        <v>0</v>
      </c>
      <c r="N659">
        <f t="shared" si="64"/>
        <v>0</v>
      </c>
      <c r="O659">
        <f t="shared" si="64"/>
        <v>0</v>
      </c>
      <c r="P659">
        <f t="shared" si="64"/>
        <v>0</v>
      </c>
      <c r="Q659">
        <f t="shared" si="65"/>
        <v>0</v>
      </c>
      <c r="R659" t="str">
        <f t="shared" si="61"/>
        <v>350mt-wem</v>
      </c>
      <c r="S659" t="str">
        <f t="shared" si="61"/>
        <v>L3</v>
      </c>
      <c r="T659" t="str">
        <f t="shared" si="61"/>
        <v>S2</v>
      </c>
      <c r="U659" t="str">
        <f t="shared" si="62"/>
        <v>L3-S2</v>
      </c>
    </row>
    <row r="660" spans="1:21" x14ac:dyDescent="0.35">
      <c r="A660" t="s">
        <v>1637</v>
      </c>
      <c r="B660" t="s">
        <v>1515</v>
      </c>
      <c r="C660" t="s">
        <v>14</v>
      </c>
      <c r="D660" t="s">
        <v>1462</v>
      </c>
      <c r="E660">
        <v>0.66037735799999997</v>
      </c>
      <c r="F660">
        <v>0.20754717</v>
      </c>
      <c r="G660">
        <v>1.8867925000000001E-2</v>
      </c>
      <c r="H660" t="s">
        <v>1442</v>
      </c>
      <c r="I660" t="s">
        <v>1493</v>
      </c>
      <c r="J660" t="s">
        <v>1564</v>
      </c>
      <c r="K660" t="s">
        <v>1493</v>
      </c>
      <c r="M660">
        <f t="shared" si="63"/>
        <v>0</v>
      </c>
      <c r="N660">
        <f t="shared" si="64"/>
        <v>0</v>
      </c>
      <c r="O660">
        <f t="shared" si="64"/>
        <v>0</v>
      </c>
      <c r="P660">
        <f t="shared" si="64"/>
        <v>0</v>
      </c>
      <c r="Q660">
        <f t="shared" si="65"/>
        <v>0</v>
      </c>
      <c r="R660" t="str">
        <f t="shared" si="61"/>
        <v>350mt-wem</v>
      </c>
      <c r="S660" t="str">
        <f t="shared" si="61"/>
        <v>L3</v>
      </c>
      <c r="T660" t="str">
        <f t="shared" si="61"/>
        <v>S2_P1</v>
      </c>
      <c r="U660" t="str">
        <f t="shared" si="62"/>
        <v>L3-S2_P1</v>
      </c>
    </row>
    <row r="661" spans="1:21" x14ac:dyDescent="0.35">
      <c r="A661" t="s">
        <v>1637</v>
      </c>
      <c r="B661" t="s">
        <v>1515</v>
      </c>
      <c r="C661" t="s">
        <v>14</v>
      </c>
      <c r="D661" t="s">
        <v>179</v>
      </c>
      <c r="E661">
        <v>0.92452830200000002</v>
      </c>
      <c r="F661">
        <v>0.71698113200000002</v>
      </c>
      <c r="G661">
        <v>0.20754717</v>
      </c>
      <c r="H661" t="s">
        <v>1447</v>
      </c>
      <c r="I661" t="s">
        <v>1494</v>
      </c>
      <c r="J661" t="s">
        <v>1564</v>
      </c>
      <c r="K661" t="s">
        <v>1494</v>
      </c>
      <c r="M661">
        <f t="shared" si="63"/>
        <v>0</v>
      </c>
      <c r="N661">
        <f t="shared" si="64"/>
        <v>1</v>
      </c>
      <c r="O661">
        <f t="shared" si="64"/>
        <v>1</v>
      </c>
      <c r="P661">
        <f t="shared" si="64"/>
        <v>0</v>
      </c>
      <c r="Q661">
        <f t="shared" si="65"/>
        <v>2</v>
      </c>
      <c r="R661" t="str">
        <f t="shared" si="61"/>
        <v>350mt-wem</v>
      </c>
      <c r="S661" t="str">
        <f t="shared" si="61"/>
        <v>L3</v>
      </c>
      <c r="T661" t="str">
        <f t="shared" si="61"/>
        <v>S2_P2</v>
      </c>
      <c r="U661" t="str">
        <f t="shared" si="62"/>
        <v>L3-S2_P2</v>
      </c>
    </row>
    <row r="662" spans="1:21" x14ac:dyDescent="0.35">
      <c r="A662" t="s">
        <v>1637</v>
      </c>
      <c r="B662" t="s">
        <v>1515</v>
      </c>
      <c r="C662" t="s">
        <v>14</v>
      </c>
      <c r="D662" t="s">
        <v>1464</v>
      </c>
      <c r="E662">
        <v>0</v>
      </c>
      <c r="F662">
        <v>0</v>
      </c>
      <c r="G662">
        <v>0</v>
      </c>
      <c r="H662" t="s">
        <v>1442</v>
      </c>
      <c r="I662" t="s">
        <v>1495</v>
      </c>
      <c r="J662" t="s">
        <v>1564</v>
      </c>
      <c r="K662" t="s">
        <v>1495</v>
      </c>
      <c r="M662">
        <f t="shared" si="63"/>
        <v>-1</v>
      </c>
      <c r="N662">
        <f t="shared" si="64"/>
        <v>0</v>
      </c>
      <c r="O662">
        <f t="shared" si="64"/>
        <v>0</v>
      </c>
      <c r="P662">
        <f t="shared" si="64"/>
        <v>0</v>
      </c>
      <c r="Q662">
        <f t="shared" si="65"/>
        <v>-1</v>
      </c>
      <c r="R662" t="str">
        <f t="shared" si="61"/>
        <v>350mt-wem</v>
      </c>
      <c r="S662" t="str">
        <f t="shared" si="61"/>
        <v>L3</v>
      </c>
      <c r="T662" t="str">
        <f t="shared" si="61"/>
        <v>S3</v>
      </c>
      <c r="U662" t="str">
        <f t="shared" si="62"/>
        <v>L3-S3</v>
      </c>
    </row>
    <row r="663" spans="1:21" x14ac:dyDescent="0.35">
      <c r="A663" t="s">
        <v>1637</v>
      </c>
      <c r="B663" t="s">
        <v>1515</v>
      </c>
      <c r="C663" t="s">
        <v>14</v>
      </c>
      <c r="D663" t="s">
        <v>1466</v>
      </c>
      <c r="E663">
        <v>0.132075472</v>
      </c>
      <c r="F663">
        <v>0</v>
      </c>
      <c r="G663">
        <v>0</v>
      </c>
      <c r="H663" t="s">
        <v>1442</v>
      </c>
      <c r="I663" t="s">
        <v>1500</v>
      </c>
      <c r="J663" t="s">
        <v>1564</v>
      </c>
      <c r="K663" t="s">
        <v>1500</v>
      </c>
      <c r="M663">
        <f t="shared" si="63"/>
        <v>0</v>
      </c>
      <c r="N663">
        <f t="shared" si="64"/>
        <v>0</v>
      </c>
      <c r="O663">
        <f t="shared" si="64"/>
        <v>0</v>
      </c>
      <c r="P663">
        <f t="shared" si="64"/>
        <v>0</v>
      </c>
      <c r="Q663">
        <f t="shared" si="65"/>
        <v>0</v>
      </c>
      <c r="R663" t="str">
        <f t="shared" si="61"/>
        <v>350mt-wem</v>
      </c>
      <c r="S663" t="str">
        <f t="shared" si="61"/>
        <v>L3</v>
      </c>
      <c r="T663" t="str">
        <f t="shared" si="61"/>
        <v>S3_P1</v>
      </c>
      <c r="U663" t="str">
        <f t="shared" si="62"/>
        <v>L3-S3_P1</v>
      </c>
    </row>
    <row r="664" spans="1:21" x14ac:dyDescent="0.35">
      <c r="A664" t="s">
        <v>1637</v>
      </c>
      <c r="B664" t="s">
        <v>1515</v>
      </c>
      <c r="C664" t="s">
        <v>14</v>
      </c>
      <c r="D664" t="s">
        <v>1468</v>
      </c>
      <c r="E664">
        <v>0.58490565999999999</v>
      </c>
      <c r="F664">
        <v>0.188679245</v>
      </c>
      <c r="G664">
        <v>0</v>
      </c>
      <c r="H664" t="s">
        <v>1442</v>
      </c>
      <c r="I664" t="s">
        <v>1503</v>
      </c>
      <c r="J664" t="s">
        <v>1564</v>
      </c>
      <c r="K664" t="s">
        <v>1503</v>
      </c>
      <c r="M664">
        <f t="shared" si="63"/>
        <v>0</v>
      </c>
      <c r="N664">
        <f t="shared" si="64"/>
        <v>0</v>
      </c>
      <c r="O664">
        <f t="shared" si="64"/>
        <v>0</v>
      </c>
      <c r="P664">
        <f t="shared" si="64"/>
        <v>0</v>
      </c>
      <c r="Q664">
        <f t="shared" si="65"/>
        <v>0</v>
      </c>
      <c r="R664" t="str">
        <f t="shared" si="61"/>
        <v>350mt-wem</v>
      </c>
      <c r="S664" t="str">
        <f t="shared" si="61"/>
        <v>L3</v>
      </c>
      <c r="T664" t="str">
        <f t="shared" si="61"/>
        <v>S3_P2</v>
      </c>
      <c r="U664" t="str">
        <f t="shared" si="62"/>
        <v>L3-S3_P2</v>
      </c>
    </row>
    <row r="665" spans="1:21" x14ac:dyDescent="0.35">
      <c r="A665" t="s">
        <v>1637</v>
      </c>
      <c r="B665" t="s">
        <v>1515</v>
      </c>
      <c r="C665" t="s">
        <v>17</v>
      </c>
      <c r="D665" t="s">
        <v>35</v>
      </c>
      <c r="E665">
        <v>0.43396226399999999</v>
      </c>
      <c r="F665">
        <v>0.20754717</v>
      </c>
      <c r="G665">
        <v>3.7735849000000002E-2</v>
      </c>
      <c r="H665" t="s">
        <v>1442</v>
      </c>
      <c r="I665" t="s">
        <v>1501</v>
      </c>
      <c r="J665" t="s">
        <v>1565</v>
      </c>
      <c r="K665" t="s">
        <v>1501</v>
      </c>
      <c r="M665">
        <f t="shared" si="63"/>
        <v>0</v>
      </c>
      <c r="N665">
        <f t="shared" si="64"/>
        <v>0</v>
      </c>
      <c r="O665">
        <f t="shared" si="64"/>
        <v>0</v>
      </c>
      <c r="P665">
        <f t="shared" si="64"/>
        <v>0</v>
      </c>
      <c r="Q665">
        <f t="shared" si="65"/>
        <v>0</v>
      </c>
      <c r="R665" t="str">
        <f t="shared" si="61"/>
        <v>350mt-wem</v>
      </c>
      <c r="S665" t="str">
        <f t="shared" si="61"/>
        <v>L4</v>
      </c>
      <c r="T665" t="str">
        <f t="shared" si="61"/>
        <v>a</v>
      </c>
      <c r="U665" t="str">
        <f t="shared" si="62"/>
        <v>L4-a</v>
      </c>
    </row>
    <row r="666" spans="1:21" x14ac:dyDescent="0.35">
      <c r="A666" t="s">
        <v>1637</v>
      </c>
      <c r="B666" t="s">
        <v>1515</v>
      </c>
      <c r="C666" t="s">
        <v>17</v>
      </c>
      <c r="D666" t="s">
        <v>39</v>
      </c>
      <c r="E666">
        <v>0.79245283</v>
      </c>
      <c r="F666">
        <v>0.37735849100000002</v>
      </c>
      <c r="G666">
        <v>0.11320754700000001</v>
      </c>
      <c r="H666" t="s">
        <v>1463</v>
      </c>
      <c r="I666" t="s">
        <v>1504</v>
      </c>
      <c r="J666" t="s">
        <v>1565</v>
      </c>
      <c r="K666" t="s">
        <v>1504</v>
      </c>
      <c r="M666">
        <f t="shared" si="63"/>
        <v>0</v>
      </c>
      <c r="N666">
        <f t="shared" si="64"/>
        <v>1</v>
      </c>
      <c r="O666">
        <f t="shared" si="64"/>
        <v>0</v>
      </c>
      <c r="P666">
        <f t="shared" si="64"/>
        <v>0</v>
      </c>
      <c r="Q666">
        <f t="shared" si="65"/>
        <v>1</v>
      </c>
      <c r="R666" t="str">
        <f t="shared" si="61"/>
        <v>350mt-wem</v>
      </c>
      <c r="S666" t="str">
        <f t="shared" si="61"/>
        <v>L4</v>
      </c>
      <c r="T666" t="str">
        <f t="shared" si="61"/>
        <v>b</v>
      </c>
      <c r="U666" t="str">
        <f t="shared" si="62"/>
        <v>L4-b</v>
      </c>
    </row>
    <row r="667" spans="1:21" x14ac:dyDescent="0.35">
      <c r="A667" t="s">
        <v>1637</v>
      </c>
      <c r="B667" t="s">
        <v>1515</v>
      </c>
      <c r="C667" t="s">
        <v>17</v>
      </c>
      <c r="D667" t="s">
        <v>42</v>
      </c>
      <c r="E667">
        <v>0.94339622599999995</v>
      </c>
      <c r="F667">
        <v>0.77358490599999996</v>
      </c>
      <c r="G667">
        <v>0.22641509400000001</v>
      </c>
      <c r="H667" t="s">
        <v>1447</v>
      </c>
      <c r="I667" t="s">
        <v>1505</v>
      </c>
      <c r="J667" t="s">
        <v>1565</v>
      </c>
      <c r="K667" t="s">
        <v>1505</v>
      </c>
      <c r="M667">
        <f t="shared" si="63"/>
        <v>0</v>
      </c>
      <c r="N667">
        <f t="shared" si="64"/>
        <v>1</v>
      </c>
      <c r="O667">
        <f t="shared" si="64"/>
        <v>1</v>
      </c>
      <c r="P667">
        <f t="shared" si="64"/>
        <v>0</v>
      </c>
      <c r="Q667">
        <f t="shared" si="65"/>
        <v>2</v>
      </c>
      <c r="R667" t="str">
        <f t="shared" si="61"/>
        <v>350mt-wem</v>
      </c>
      <c r="S667" t="str">
        <f t="shared" si="61"/>
        <v>L4</v>
      </c>
      <c r="T667" t="str">
        <f t="shared" si="61"/>
        <v>d</v>
      </c>
      <c r="U667" t="str">
        <f t="shared" si="62"/>
        <v>L4-d</v>
      </c>
    </row>
    <row r="668" spans="1:21" x14ac:dyDescent="0.35">
      <c r="A668" t="s">
        <v>1637</v>
      </c>
      <c r="B668" t="s">
        <v>1515</v>
      </c>
      <c r="C668" t="s">
        <v>17</v>
      </c>
      <c r="D668" t="s">
        <v>45</v>
      </c>
      <c r="E668">
        <v>1</v>
      </c>
      <c r="F668">
        <v>0.88679245299999998</v>
      </c>
      <c r="G668">
        <v>0.396226415</v>
      </c>
      <c r="H668" t="s">
        <v>1447</v>
      </c>
      <c r="I668" t="s">
        <v>1506</v>
      </c>
      <c r="J668" t="s">
        <v>1565</v>
      </c>
      <c r="K668" t="s">
        <v>1506</v>
      </c>
      <c r="M668">
        <f t="shared" si="63"/>
        <v>0</v>
      </c>
      <c r="N668">
        <f t="shared" si="64"/>
        <v>1</v>
      </c>
      <c r="O668">
        <f t="shared" si="64"/>
        <v>1</v>
      </c>
      <c r="P668">
        <f t="shared" si="64"/>
        <v>0</v>
      </c>
      <c r="Q668">
        <f t="shared" si="65"/>
        <v>2</v>
      </c>
      <c r="R668" t="str">
        <f t="shared" si="61"/>
        <v>350mt-wem</v>
      </c>
      <c r="S668" t="str">
        <f t="shared" si="61"/>
        <v>L4</v>
      </c>
      <c r="T668" t="str">
        <f t="shared" si="61"/>
        <v>e</v>
      </c>
      <c r="U668" t="str">
        <f t="shared" si="62"/>
        <v>L4-e</v>
      </c>
    </row>
    <row r="669" spans="1:21" x14ac:dyDescent="0.35">
      <c r="A669" t="s">
        <v>1637</v>
      </c>
      <c r="B669" t="s">
        <v>1515</v>
      </c>
      <c r="C669" t="s">
        <v>17</v>
      </c>
      <c r="D669" t="s">
        <v>1450</v>
      </c>
      <c r="E669">
        <v>0</v>
      </c>
      <c r="F669">
        <v>0</v>
      </c>
      <c r="G669">
        <v>0</v>
      </c>
      <c r="H669" t="s">
        <v>1442</v>
      </c>
      <c r="I669" t="s">
        <v>1496</v>
      </c>
      <c r="J669" t="s">
        <v>1565</v>
      </c>
      <c r="K669" t="s">
        <v>1496</v>
      </c>
      <c r="M669">
        <f t="shared" si="63"/>
        <v>-1</v>
      </c>
      <c r="N669">
        <f t="shared" si="64"/>
        <v>0</v>
      </c>
      <c r="O669">
        <f t="shared" si="64"/>
        <v>0</v>
      </c>
      <c r="P669">
        <f t="shared" si="64"/>
        <v>0</v>
      </c>
      <c r="Q669">
        <f t="shared" si="65"/>
        <v>-1</v>
      </c>
      <c r="R669" t="str">
        <f t="shared" si="61"/>
        <v>350mt-wem</v>
      </c>
      <c r="S669" t="str">
        <f t="shared" si="61"/>
        <v>L4</v>
      </c>
      <c r="T669" t="str">
        <f t="shared" si="61"/>
        <v>S1</v>
      </c>
      <c r="U669" t="str">
        <f t="shared" si="62"/>
        <v>L4-S1</v>
      </c>
    </row>
    <row r="670" spans="1:21" x14ac:dyDescent="0.35">
      <c r="A670" t="s">
        <v>1637</v>
      </c>
      <c r="B670" t="s">
        <v>1515</v>
      </c>
      <c r="C670" t="s">
        <v>17</v>
      </c>
      <c r="D670" t="s">
        <v>1454</v>
      </c>
      <c r="E670">
        <v>0.188679245</v>
      </c>
      <c r="F670">
        <v>0</v>
      </c>
      <c r="G670">
        <v>0</v>
      </c>
      <c r="H670" t="s">
        <v>1442</v>
      </c>
      <c r="I670" t="s">
        <v>1458</v>
      </c>
      <c r="J670" t="s">
        <v>1565</v>
      </c>
      <c r="K670" t="s">
        <v>1458</v>
      </c>
      <c r="M670">
        <f t="shared" si="63"/>
        <v>0</v>
      </c>
      <c r="N670">
        <f t="shared" si="64"/>
        <v>0</v>
      </c>
      <c r="O670">
        <f t="shared" si="64"/>
        <v>0</v>
      </c>
      <c r="P670">
        <f t="shared" si="64"/>
        <v>0</v>
      </c>
      <c r="Q670">
        <f t="shared" si="65"/>
        <v>0</v>
      </c>
      <c r="R670" t="str">
        <f t="shared" si="61"/>
        <v>350mt-wem</v>
      </c>
      <c r="S670" t="str">
        <f t="shared" si="61"/>
        <v>L4</v>
      </c>
      <c r="T670" t="str">
        <f t="shared" si="61"/>
        <v>S1_P1</v>
      </c>
      <c r="U670" t="str">
        <f t="shared" si="62"/>
        <v>L4-S1_P1</v>
      </c>
    </row>
    <row r="671" spans="1:21" x14ac:dyDescent="0.35">
      <c r="A671" t="s">
        <v>1637</v>
      </c>
      <c r="B671" t="s">
        <v>1515</v>
      </c>
      <c r="C671" t="s">
        <v>17</v>
      </c>
      <c r="D671" t="s">
        <v>1459</v>
      </c>
      <c r="E671">
        <v>0.69811320799999999</v>
      </c>
      <c r="F671">
        <v>0.26415094300000003</v>
      </c>
      <c r="G671">
        <v>3.7735849000000002E-2</v>
      </c>
      <c r="H671" t="s">
        <v>1463</v>
      </c>
      <c r="I671" t="s">
        <v>86</v>
      </c>
      <c r="J671" t="s">
        <v>1565</v>
      </c>
      <c r="K671" t="s">
        <v>86</v>
      </c>
      <c r="M671">
        <f t="shared" si="63"/>
        <v>0</v>
      </c>
      <c r="N671">
        <f t="shared" si="64"/>
        <v>1</v>
      </c>
      <c r="O671">
        <f t="shared" si="64"/>
        <v>0</v>
      </c>
      <c r="P671">
        <f t="shared" si="64"/>
        <v>0</v>
      </c>
      <c r="Q671">
        <f t="shared" si="65"/>
        <v>1</v>
      </c>
      <c r="R671" t="str">
        <f t="shared" si="61"/>
        <v>350mt-wem</v>
      </c>
      <c r="S671" t="str">
        <f t="shared" si="61"/>
        <v>L4</v>
      </c>
      <c r="T671" t="str">
        <f t="shared" si="61"/>
        <v>S1_P2</v>
      </c>
      <c r="U671" t="str">
        <f t="shared" si="62"/>
        <v>L4-S1_P2</v>
      </c>
    </row>
    <row r="672" spans="1:21" x14ac:dyDescent="0.35">
      <c r="A672" t="s">
        <v>1637</v>
      </c>
      <c r="B672" t="s">
        <v>1515</v>
      </c>
      <c r="C672" t="s">
        <v>17</v>
      </c>
      <c r="D672" t="s">
        <v>1460</v>
      </c>
      <c r="E672">
        <v>7.5471698000000004E-2</v>
      </c>
      <c r="F672">
        <v>0</v>
      </c>
      <c r="G672">
        <v>0</v>
      </c>
      <c r="H672" t="s">
        <v>1442</v>
      </c>
      <c r="I672" t="s">
        <v>1498</v>
      </c>
      <c r="J672" t="s">
        <v>1565</v>
      </c>
      <c r="K672" t="s">
        <v>1498</v>
      </c>
      <c r="M672">
        <f t="shared" si="63"/>
        <v>0</v>
      </c>
      <c r="N672">
        <f t="shared" si="64"/>
        <v>0</v>
      </c>
      <c r="O672">
        <f t="shared" si="64"/>
        <v>0</v>
      </c>
      <c r="P672">
        <f t="shared" si="64"/>
        <v>0</v>
      </c>
      <c r="Q672">
        <f t="shared" si="65"/>
        <v>0</v>
      </c>
      <c r="R672" t="str">
        <f t="shared" si="61"/>
        <v>350mt-wem</v>
      </c>
      <c r="S672" t="str">
        <f t="shared" si="61"/>
        <v>L4</v>
      </c>
      <c r="T672" t="str">
        <f t="shared" si="61"/>
        <v>S2</v>
      </c>
      <c r="U672" t="str">
        <f t="shared" si="62"/>
        <v>L4-S2</v>
      </c>
    </row>
    <row r="673" spans="1:21" x14ac:dyDescent="0.35">
      <c r="A673" t="s">
        <v>1637</v>
      </c>
      <c r="B673" t="s">
        <v>1515</v>
      </c>
      <c r="C673" t="s">
        <v>17</v>
      </c>
      <c r="D673" t="s">
        <v>1462</v>
      </c>
      <c r="E673">
        <v>0.47169811299999997</v>
      </c>
      <c r="F673">
        <v>0.188679245</v>
      </c>
      <c r="G673">
        <v>1.8867925000000001E-2</v>
      </c>
      <c r="H673" t="s">
        <v>1442</v>
      </c>
      <c r="I673" t="s">
        <v>212</v>
      </c>
      <c r="J673" t="s">
        <v>1565</v>
      </c>
      <c r="K673" t="s">
        <v>212</v>
      </c>
      <c r="M673">
        <f t="shared" si="63"/>
        <v>0</v>
      </c>
      <c r="N673">
        <f t="shared" si="64"/>
        <v>0</v>
      </c>
      <c r="O673">
        <f t="shared" si="64"/>
        <v>0</v>
      </c>
      <c r="P673">
        <f t="shared" si="64"/>
        <v>0</v>
      </c>
      <c r="Q673">
        <f t="shared" si="65"/>
        <v>0</v>
      </c>
      <c r="R673" t="str">
        <f t="shared" si="61"/>
        <v>350mt-wem</v>
      </c>
      <c r="S673" t="str">
        <f t="shared" si="61"/>
        <v>L4</v>
      </c>
      <c r="T673" t="str">
        <f t="shared" si="61"/>
        <v>S2_P1</v>
      </c>
      <c r="U673" t="str">
        <f t="shared" si="62"/>
        <v>L4-S2_P1</v>
      </c>
    </row>
    <row r="674" spans="1:21" x14ac:dyDescent="0.35">
      <c r="A674" t="s">
        <v>1637</v>
      </c>
      <c r="B674" t="s">
        <v>1515</v>
      </c>
      <c r="C674" t="s">
        <v>17</v>
      </c>
      <c r="D674" t="s">
        <v>179</v>
      </c>
      <c r="E674">
        <v>0.90566037700000002</v>
      </c>
      <c r="F674">
        <v>0.603773585</v>
      </c>
      <c r="G674">
        <v>0.188679245</v>
      </c>
      <c r="H674" t="s">
        <v>1463</v>
      </c>
      <c r="I674" t="s">
        <v>88</v>
      </c>
      <c r="J674" t="s">
        <v>1565</v>
      </c>
      <c r="K674" t="s">
        <v>88</v>
      </c>
      <c r="M674">
        <f t="shared" si="63"/>
        <v>0</v>
      </c>
      <c r="N674">
        <f t="shared" si="64"/>
        <v>1</v>
      </c>
      <c r="O674">
        <f t="shared" si="64"/>
        <v>0</v>
      </c>
      <c r="P674">
        <f t="shared" si="64"/>
        <v>0</v>
      </c>
      <c r="Q674">
        <f t="shared" si="65"/>
        <v>1</v>
      </c>
      <c r="R674" t="str">
        <f t="shared" si="61"/>
        <v>350mt-wem</v>
      </c>
      <c r="S674" t="str">
        <f t="shared" si="61"/>
        <v>L4</v>
      </c>
      <c r="T674" t="str">
        <f t="shared" si="61"/>
        <v>S2_P2</v>
      </c>
      <c r="U674" t="str">
        <f t="shared" si="62"/>
        <v>L4-S2_P2</v>
      </c>
    </row>
    <row r="675" spans="1:21" x14ac:dyDescent="0.35">
      <c r="A675" t="s">
        <v>1637</v>
      </c>
      <c r="B675" t="s">
        <v>1515</v>
      </c>
      <c r="C675" t="s">
        <v>17</v>
      </c>
      <c r="D675" t="s">
        <v>1464</v>
      </c>
      <c r="E675">
        <v>0</v>
      </c>
      <c r="F675">
        <v>0</v>
      </c>
      <c r="G675">
        <v>0</v>
      </c>
      <c r="H675" t="s">
        <v>1442</v>
      </c>
      <c r="I675" t="s">
        <v>1497</v>
      </c>
      <c r="J675" t="s">
        <v>1565</v>
      </c>
      <c r="K675" t="s">
        <v>1497</v>
      </c>
      <c r="M675">
        <f t="shared" si="63"/>
        <v>-1</v>
      </c>
      <c r="N675">
        <f t="shared" si="64"/>
        <v>0</v>
      </c>
      <c r="O675">
        <f t="shared" si="64"/>
        <v>0</v>
      </c>
      <c r="P675">
        <f t="shared" si="64"/>
        <v>0</v>
      </c>
      <c r="Q675">
        <f t="shared" si="65"/>
        <v>-1</v>
      </c>
      <c r="R675" t="str">
        <f t="shared" si="61"/>
        <v>350mt-wem</v>
      </c>
      <c r="S675" t="str">
        <f t="shared" si="61"/>
        <v>L4</v>
      </c>
      <c r="T675" t="str">
        <f t="shared" si="61"/>
        <v>S3</v>
      </c>
      <c r="U675" t="str">
        <f t="shared" si="62"/>
        <v>L4-S3</v>
      </c>
    </row>
    <row r="676" spans="1:21" x14ac:dyDescent="0.35">
      <c r="A676" t="s">
        <v>1637</v>
      </c>
      <c r="B676" t="s">
        <v>1515</v>
      </c>
      <c r="C676" t="s">
        <v>17</v>
      </c>
      <c r="D676" t="s">
        <v>1466</v>
      </c>
      <c r="E676">
        <v>5.6603774000000003E-2</v>
      </c>
      <c r="F676">
        <v>0</v>
      </c>
      <c r="G676">
        <v>0</v>
      </c>
      <c r="H676" t="s">
        <v>1442</v>
      </c>
      <c r="I676" t="s">
        <v>1499</v>
      </c>
      <c r="J676" t="s">
        <v>1565</v>
      </c>
      <c r="K676" t="s">
        <v>1499</v>
      </c>
      <c r="M676">
        <f t="shared" si="63"/>
        <v>0</v>
      </c>
      <c r="N676">
        <f t="shared" si="64"/>
        <v>0</v>
      </c>
      <c r="O676">
        <f t="shared" si="64"/>
        <v>0</v>
      </c>
      <c r="P676">
        <f t="shared" si="64"/>
        <v>0</v>
      </c>
      <c r="Q676">
        <f t="shared" si="65"/>
        <v>0</v>
      </c>
      <c r="R676" t="str">
        <f t="shared" si="61"/>
        <v>350mt-wem</v>
      </c>
      <c r="S676" t="str">
        <f t="shared" si="61"/>
        <v>L4</v>
      </c>
      <c r="T676" t="str">
        <f t="shared" si="61"/>
        <v>S3_P1</v>
      </c>
      <c r="U676" t="str">
        <f t="shared" si="62"/>
        <v>L4-S3_P1</v>
      </c>
    </row>
    <row r="677" spans="1:21" x14ac:dyDescent="0.35">
      <c r="A677" t="s">
        <v>1637</v>
      </c>
      <c r="B677" t="s">
        <v>1515</v>
      </c>
      <c r="C677" t="s">
        <v>17</v>
      </c>
      <c r="D677" t="s">
        <v>1468</v>
      </c>
      <c r="E677">
        <v>0.43396226399999999</v>
      </c>
      <c r="F677">
        <v>0.132075472</v>
      </c>
      <c r="G677">
        <v>0</v>
      </c>
      <c r="H677" t="s">
        <v>1442</v>
      </c>
      <c r="I677" t="s">
        <v>1502</v>
      </c>
      <c r="J677" t="s">
        <v>1565</v>
      </c>
      <c r="K677" t="s">
        <v>1502</v>
      </c>
      <c r="M677">
        <f t="shared" si="63"/>
        <v>0</v>
      </c>
      <c r="N677">
        <f t="shared" si="64"/>
        <v>0</v>
      </c>
      <c r="O677">
        <f t="shared" si="64"/>
        <v>0</v>
      </c>
      <c r="P677">
        <f t="shared" si="64"/>
        <v>0</v>
      </c>
      <c r="Q677">
        <f t="shared" si="65"/>
        <v>0</v>
      </c>
      <c r="R677" t="str">
        <f t="shared" si="61"/>
        <v>350mt-wem</v>
      </c>
      <c r="S677" t="str">
        <f t="shared" si="61"/>
        <v>L4</v>
      </c>
      <c r="T677" t="str">
        <f t="shared" si="61"/>
        <v>S3_P2</v>
      </c>
      <c r="U677" t="str">
        <f t="shared" si="62"/>
        <v>L4-S3_P2</v>
      </c>
    </row>
    <row r="678" spans="1:21" x14ac:dyDescent="0.35">
      <c r="A678" t="s">
        <v>1637</v>
      </c>
      <c r="B678" t="s">
        <v>1513</v>
      </c>
      <c r="C678" t="s">
        <v>3</v>
      </c>
      <c r="D678" t="s">
        <v>35</v>
      </c>
      <c r="E678">
        <v>0.30188679200000001</v>
      </c>
      <c r="F678">
        <v>0.188679245</v>
      </c>
      <c r="G678">
        <v>3.7735849000000002E-2</v>
      </c>
      <c r="H678" t="s">
        <v>1442</v>
      </c>
      <c r="I678" t="s">
        <v>1443</v>
      </c>
      <c r="J678" t="s">
        <v>1574</v>
      </c>
      <c r="K678" t="s">
        <v>1443</v>
      </c>
      <c r="M678">
        <f t="shared" si="63"/>
        <v>0</v>
      </c>
      <c r="N678">
        <f t="shared" si="64"/>
        <v>0</v>
      </c>
      <c r="O678">
        <f t="shared" si="64"/>
        <v>0</v>
      </c>
      <c r="P678">
        <f t="shared" si="64"/>
        <v>0</v>
      </c>
      <c r="Q678">
        <f t="shared" si="65"/>
        <v>0</v>
      </c>
      <c r="R678" t="str">
        <f t="shared" si="61"/>
        <v>300mt-wem</v>
      </c>
      <c r="S678" t="str">
        <f t="shared" si="61"/>
        <v>L1</v>
      </c>
      <c r="T678" t="str">
        <f t="shared" si="61"/>
        <v>a</v>
      </c>
      <c r="U678" t="str">
        <f t="shared" si="62"/>
        <v>L1-a</v>
      </c>
    </row>
    <row r="679" spans="1:21" x14ac:dyDescent="0.35">
      <c r="A679" t="s">
        <v>1637</v>
      </c>
      <c r="B679" t="s">
        <v>1513</v>
      </c>
      <c r="C679" t="s">
        <v>3</v>
      </c>
      <c r="D679" t="s">
        <v>39</v>
      </c>
      <c r="E679">
        <v>0.52830188700000003</v>
      </c>
      <c r="F679">
        <v>0.28301886799999998</v>
      </c>
      <c r="G679">
        <v>0.11320754700000001</v>
      </c>
      <c r="H679" t="s">
        <v>1442</v>
      </c>
      <c r="I679" t="s">
        <v>1445</v>
      </c>
      <c r="J679" t="s">
        <v>1574</v>
      </c>
      <c r="K679" t="s">
        <v>1445</v>
      </c>
      <c r="M679">
        <f t="shared" si="63"/>
        <v>0</v>
      </c>
      <c r="N679">
        <f t="shared" si="64"/>
        <v>0</v>
      </c>
      <c r="O679">
        <f t="shared" si="64"/>
        <v>0</v>
      </c>
      <c r="P679">
        <f t="shared" si="64"/>
        <v>0</v>
      </c>
      <c r="Q679">
        <f t="shared" si="65"/>
        <v>0</v>
      </c>
      <c r="R679" t="str">
        <f t="shared" si="61"/>
        <v>300mt-wem</v>
      </c>
      <c r="S679" t="str">
        <f t="shared" si="61"/>
        <v>L1</v>
      </c>
      <c r="T679" t="str">
        <f t="shared" si="61"/>
        <v>b</v>
      </c>
      <c r="U679" t="str">
        <f t="shared" si="62"/>
        <v>L1-b</v>
      </c>
    </row>
    <row r="680" spans="1:21" x14ac:dyDescent="0.35">
      <c r="A680" t="s">
        <v>1637</v>
      </c>
      <c r="B680" t="s">
        <v>1513</v>
      </c>
      <c r="C680" t="s">
        <v>3</v>
      </c>
      <c r="D680" t="s">
        <v>42</v>
      </c>
      <c r="E680">
        <v>0.90566037700000002</v>
      </c>
      <c r="F680">
        <v>0.62264150900000004</v>
      </c>
      <c r="G680">
        <v>0.188679245</v>
      </c>
      <c r="H680" t="s">
        <v>1463</v>
      </c>
      <c r="I680" t="s">
        <v>1448</v>
      </c>
      <c r="J680" t="s">
        <v>1574</v>
      </c>
      <c r="K680" t="s">
        <v>1448</v>
      </c>
      <c r="M680">
        <f t="shared" si="63"/>
        <v>0</v>
      </c>
      <c r="N680">
        <f t="shared" si="64"/>
        <v>1</v>
      </c>
      <c r="O680">
        <f t="shared" si="64"/>
        <v>0</v>
      </c>
      <c r="P680">
        <f t="shared" si="64"/>
        <v>0</v>
      </c>
      <c r="Q680">
        <f t="shared" si="65"/>
        <v>1</v>
      </c>
      <c r="R680" t="str">
        <f t="shared" si="61"/>
        <v>300mt-wem</v>
      </c>
      <c r="S680" t="str">
        <f t="shared" si="61"/>
        <v>L1</v>
      </c>
      <c r="T680" t="str">
        <f t="shared" si="61"/>
        <v>d</v>
      </c>
      <c r="U680" t="str">
        <f t="shared" si="62"/>
        <v>L1-d</v>
      </c>
    </row>
    <row r="681" spans="1:21" x14ac:dyDescent="0.35">
      <c r="A681" t="s">
        <v>1637</v>
      </c>
      <c r="B681" t="s">
        <v>1513</v>
      </c>
      <c r="C681" t="s">
        <v>3</v>
      </c>
      <c r="D681" t="s">
        <v>45</v>
      </c>
      <c r="E681">
        <v>0.98113207499999999</v>
      </c>
      <c r="F681">
        <v>0.84905660400000005</v>
      </c>
      <c r="G681">
        <v>0.37735849100000002</v>
      </c>
      <c r="H681" t="s">
        <v>1447</v>
      </c>
      <c r="I681" t="s">
        <v>1449</v>
      </c>
      <c r="J681" t="s">
        <v>1574</v>
      </c>
      <c r="K681" t="s">
        <v>1449</v>
      </c>
      <c r="M681">
        <f t="shared" si="63"/>
        <v>0</v>
      </c>
      <c r="N681">
        <f t="shared" si="64"/>
        <v>1</v>
      </c>
      <c r="O681">
        <f t="shared" si="64"/>
        <v>1</v>
      </c>
      <c r="P681">
        <f t="shared" si="64"/>
        <v>0</v>
      </c>
      <c r="Q681">
        <f t="shared" si="65"/>
        <v>2</v>
      </c>
      <c r="R681" t="str">
        <f t="shared" si="61"/>
        <v>300mt-wem</v>
      </c>
      <c r="S681" t="str">
        <f t="shared" si="61"/>
        <v>L1</v>
      </c>
      <c r="T681" t="str">
        <f t="shared" si="61"/>
        <v>e</v>
      </c>
      <c r="U681" t="str">
        <f t="shared" si="62"/>
        <v>L1-e</v>
      </c>
    </row>
    <row r="682" spans="1:21" x14ac:dyDescent="0.35">
      <c r="A682" t="s">
        <v>1637</v>
      </c>
      <c r="B682" t="s">
        <v>1513</v>
      </c>
      <c r="C682" t="s">
        <v>3</v>
      </c>
      <c r="D682" t="s">
        <v>1450</v>
      </c>
      <c r="E682">
        <v>0</v>
      </c>
      <c r="F682">
        <v>0</v>
      </c>
      <c r="G682">
        <v>0</v>
      </c>
      <c r="H682" t="s">
        <v>1442</v>
      </c>
      <c r="I682" t="s">
        <v>1451</v>
      </c>
      <c r="J682" t="s">
        <v>1574</v>
      </c>
      <c r="K682" t="s">
        <v>1451</v>
      </c>
      <c r="M682">
        <f t="shared" si="63"/>
        <v>-1</v>
      </c>
      <c r="N682">
        <f t="shared" si="64"/>
        <v>0</v>
      </c>
      <c r="O682">
        <f t="shared" si="64"/>
        <v>0</v>
      </c>
      <c r="P682">
        <f t="shared" si="64"/>
        <v>0</v>
      </c>
      <c r="Q682">
        <f t="shared" si="65"/>
        <v>-1</v>
      </c>
      <c r="R682" t="str">
        <f t="shared" si="61"/>
        <v>300mt-wem</v>
      </c>
      <c r="S682" t="str">
        <f t="shared" si="61"/>
        <v>L1</v>
      </c>
      <c r="T682" t="str">
        <f t="shared" si="61"/>
        <v>S1</v>
      </c>
      <c r="U682" t="str">
        <f t="shared" si="62"/>
        <v>L1-S1</v>
      </c>
    </row>
    <row r="683" spans="1:21" x14ac:dyDescent="0.35">
      <c r="A683" t="s">
        <v>1637</v>
      </c>
      <c r="B683" t="s">
        <v>1513</v>
      </c>
      <c r="C683" t="s">
        <v>3</v>
      </c>
      <c r="D683" t="s">
        <v>1454</v>
      </c>
      <c r="E683">
        <v>9.4339622999999997E-2</v>
      </c>
      <c r="F683">
        <v>0</v>
      </c>
      <c r="G683">
        <v>0</v>
      </c>
      <c r="H683" t="s">
        <v>1442</v>
      </c>
      <c r="I683" t="s">
        <v>1455</v>
      </c>
      <c r="J683" t="s">
        <v>1574</v>
      </c>
      <c r="K683" t="s">
        <v>1455</v>
      </c>
      <c r="M683">
        <f t="shared" si="63"/>
        <v>0</v>
      </c>
      <c r="N683">
        <f t="shared" si="64"/>
        <v>0</v>
      </c>
      <c r="O683">
        <f t="shared" si="64"/>
        <v>0</v>
      </c>
      <c r="P683">
        <f t="shared" si="64"/>
        <v>0</v>
      </c>
      <c r="Q683">
        <f t="shared" si="65"/>
        <v>0</v>
      </c>
      <c r="R683" t="str">
        <f t="shared" si="61"/>
        <v>300mt-wem</v>
      </c>
      <c r="S683" t="str">
        <f t="shared" si="61"/>
        <v>L1</v>
      </c>
      <c r="T683" t="str">
        <f t="shared" si="61"/>
        <v>S1_P1</v>
      </c>
      <c r="U683" t="str">
        <f t="shared" si="62"/>
        <v>L1-S1_P1</v>
      </c>
    </row>
    <row r="684" spans="1:21" x14ac:dyDescent="0.35">
      <c r="A684" t="s">
        <v>1637</v>
      </c>
      <c r="B684" t="s">
        <v>1513</v>
      </c>
      <c r="C684" t="s">
        <v>3</v>
      </c>
      <c r="D684" t="s">
        <v>1459</v>
      </c>
      <c r="E684">
        <v>0.49056603799999998</v>
      </c>
      <c r="F684">
        <v>0.20754717</v>
      </c>
      <c r="G684">
        <v>3.7735849000000002E-2</v>
      </c>
      <c r="H684" t="s">
        <v>1442</v>
      </c>
      <c r="I684" t="s">
        <v>85</v>
      </c>
      <c r="J684" t="s">
        <v>1574</v>
      </c>
      <c r="K684" t="s">
        <v>85</v>
      </c>
      <c r="M684">
        <f t="shared" si="63"/>
        <v>0</v>
      </c>
      <c r="N684">
        <f t="shared" si="64"/>
        <v>0</v>
      </c>
      <c r="O684">
        <f t="shared" si="64"/>
        <v>0</v>
      </c>
      <c r="P684">
        <f t="shared" si="64"/>
        <v>0</v>
      </c>
      <c r="Q684">
        <f t="shared" si="65"/>
        <v>0</v>
      </c>
      <c r="R684" t="str">
        <f t="shared" si="61"/>
        <v>300mt-wem</v>
      </c>
      <c r="S684" t="str">
        <f t="shared" si="61"/>
        <v>L1</v>
      </c>
      <c r="T684" t="str">
        <f t="shared" si="61"/>
        <v>S1_P2</v>
      </c>
      <c r="U684" t="str">
        <f t="shared" si="62"/>
        <v>L1-S1_P2</v>
      </c>
    </row>
    <row r="685" spans="1:21" x14ac:dyDescent="0.35">
      <c r="A685" t="s">
        <v>1637</v>
      </c>
      <c r="B685" t="s">
        <v>1513</v>
      </c>
      <c r="C685" t="s">
        <v>3</v>
      </c>
      <c r="D685" t="s">
        <v>1460</v>
      </c>
      <c r="E685">
        <v>0</v>
      </c>
      <c r="F685">
        <v>0</v>
      </c>
      <c r="G685">
        <v>0</v>
      </c>
      <c r="H685" t="s">
        <v>1442</v>
      </c>
      <c r="I685" t="s">
        <v>1461</v>
      </c>
      <c r="J685" t="s">
        <v>1574</v>
      </c>
      <c r="K685" t="s">
        <v>1461</v>
      </c>
      <c r="M685">
        <f t="shared" si="63"/>
        <v>-1</v>
      </c>
      <c r="N685">
        <f t="shared" si="64"/>
        <v>0</v>
      </c>
      <c r="O685">
        <f t="shared" si="64"/>
        <v>0</v>
      </c>
      <c r="P685">
        <f t="shared" si="64"/>
        <v>0</v>
      </c>
      <c r="Q685">
        <f t="shared" si="65"/>
        <v>-1</v>
      </c>
      <c r="R685" t="str">
        <f t="shared" si="61"/>
        <v>300mt-wem</v>
      </c>
      <c r="S685" t="str">
        <f t="shared" si="61"/>
        <v>L1</v>
      </c>
      <c r="T685" t="str">
        <f t="shared" si="61"/>
        <v>S2</v>
      </c>
      <c r="U685" t="str">
        <f t="shared" si="62"/>
        <v>L1-S2</v>
      </c>
    </row>
    <row r="686" spans="1:21" x14ac:dyDescent="0.35">
      <c r="A686" t="s">
        <v>1637</v>
      </c>
      <c r="B686" t="s">
        <v>1513</v>
      </c>
      <c r="C686" t="s">
        <v>3</v>
      </c>
      <c r="D686" t="s">
        <v>1462</v>
      </c>
      <c r="E686">
        <v>0.33962264199999997</v>
      </c>
      <c r="F686">
        <v>0.132075472</v>
      </c>
      <c r="G686">
        <v>1.8867925000000001E-2</v>
      </c>
      <c r="H686" t="s">
        <v>1442</v>
      </c>
      <c r="I686" t="s">
        <v>1457</v>
      </c>
      <c r="J686" t="s">
        <v>1574</v>
      </c>
      <c r="K686" t="s">
        <v>1457</v>
      </c>
      <c r="M686">
        <f t="shared" si="63"/>
        <v>0</v>
      </c>
      <c r="N686">
        <f t="shared" si="64"/>
        <v>0</v>
      </c>
      <c r="O686">
        <f t="shared" si="64"/>
        <v>0</v>
      </c>
      <c r="P686">
        <f t="shared" si="64"/>
        <v>0</v>
      </c>
      <c r="Q686">
        <f t="shared" si="65"/>
        <v>0</v>
      </c>
      <c r="R686" t="str">
        <f t="shared" si="61"/>
        <v>300mt-wem</v>
      </c>
      <c r="S686" t="str">
        <f t="shared" si="61"/>
        <v>L1</v>
      </c>
      <c r="T686" t="str">
        <f t="shared" si="61"/>
        <v>S2_P1</v>
      </c>
      <c r="U686" t="str">
        <f t="shared" si="62"/>
        <v>L1-S2_P1</v>
      </c>
    </row>
    <row r="687" spans="1:21" x14ac:dyDescent="0.35">
      <c r="A687" t="s">
        <v>1637</v>
      </c>
      <c r="B687" t="s">
        <v>1513</v>
      </c>
      <c r="C687" t="s">
        <v>3</v>
      </c>
      <c r="D687" t="s">
        <v>179</v>
      </c>
      <c r="E687">
        <v>0.83018867900000004</v>
      </c>
      <c r="F687">
        <v>0.50943396200000002</v>
      </c>
      <c r="G687">
        <v>0.188679245</v>
      </c>
      <c r="H687" t="s">
        <v>1463</v>
      </c>
      <c r="I687" t="s">
        <v>87</v>
      </c>
      <c r="J687" t="s">
        <v>1574</v>
      </c>
      <c r="K687" t="s">
        <v>87</v>
      </c>
      <c r="M687">
        <f t="shared" si="63"/>
        <v>0</v>
      </c>
      <c r="N687">
        <f t="shared" si="64"/>
        <v>1</v>
      </c>
      <c r="O687">
        <f t="shared" si="64"/>
        <v>0</v>
      </c>
      <c r="P687">
        <f t="shared" si="64"/>
        <v>0</v>
      </c>
      <c r="Q687">
        <f t="shared" si="65"/>
        <v>1</v>
      </c>
      <c r="R687" t="str">
        <f t="shared" si="61"/>
        <v>300mt-wem</v>
      </c>
      <c r="S687" t="str">
        <f t="shared" si="61"/>
        <v>L1</v>
      </c>
      <c r="T687" t="str">
        <f t="shared" si="61"/>
        <v>S2_P2</v>
      </c>
      <c r="U687" t="str">
        <f t="shared" si="62"/>
        <v>L1-S2_P2</v>
      </c>
    </row>
    <row r="688" spans="1:21" x14ac:dyDescent="0.35">
      <c r="A688" t="s">
        <v>1637</v>
      </c>
      <c r="B688" t="s">
        <v>1513</v>
      </c>
      <c r="C688" t="s">
        <v>3</v>
      </c>
      <c r="D688" t="s">
        <v>1464</v>
      </c>
      <c r="E688">
        <v>0</v>
      </c>
      <c r="F688">
        <v>0</v>
      </c>
      <c r="G688">
        <v>0</v>
      </c>
      <c r="H688" t="s">
        <v>1442</v>
      </c>
      <c r="I688" t="s">
        <v>1465</v>
      </c>
      <c r="J688" t="s">
        <v>1574</v>
      </c>
      <c r="K688" t="s">
        <v>1465</v>
      </c>
      <c r="M688">
        <f t="shared" si="63"/>
        <v>-1</v>
      </c>
      <c r="N688">
        <f t="shared" si="64"/>
        <v>0</v>
      </c>
      <c r="O688">
        <f t="shared" si="64"/>
        <v>0</v>
      </c>
      <c r="P688">
        <f t="shared" si="64"/>
        <v>0</v>
      </c>
      <c r="Q688">
        <f t="shared" si="65"/>
        <v>-1</v>
      </c>
      <c r="R688" t="str">
        <f t="shared" si="61"/>
        <v>300mt-wem</v>
      </c>
      <c r="S688" t="str">
        <f t="shared" si="61"/>
        <v>L1</v>
      </c>
      <c r="T688" t="str">
        <f t="shared" si="61"/>
        <v>S3</v>
      </c>
      <c r="U688" t="str">
        <f t="shared" si="62"/>
        <v>L1-S3</v>
      </c>
    </row>
    <row r="689" spans="1:21" x14ac:dyDescent="0.35">
      <c r="A689" t="s">
        <v>1637</v>
      </c>
      <c r="B689" t="s">
        <v>1513</v>
      </c>
      <c r="C689" t="s">
        <v>3</v>
      </c>
      <c r="D689" t="s">
        <v>1466</v>
      </c>
      <c r="E689">
        <v>0</v>
      </c>
      <c r="F689">
        <v>0</v>
      </c>
      <c r="G689">
        <v>0</v>
      </c>
      <c r="H689" t="s">
        <v>1442</v>
      </c>
      <c r="I689" t="s">
        <v>1467</v>
      </c>
      <c r="J689" t="s">
        <v>1574</v>
      </c>
      <c r="K689" t="s">
        <v>1467</v>
      </c>
      <c r="M689">
        <f t="shared" si="63"/>
        <v>-1</v>
      </c>
      <c r="N689">
        <f t="shared" si="64"/>
        <v>0</v>
      </c>
      <c r="O689">
        <f t="shared" si="64"/>
        <v>0</v>
      </c>
      <c r="P689">
        <f t="shared" si="64"/>
        <v>0</v>
      </c>
      <c r="Q689">
        <f t="shared" si="65"/>
        <v>-1</v>
      </c>
      <c r="R689" t="str">
        <f t="shared" si="61"/>
        <v>300mt-wem</v>
      </c>
      <c r="S689" t="str">
        <f t="shared" si="61"/>
        <v>L1</v>
      </c>
      <c r="T689" t="str">
        <f t="shared" si="61"/>
        <v>S3_P1</v>
      </c>
      <c r="U689" t="str">
        <f t="shared" si="62"/>
        <v>L1-S3_P1</v>
      </c>
    </row>
    <row r="690" spans="1:21" x14ac:dyDescent="0.35">
      <c r="A690" t="s">
        <v>1637</v>
      </c>
      <c r="B690" t="s">
        <v>1513</v>
      </c>
      <c r="C690" t="s">
        <v>3</v>
      </c>
      <c r="D690" t="s">
        <v>1468</v>
      </c>
      <c r="E690">
        <v>0.30188679200000001</v>
      </c>
      <c r="F690">
        <v>0.11320754700000001</v>
      </c>
      <c r="G690">
        <v>0</v>
      </c>
      <c r="H690" t="s">
        <v>1442</v>
      </c>
      <c r="I690" t="s">
        <v>1469</v>
      </c>
      <c r="J690" t="s">
        <v>1574</v>
      </c>
      <c r="K690" t="s">
        <v>1469</v>
      </c>
      <c r="M690">
        <f t="shared" si="63"/>
        <v>0</v>
      </c>
      <c r="N690">
        <f t="shared" si="64"/>
        <v>0</v>
      </c>
      <c r="O690">
        <f t="shared" si="64"/>
        <v>0</v>
      </c>
      <c r="P690">
        <f t="shared" si="64"/>
        <v>0</v>
      </c>
      <c r="Q690">
        <f t="shared" si="65"/>
        <v>0</v>
      </c>
      <c r="R690" t="str">
        <f t="shared" si="61"/>
        <v>300mt-wem</v>
      </c>
      <c r="S690" t="str">
        <f t="shared" si="61"/>
        <v>L1</v>
      </c>
      <c r="T690" t="str">
        <f t="shared" si="61"/>
        <v>S3_P2</v>
      </c>
      <c r="U690" t="str">
        <f t="shared" si="62"/>
        <v>L1-S3_P2</v>
      </c>
    </row>
    <row r="691" spans="1:21" x14ac:dyDescent="0.35">
      <c r="A691" t="s">
        <v>1637</v>
      </c>
      <c r="B691" t="s">
        <v>1513</v>
      </c>
      <c r="C691" t="s">
        <v>9</v>
      </c>
      <c r="D691" t="s">
        <v>35</v>
      </c>
      <c r="E691">
        <v>0.49056603799999998</v>
      </c>
      <c r="F691">
        <v>0.26415094300000003</v>
      </c>
      <c r="G691">
        <v>3.7735849000000002E-2</v>
      </c>
      <c r="H691" t="s">
        <v>1442</v>
      </c>
      <c r="I691" t="s">
        <v>1470</v>
      </c>
      <c r="J691" t="s">
        <v>1575</v>
      </c>
      <c r="K691" t="s">
        <v>1470</v>
      </c>
      <c r="M691">
        <f t="shared" si="63"/>
        <v>0</v>
      </c>
      <c r="N691">
        <f t="shared" si="64"/>
        <v>0</v>
      </c>
      <c r="O691">
        <f t="shared" si="64"/>
        <v>0</v>
      </c>
      <c r="P691">
        <f t="shared" si="64"/>
        <v>0</v>
      </c>
      <c r="Q691">
        <f t="shared" si="65"/>
        <v>0</v>
      </c>
      <c r="R691" t="str">
        <f t="shared" si="61"/>
        <v>300mt-wem</v>
      </c>
      <c r="S691" t="str">
        <f t="shared" si="61"/>
        <v>L2</v>
      </c>
      <c r="T691" t="str">
        <f t="shared" si="61"/>
        <v>a</v>
      </c>
      <c r="U691" t="str">
        <f t="shared" si="62"/>
        <v>L2-a</v>
      </c>
    </row>
    <row r="692" spans="1:21" x14ac:dyDescent="0.35">
      <c r="A692" t="s">
        <v>1637</v>
      </c>
      <c r="B692" t="s">
        <v>1513</v>
      </c>
      <c r="C692" t="s">
        <v>9</v>
      </c>
      <c r="D692" t="s">
        <v>39</v>
      </c>
      <c r="E692">
        <v>0.83018867900000004</v>
      </c>
      <c r="F692">
        <v>0.43396226399999999</v>
      </c>
      <c r="G692">
        <v>0.132075472</v>
      </c>
      <c r="H692" t="s">
        <v>1463</v>
      </c>
      <c r="I692" t="s">
        <v>1472</v>
      </c>
      <c r="J692" t="s">
        <v>1575</v>
      </c>
      <c r="K692" t="s">
        <v>1472</v>
      </c>
      <c r="M692">
        <f t="shared" si="63"/>
        <v>0</v>
      </c>
      <c r="N692">
        <f t="shared" si="64"/>
        <v>1</v>
      </c>
      <c r="O692">
        <f t="shared" si="64"/>
        <v>0</v>
      </c>
      <c r="P692">
        <f t="shared" si="64"/>
        <v>0</v>
      </c>
      <c r="Q692">
        <f t="shared" si="65"/>
        <v>1</v>
      </c>
      <c r="R692" t="str">
        <f t="shared" si="61"/>
        <v>300mt-wem</v>
      </c>
      <c r="S692" t="str">
        <f t="shared" si="61"/>
        <v>L2</v>
      </c>
      <c r="T692" t="str">
        <f t="shared" si="61"/>
        <v>b</v>
      </c>
      <c r="U692" t="str">
        <f t="shared" si="62"/>
        <v>L2-b</v>
      </c>
    </row>
    <row r="693" spans="1:21" x14ac:dyDescent="0.35">
      <c r="A693" t="s">
        <v>1637</v>
      </c>
      <c r="B693" t="s">
        <v>1513</v>
      </c>
      <c r="C693" t="s">
        <v>9</v>
      </c>
      <c r="D693" t="s">
        <v>42</v>
      </c>
      <c r="E693">
        <v>0.96226415099999996</v>
      </c>
      <c r="F693">
        <v>0.811320755</v>
      </c>
      <c r="G693">
        <v>0.24528301899999999</v>
      </c>
      <c r="H693" t="s">
        <v>1447</v>
      </c>
      <c r="I693" t="s">
        <v>1473</v>
      </c>
      <c r="J693" t="s">
        <v>1575</v>
      </c>
      <c r="K693" t="s">
        <v>1473</v>
      </c>
      <c r="M693">
        <f t="shared" si="63"/>
        <v>0</v>
      </c>
      <c r="N693">
        <f t="shared" si="64"/>
        <v>1</v>
      </c>
      <c r="O693">
        <f t="shared" si="64"/>
        <v>1</v>
      </c>
      <c r="P693">
        <f t="shared" si="64"/>
        <v>0</v>
      </c>
      <c r="Q693">
        <f t="shared" si="65"/>
        <v>2</v>
      </c>
      <c r="R693" t="str">
        <f t="shared" si="61"/>
        <v>300mt-wem</v>
      </c>
      <c r="S693" t="str">
        <f t="shared" si="61"/>
        <v>L2</v>
      </c>
      <c r="T693" t="str">
        <f t="shared" si="61"/>
        <v>d</v>
      </c>
      <c r="U693" t="str">
        <f t="shared" si="62"/>
        <v>L2-d</v>
      </c>
    </row>
    <row r="694" spans="1:21" x14ac:dyDescent="0.35">
      <c r="A694" t="s">
        <v>1637</v>
      </c>
      <c r="B694" t="s">
        <v>1513</v>
      </c>
      <c r="C694" t="s">
        <v>9</v>
      </c>
      <c r="D694" t="s">
        <v>45</v>
      </c>
      <c r="E694">
        <v>1</v>
      </c>
      <c r="F694">
        <v>0.90566037700000002</v>
      </c>
      <c r="G694">
        <v>0.43396226399999999</v>
      </c>
      <c r="H694" t="s">
        <v>1447</v>
      </c>
      <c r="I694" t="s">
        <v>1474</v>
      </c>
      <c r="J694" t="s">
        <v>1575</v>
      </c>
      <c r="K694" t="s">
        <v>1474</v>
      </c>
      <c r="M694">
        <f t="shared" si="63"/>
        <v>0</v>
      </c>
      <c r="N694">
        <f t="shared" si="64"/>
        <v>1</v>
      </c>
      <c r="O694">
        <f t="shared" si="64"/>
        <v>1</v>
      </c>
      <c r="P694">
        <f t="shared" si="64"/>
        <v>0</v>
      </c>
      <c r="Q694">
        <f t="shared" si="65"/>
        <v>2</v>
      </c>
      <c r="R694" t="str">
        <f t="shared" si="61"/>
        <v>300mt-wem</v>
      </c>
      <c r="S694" t="str">
        <f t="shared" si="61"/>
        <v>L2</v>
      </c>
      <c r="T694" t="str">
        <f t="shared" si="61"/>
        <v>e</v>
      </c>
      <c r="U694" t="str">
        <f t="shared" si="62"/>
        <v>L2-e</v>
      </c>
    </row>
    <row r="695" spans="1:21" x14ac:dyDescent="0.35">
      <c r="A695" t="s">
        <v>1637</v>
      </c>
      <c r="B695" t="s">
        <v>1513</v>
      </c>
      <c r="C695" t="s">
        <v>9</v>
      </c>
      <c r="D695" t="s">
        <v>1450</v>
      </c>
      <c r="E695">
        <v>0</v>
      </c>
      <c r="F695">
        <v>0</v>
      </c>
      <c r="G695">
        <v>0</v>
      </c>
      <c r="H695" t="s">
        <v>1442</v>
      </c>
      <c r="I695" t="s">
        <v>1475</v>
      </c>
      <c r="J695" t="s">
        <v>1575</v>
      </c>
      <c r="K695" t="s">
        <v>1475</v>
      </c>
      <c r="M695">
        <f t="shared" si="63"/>
        <v>-1</v>
      </c>
      <c r="N695">
        <f t="shared" si="64"/>
        <v>0</v>
      </c>
      <c r="O695">
        <f t="shared" si="64"/>
        <v>0</v>
      </c>
      <c r="P695">
        <f t="shared" si="64"/>
        <v>0</v>
      </c>
      <c r="Q695">
        <f t="shared" si="65"/>
        <v>-1</v>
      </c>
      <c r="R695" t="str">
        <f t="shared" si="61"/>
        <v>300mt-wem</v>
      </c>
      <c r="S695" t="str">
        <f t="shared" si="61"/>
        <v>L2</v>
      </c>
      <c r="T695" t="str">
        <f t="shared" si="61"/>
        <v>S1</v>
      </c>
      <c r="U695" t="str">
        <f t="shared" si="62"/>
        <v>L2-S1</v>
      </c>
    </row>
    <row r="696" spans="1:21" x14ac:dyDescent="0.35">
      <c r="A696" t="s">
        <v>1637</v>
      </c>
      <c r="B696" t="s">
        <v>1513</v>
      </c>
      <c r="C696" t="s">
        <v>9</v>
      </c>
      <c r="D696" t="s">
        <v>1454</v>
      </c>
      <c r="E696">
        <v>0.22641509400000001</v>
      </c>
      <c r="F696">
        <v>0</v>
      </c>
      <c r="G696">
        <v>0</v>
      </c>
      <c r="H696" t="s">
        <v>1442</v>
      </c>
      <c r="I696" t="s">
        <v>1476</v>
      </c>
      <c r="J696" t="s">
        <v>1575</v>
      </c>
      <c r="K696" t="s">
        <v>1476</v>
      </c>
      <c r="M696">
        <f t="shared" si="63"/>
        <v>0</v>
      </c>
      <c r="N696">
        <f t="shared" si="64"/>
        <v>0</v>
      </c>
      <c r="O696">
        <f t="shared" si="64"/>
        <v>0</v>
      </c>
      <c r="P696">
        <f t="shared" si="64"/>
        <v>0</v>
      </c>
      <c r="Q696">
        <f t="shared" si="65"/>
        <v>0</v>
      </c>
      <c r="R696" t="str">
        <f t="shared" si="61"/>
        <v>300mt-wem</v>
      </c>
      <c r="S696" t="str">
        <f t="shared" si="61"/>
        <v>L2</v>
      </c>
      <c r="T696" t="str">
        <f t="shared" si="61"/>
        <v>S1_P1</v>
      </c>
      <c r="U696" t="str">
        <f t="shared" si="62"/>
        <v>L2-S1_P1</v>
      </c>
    </row>
    <row r="697" spans="1:21" x14ac:dyDescent="0.35">
      <c r="A697" t="s">
        <v>1637</v>
      </c>
      <c r="B697" t="s">
        <v>1513</v>
      </c>
      <c r="C697" t="s">
        <v>9</v>
      </c>
      <c r="D697" t="s">
        <v>1459</v>
      </c>
      <c r="E697">
        <v>0.811320755</v>
      </c>
      <c r="F697">
        <v>0.33962264199999997</v>
      </c>
      <c r="G697">
        <v>3.7735849000000002E-2</v>
      </c>
      <c r="H697" t="s">
        <v>1463</v>
      </c>
      <c r="I697" t="s">
        <v>1477</v>
      </c>
      <c r="J697" t="s">
        <v>1575</v>
      </c>
      <c r="K697" t="s">
        <v>1477</v>
      </c>
      <c r="M697">
        <f t="shared" si="63"/>
        <v>0</v>
      </c>
      <c r="N697">
        <f t="shared" si="64"/>
        <v>1</v>
      </c>
      <c r="O697">
        <f t="shared" si="64"/>
        <v>0</v>
      </c>
      <c r="P697">
        <f t="shared" si="64"/>
        <v>0</v>
      </c>
      <c r="Q697">
        <f t="shared" si="65"/>
        <v>1</v>
      </c>
      <c r="R697" t="str">
        <f t="shared" si="61"/>
        <v>300mt-wem</v>
      </c>
      <c r="S697" t="str">
        <f t="shared" si="61"/>
        <v>L2</v>
      </c>
      <c r="T697" t="str">
        <f t="shared" si="61"/>
        <v>S1_P2</v>
      </c>
      <c r="U697" t="str">
        <f t="shared" si="62"/>
        <v>L2-S1_P2</v>
      </c>
    </row>
    <row r="698" spans="1:21" x14ac:dyDescent="0.35">
      <c r="A698" t="s">
        <v>1637</v>
      </c>
      <c r="B698" t="s">
        <v>1513</v>
      </c>
      <c r="C698" t="s">
        <v>9</v>
      </c>
      <c r="D698" t="s">
        <v>1460</v>
      </c>
      <c r="E698">
        <v>0.11320754700000001</v>
      </c>
      <c r="F698">
        <v>0</v>
      </c>
      <c r="G698">
        <v>0</v>
      </c>
      <c r="H698" t="s">
        <v>1442</v>
      </c>
      <c r="I698" t="s">
        <v>1478</v>
      </c>
      <c r="J698" t="s">
        <v>1575</v>
      </c>
      <c r="K698" t="s">
        <v>1478</v>
      </c>
      <c r="M698">
        <f t="shared" si="63"/>
        <v>0</v>
      </c>
      <c r="N698">
        <f t="shared" si="64"/>
        <v>0</v>
      </c>
      <c r="O698">
        <f t="shared" si="64"/>
        <v>0</v>
      </c>
      <c r="P698">
        <f t="shared" si="64"/>
        <v>0</v>
      </c>
      <c r="Q698">
        <f t="shared" si="65"/>
        <v>0</v>
      </c>
      <c r="R698" t="str">
        <f t="shared" si="61"/>
        <v>300mt-wem</v>
      </c>
      <c r="S698" t="str">
        <f t="shared" si="61"/>
        <v>L2</v>
      </c>
      <c r="T698" t="str">
        <f t="shared" si="61"/>
        <v>S2</v>
      </c>
      <c r="U698" t="str">
        <f t="shared" si="62"/>
        <v>L2-S2</v>
      </c>
    </row>
    <row r="699" spans="1:21" x14ac:dyDescent="0.35">
      <c r="A699" t="s">
        <v>1637</v>
      </c>
      <c r="B699" t="s">
        <v>1513</v>
      </c>
      <c r="C699" t="s">
        <v>9</v>
      </c>
      <c r="D699" t="s">
        <v>1462</v>
      </c>
      <c r="E699">
        <v>0.58490565999999999</v>
      </c>
      <c r="F699">
        <v>0.20754717</v>
      </c>
      <c r="G699">
        <v>1.8867925000000001E-2</v>
      </c>
      <c r="H699" t="s">
        <v>1442</v>
      </c>
      <c r="I699" t="s">
        <v>1479</v>
      </c>
      <c r="J699" t="s">
        <v>1575</v>
      </c>
      <c r="K699" t="s">
        <v>1479</v>
      </c>
      <c r="M699">
        <f t="shared" si="63"/>
        <v>0</v>
      </c>
      <c r="N699">
        <f t="shared" si="64"/>
        <v>0</v>
      </c>
      <c r="O699">
        <f t="shared" si="64"/>
        <v>0</v>
      </c>
      <c r="P699">
        <f t="shared" si="64"/>
        <v>0</v>
      </c>
      <c r="Q699">
        <f t="shared" si="65"/>
        <v>0</v>
      </c>
      <c r="R699" t="str">
        <f t="shared" si="61"/>
        <v>300mt-wem</v>
      </c>
      <c r="S699" t="str">
        <f t="shared" si="61"/>
        <v>L2</v>
      </c>
      <c r="T699" t="str">
        <f t="shared" si="61"/>
        <v>S2_P1</v>
      </c>
      <c r="U699" t="str">
        <f t="shared" si="62"/>
        <v>L2-S2_P1</v>
      </c>
    </row>
    <row r="700" spans="1:21" x14ac:dyDescent="0.35">
      <c r="A700" t="s">
        <v>1637</v>
      </c>
      <c r="B700" t="s">
        <v>1513</v>
      </c>
      <c r="C700" t="s">
        <v>9</v>
      </c>
      <c r="D700" t="s">
        <v>179</v>
      </c>
      <c r="E700">
        <v>0.92452830200000002</v>
      </c>
      <c r="F700">
        <v>0.64150943400000005</v>
      </c>
      <c r="G700">
        <v>0.20754717</v>
      </c>
      <c r="H700" t="s">
        <v>1463</v>
      </c>
      <c r="I700" t="s">
        <v>1480</v>
      </c>
      <c r="J700" t="s">
        <v>1575</v>
      </c>
      <c r="K700" t="s">
        <v>1480</v>
      </c>
      <c r="M700">
        <f t="shared" si="63"/>
        <v>0</v>
      </c>
      <c r="N700">
        <f t="shared" si="64"/>
        <v>1</v>
      </c>
      <c r="O700">
        <f t="shared" si="64"/>
        <v>0</v>
      </c>
      <c r="P700">
        <f t="shared" si="64"/>
        <v>0</v>
      </c>
      <c r="Q700">
        <f t="shared" si="65"/>
        <v>1</v>
      </c>
      <c r="R700" t="str">
        <f t="shared" si="61"/>
        <v>300mt-wem</v>
      </c>
      <c r="S700" t="str">
        <f t="shared" si="61"/>
        <v>L2</v>
      </c>
      <c r="T700" t="str">
        <f t="shared" si="61"/>
        <v>S2_P2</v>
      </c>
      <c r="U700" t="str">
        <f t="shared" si="62"/>
        <v>L2-S2_P2</v>
      </c>
    </row>
    <row r="701" spans="1:21" x14ac:dyDescent="0.35">
      <c r="A701" t="s">
        <v>1637</v>
      </c>
      <c r="B701" t="s">
        <v>1513</v>
      </c>
      <c r="C701" t="s">
        <v>9</v>
      </c>
      <c r="D701" t="s">
        <v>1464</v>
      </c>
      <c r="E701">
        <v>0</v>
      </c>
      <c r="F701">
        <v>0</v>
      </c>
      <c r="G701">
        <v>0</v>
      </c>
      <c r="H701" t="s">
        <v>1442</v>
      </c>
      <c r="I701" t="s">
        <v>1481</v>
      </c>
      <c r="J701" t="s">
        <v>1575</v>
      </c>
      <c r="K701" t="s">
        <v>1481</v>
      </c>
      <c r="M701">
        <f t="shared" si="63"/>
        <v>-1</v>
      </c>
      <c r="N701">
        <f t="shared" si="64"/>
        <v>0</v>
      </c>
      <c r="O701">
        <f t="shared" si="64"/>
        <v>0</v>
      </c>
      <c r="P701">
        <f t="shared" si="64"/>
        <v>0</v>
      </c>
      <c r="Q701">
        <f t="shared" si="65"/>
        <v>-1</v>
      </c>
      <c r="R701" t="str">
        <f t="shared" si="61"/>
        <v>300mt-wem</v>
      </c>
      <c r="S701" t="str">
        <f t="shared" si="61"/>
        <v>L2</v>
      </c>
      <c r="T701" t="str">
        <f t="shared" si="61"/>
        <v>S3</v>
      </c>
      <c r="U701" t="str">
        <f t="shared" si="62"/>
        <v>L2-S3</v>
      </c>
    </row>
    <row r="702" spans="1:21" x14ac:dyDescent="0.35">
      <c r="A702" t="s">
        <v>1637</v>
      </c>
      <c r="B702" t="s">
        <v>1513</v>
      </c>
      <c r="C702" t="s">
        <v>9</v>
      </c>
      <c r="D702" t="s">
        <v>1466</v>
      </c>
      <c r="E702">
        <v>0.11320754700000001</v>
      </c>
      <c r="F702">
        <v>0</v>
      </c>
      <c r="G702">
        <v>0</v>
      </c>
      <c r="H702" t="s">
        <v>1442</v>
      </c>
      <c r="I702" t="s">
        <v>1482</v>
      </c>
      <c r="J702" t="s">
        <v>1575</v>
      </c>
      <c r="K702" t="s">
        <v>1482</v>
      </c>
      <c r="M702">
        <f t="shared" si="63"/>
        <v>0</v>
      </c>
      <c r="N702">
        <f t="shared" si="64"/>
        <v>0</v>
      </c>
      <c r="O702">
        <f t="shared" si="64"/>
        <v>0</v>
      </c>
      <c r="P702">
        <f t="shared" si="64"/>
        <v>0</v>
      </c>
      <c r="Q702">
        <f t="shared" si="65"/>
        <v>0</v>
      </c>
      <c r="R702" t="str">
        <f t="shared" si="61"/>
        <v>300mt-wem</v>
      </c>
      <c r="S702" t="str">
        <f t="shared" si="61"/>
        <v>L2</v>
      </c>
      <c r="T702" t="str">
        <f t="shared" si="61"/>
        <v>S3_P1</v>
      </c>
      <c r="U702" t="str">
        <f t="shared" si="62"/>
        <v>L2-S3_P1</v>
      </c>
    </row>
    <row r="703" spans="1:21" x14ac:dyDescent="0.35">
      <c r="A703" t="s">
        <v>1637</v>
      </c>
      <c r="B703" t="s">
        <v>1513</v>
      </c>
      <c r="C703" t="s">
        <v>9</v>
      </c>
      <c r="D703" t="s">
        <v>1468</v>
      </c>
      <c r="E703">
        <v>0.50943396200000002</v>
      </c>
      <c r="F703">
        <v>0.16981132099999999</v>
      </c>
      <c r="G703">
        <v>0</v>
      </c>
      <c r="H703" t="s">
        <v>1442</v>
      </c>
      <c r="I703" t="s">
        <v>1483</v>
      </c>
      <c r="J703" t="s">
        <v>1575</v>
      </c>
      <c r="K703" t="s">
        <v>1483</v>
      </c>
      <c r="M703">
        <f t="shared" si="63"/>
        <v>0</v>
      </c>
      <c r="N703">
        <f t="shared" si="64"/>
        <v>0</v>
      </c>
      <c r="O703">
        <f t="shared" si="64"/>
        <v>0</v>
      </c>
      <c r="P703">
        <f t="shared" si="64"/>
        <v>0</v>
      </c>
      <c r="Q703">
        <f t="shared" si="65"/>
        <v>0</v>
      </c>
      <c r="R703" t="str">
        <f t="shared" si="61"/>
        <v>300mt-wem</v>
      </c>
      <c r="S703" t="str">
        <f t="shared" si="61"/>
        <v>L2</v>
      </c>
      <c r="T703" t="str">
        <f t="shared" si="61"/>
        <v>S3_P2</v>
      </c>
      <c r="U703" t="str">
        <f t="shared" si="62"/>
        <v>L2-S3_P2</v>
      </c>
    </row>
    <row r="704" spans="1:21" x14ac:dyDescent="0.35">
      <c r="A704" t="s">
        <v>1637</v>
      </c>
      <c r="B704" t="s">
        <v>1513</v>
      </c>
      <c r="C704" t="s">
        <v>14</v>
      </c>
      <c r="D704" t="s">
        <v>35</v>
      </c>
      <c r="E704">
        <v>0.58490565999999999</v>
      </c>
      <c r="F704">
        <v>0.26415094300000003</v>
      </c>
      <c r="G704">
        <v>9.4339622999999997E-2</v>
      </c>
      <c r="H704" t="s">
        <v>1442</v>
      </c>
      <c r="I704" t="s">
        <v>1484</v>
      </c>
      <c r="J704" t="s">
        <v>1576</v>
      </c>
      <c r="K704" t="s">
        <v>1484</v>
      </c>
      <c r="M704">
        <f t="shared" si="63"/>
        <v>0</v>
      </c>
      <c r="N704">
        <f t="shared" si="64"/>
        <v>0</v>
      </c>
      <c r="O704">
        <f t="shared" si="64"/>
        <v>0</v>
      </c>
      <c r="P704">
        <f t="shared" si="64"/>
        <v>0</v>
      </c>
      <c r="Q704">
        <f t="shared" si="65"/>
        <v>0</v>
      </c>
      <c r="R704" t="str">
        <f t="shared" si="61"/>
        <v>300mt-wem</v>
      </c>
      <c r="S704" t="str">
        <f t="shared" si="61"/>
        <v>L3</v>
      </c>
      <c r="T704" t="str">
        <f t="shared" si="61"/>
        <v>a</v>
      </c>
      <c r="U704" t="str">
        <f t="shared" si="62"/>
        <v>L3-a</v>
      </c>
    </row>
    <row r="705" spans="1:21" x14ac:dyDescent="0.35">
      <c r="A705" t="s">
        <v>1637</v>
      </c>
      <c r="B705" t="s">
        <v>1513</v>
      </c>
      <c r="C705" t="s">
        <v>14</v>
      </c>
      <c r="D705" t="s">
        <v>39</v>
      </c>
      <c r="E705">
        <v>0.83018867900000004</v>
      </c>
      <c r="F705">
        <v>0.45283018899999999</v>
      </c>
      <c r="G705">
        <v>0.15094339600000001</v>
      </c>
      <c r="H705" t="s">
        <v>1463</v>
      </c>
      <c r="I705" t="s">
        <v>1486</v>
      </c>
      <c r="J705" t="s">
        <v>1576</v>
      </c>
      <c r="K705" t="s">
        <v>1486</v>
      </c>
      <c r="M705">
        <f t="shared" si="63"/>
        <v>0</v>
      </c>
      <c r="N705">
        <f t="shared" si="64"/>
        <v>1</v>
      </c>
      <c r="O705">
        <f t="shared" si="64"/>
        <v>0</v>
      </c>
      <c r="P705">
        <f t="shared" si="64"/>
        <v>0</v>
      </c>
      <c r="Q705">
        <f t="shared" si="65"/>
        <v>1</v>
      </c>
      <c r="R705" t="str">
        <f t="shared" si="61"/>
        <v>300mt-wem</v>
      </c>
      <c r="S705" t="str">
        <f t="shared" si="61"/>
        <v>L3</v>
      </c>
      <c r="T705" t="str">
        <f t="shared" si="61"/>
        <v>b</v>
      </c>
      <c r="U705" t="str">
        <f t="shared" si="62"/>
        <v>L3-b</v>
      </c>
    </row>
    <row r="706" spans="1:21" x14ac:dyDescent="0.35">
      <c r="A706" t="s">
        <v>1637</v>
      </c>
      <c r="B706" t="s">
        <v>1513</v>
      </c>
      <c r="C706" t="s">
        <v>14</v>
      </c>
      <c r="D706" t="s">
        <v>42</v>
      </c>
      <c r="E706">
        <v>0.98113207499999999</v>
      </c>
      <c r="F706">
        <v>0.83018867900000004</v>
      </c>
      <c r="G706">
        <v>0.28301886799999998</v>
      </c>
      <c r="H706" t="s">
        <v>1447</v>
      </c>
      <c r="I706" t="s">
        <v>1487</v>
      </c>
      <c r="J706" t="s">
        <v>1576</v>
      </c>
      <c r="K706" t="s">
        <v>1487</v>
      </c>
      <c r="M706">
        <f t="shared" si="63"/>
        <v>0</v>
      </c>
      <c r="N706">
        <f t="shared" si="64"/>
        <v>1</v>
      </c>
      <c r="O706">
        <f t="shared" si="64"/>
        <v>1</v>
      </c>
      <c r="P706">
        <f t="shared" si="64"/>
        <v>0</v>
      </c>
      <c r="Q706">
        <f t="shared" si="65"/>
        <v>2</v>
      </c>
      <c r="R706" t="str">
        <f t="shared" ref="R706:T769" si="66">B706</f>
        <v>300mt-wem</v>
      </c>
      <c r="S706" t="str">
        <f t="shared" si="66"/>
        <v>L3</v>
      </c>
      <c r="T706" t="str">
        <f t="shared" si="66"/>
        <v>d</v>
      </c>
      <c r="U706" t="str">
        <f t="shared" ref="U706:U769" si="67">I706</f>
        <v>L3-d</v>
      </c>
    </row>
    <row r="707" spans="1:21" x14ac:dyDescent="0.35">
      <c r="A707" t="s">
        <v>1637</v>
      </c>
      <c r="B707" t="s">
        <v>1513</v>
      </c>
      <c r="C707" t="s">
        <v>14</v>
      </c>
      <c r="D707" t="s">
        <v>45</v>
      </c>
      <c r="E707">
        <v>1</v>
      </c>
      <c r="F707">
        <v>0.90566037700000002</v>
      </c>
      <c r="G707">
        <v>0.45283018899999999</v>
      </c>
      <c r="H707" t="s">
        <v>1447</v>
      </c>
      <c r="I707" t="s">
        <v>1488</v>
      </c>
      <c r="J707" t="s">
        <v>1576</v>
      </c>
      <c r="K707" t="s">
        <v>1488</v>
      </c>
      <c r="M707">
        <f t="shared" ref="M707:M770" si="68">IF(E707=0,-1,0)</f>
        <v>0</v>
      </c>
      <c r="N707">
        <f t="shared" ref="N707:P770" si="69">IF(E707&gt;0.667,1,0)</f>
        <v>1</v>
      </c>
      <c r="O707">
        <f t="shared" si="69"/>
        <v>1</v>
      </c>
      <c r="P707">
        <f t="shared" si="69"/>
        <v>0</v>
      </c>
      <c r="Q707">
        <f t="shared" ref="Q707:Q770" si="70">SUM(M707:P707)</f>
        <v>2</v>
      </c>
      <c r="R707" t="str">
        <f t="shared" si="66"/>
        <v>300mt-wem</v>
      </c>
      <c r="S707" t="str">
        <f t="shared" si="66"/>
        <v>L3</v>
      </c>
      <c r="T707" t="str">
        <f t="shared" si="66"/>
        <v>e</v>
      </c>
      <c r="U707" t="str">
        <f t="shared" si="67"/>
        <v>L3-e</v>
      </c>
    </row>
    <row r="708" spans="1:21" x14ac:dyDescent="0.35">
      <c r="A708" t="s">
        <v>1637</v>
      </c>
      <c r="B708" t="s">
        <v>1513</v>
      </c>
      <c r="C708" t="s">
        <v>14</v>
      </c>
      <c r="D708" t="s">
        <v>1450</v>
      </c>
      <c r="E708">
        <v>0</v>
      </c>
      <c r="F708">
        <v>0</v>
      </c>
      <c r="G708">
        <v>0</v>
      </c>
      <c r="H708" t="s">
        <v>1442</v>
      </c>
      <c r="I708" t="s">
        <v>1489</v>
      </c>
      <c r="J708" t="s">
        <v>1576</v>
      </c>
      <c r="K708" t="s">
        <v>1489</v>
      </c>
      <c r="M708">
        <f t="shared" si="68"/>
        <v>-1</v>
      </c>
      <c r="N708">
        <f t="shared" si="69"/>
        <v>0</v>
      </c>
      <c r="O708">
        <f t="shared" si="69"/>
        <v>0</v>
      </c>
      <c r="P708">
        <f t="shared" si="69"/>
        <v>0</v>
      </c>
      <c r="Q708">
        <f t="shared" si="70"/>
        <v>-1</v>
      </c>
      <c r="R708" t="str">
        <f t="shared" si="66"/>
        <v>300mt-wem</v>
      </c>
      <c r="S708" t="str">
        <f t="shared" si="66"/>
        <v>L3</v>
      </c>
      <c r="T708" t="str">
        <f t="shared" si="66"/>
        <v>S1</v>
      </c>
      <c r="U708" t="str">
        <f t="shared" si="67"/>
        <v>L3-S1</v>
      </c>
    </row>
    <row r="709" spans="1:21" x14ac:dyDescent="0.35">
      <c r="A709" t="s">
        <v>1637</v>
      </c>
      <c r="B709" t="s">
        <v>1513</v>
      </c>
      <c r="C709" t="s">
        <v>14</v>
      </c>
      <c r="D709" t="s">
        <v>1454</v>
      </c>
      <c r="E709">
        <v>0.26415094300000003</v>
      </c>
      <c r="F709">
        <v>1.8867925000000001E-2</v>
      </c>
      <c r="G709">
        <v>0</v>
      </c>
      <c r="H709" t="s">
        <v>1442</v>
      </c>
      <c r="I709" t="s">
        <v>1490</v>
      </c>
      <c r="J709" t="s">
        <v>1576</v>
      </c>
      <c r="K709" t="s">
        <v>1490</v>
      </c>
      <c r="M709">
        <f t="shared" si="68"/>
        <v>0</v>
      </c>
      <c r="N709">
        <f t="shared" si="69"/>
        <v>0</v>
      </c>
      <c r="O709">
        <f t="shared" si="69"/>
        <v>0</v>
      </c>
      <c r="P709">
        <f t="shared" si="69"/>
        <v>0</v>
      </c>
      <c r="Q709">
        <f t="shared" si="70"/>
        <v>0</v>
      </c>
      <c r="R709" t="str">
        <f t="shared" si="66"/>
        <v>300mt-wem</v>
      </c>
      <c r="S709" t="str">
        <f t="shared" si="66"/>
        <v>L3</v>
      </c>
      <c r="T709" t="str">
        <f t="shared" si="66"/>
        <v>S1_P1</v>
      </c>
      <c r="U709" t="str">
        <f t="shared" si="67"/>
        <v>L3-S1_P1</v>
      </c>
    </row>
    <row r="710" spans="1:21" x14ac:dyDescent="0.35">
      <c r="A710" t="s">
        <v>1637</v>
      </c>
      <c r="B710" t="s">
        <v>1513</v>
      </c>
      <c r="C710" t="s">
        <v>14</v>
      </c>
      <c r="D710" t="s">
        <v>1459</v>
      </c>
      <c r="E710">
        <v>0.83018867900000004</v>
      </c>
      <c r="F710">
        <v>0.37735849100000002</v>
      </c>
      <c r="G710">
        <v>9.4339622999999997E-2</v>
      </c>
      <c r="H710" t="s">
        <v>1463</v>
      </c>
      <c r="I710" t="s">
        <v>1491</v>
      </c>
      <c r="J710" t="s">
        <v>1576</v>
      </c>
      <c r="K710" t="s">
        <v>1491</v>
      </c>
      <c r="M710">
        <f t="shared" si="68"/>
        <v>0</v>
      </c>
      <c r="N710">
        <f t="shared" si="69"/>
        <v>1</v>
      </c>
      <c r="O710">
        <f t="shared" si="69"/>
        <v>0</v>
      </c>
      <c r="P710">
        <f t="shared" si="69"/>
        <v>0</v>
      </c>
      <c r="Q710">
        <f t="shared" si="70"/>
        <v>1</v>
      </c>
      <c r="R710" t="str">
        <f t="shared" si="66"/>
        <v>300mt-wem</v>
      </c>
      <c r="S710" t="str">
        <f t="shared" si="66"/>
        <v>L3</v>
      </c>
      <c r="T710" t="str">
        <f t="shared" si="66"/>
        <v>S1_P2</v>
      </c>
      <c r="U710" t="str">
        <f t="shared" si="67"/>
        <v>L3-S1_P2</v>
      </c>
    </row>
    <row r="711" spans="1:21" x14ac:dyDescent="0.35">
      <c r="A711" t="s">
        <v>1637</v>
      </c>
      <c r="B711" t="s">
        <v>1513</v>
      </c>
      <c r="C711" t="s">
        <v>14</v>
      </c>
      <c r="D711" t="s">
        <v>1460</v>
      </c>
      <c r="E711">
        <v>0.15094339600000001</v>
      </c>
      <c r="F711">
        <v>0</v>
      </c>
      <c r="G711">
        <v>0</v>
      </c>
      <c r="H711" t="s">
        <v>1442</v>
      </c>
      <c r="I711" t="s">
        <v>1492</v>
      </c>
      <c r="J711" t="s">
        <v>1576</v>
      </c>
      <c r="K711" t="s">
        <v>1492</v>
      </c>
      <c r="M711">
        <f t="shared" si="68"/>
        <v>0</v>
      </c>
      <c r="N711">
        <f t="shared" si="69"/>
        <v>0</v>
      </c>
      <c r="O711">
        <f t="shared" si="69"/>
        <v>0</v>
      </c>
      <c r="P711">
        <f t="shared" si="69"/>
        <v>0</v>
      </c>
      <c r="Q711">
        <f t="shared" si="70"/>
        <v>0</v>
      </c>
      <c r="R711" t="str">
        <f t="shared" si="66"/>
        <v>300mt-wem</v>
      </c>
      <c r="S711" t="str">
        <f t="shared" si="66"/>
        <v>L3</v>
      </c>
      <c r="T711" t="str">
        <f t="shared" si="66"/>
        <v>S2</v>
      </c>
      <c r="U711" t="str">
        <f t="shared" si="67"/>
        <v>L3-S2</v>
      </c>
    </row>
    <row r="712" spans="1:21" x14ac:dyDescent="0.35">
      <c r="A712" t="s">
        <v>1637</v>
      </c>
      <c r="B712" t="s">
        <v>1513</v>
      </c>
      <c r="C712" t="s">
        <v>14</v>
      </c>
      <c r="D712" t="s">
        <v>1462</v>
      </c>
      <c r="E712">
        <v>0.66037735799999997</v>
      </c>
      <c r="F712">
        <v>0.22641509400000001</v>
      </c>
      <c r="G712">
        <v>1.8867925000000001E-2</v>
      </c>
      <c r="H712" t="s">
        <v>1442</v>
      </c>
      <c r="I712" t="s">
        <v>1493</v>
      </c>
      <c r="J712" t="s">
        <v>1576</v>
      </c>
      <c r="K712" t="s">
        <v>1493</v>
      </c>
      <c r="M712">
        <f t="shared" si="68"/>
        <v>0</v>
      </c>
      <c r="N712">
        <f t="shared" si="69"/>
        <v>0</v>
      </c>
      <c r="O712">
        <f t="shared" si="69"/>
        <v>0</v>
      </c>
      <c r="P712">
        <f t="shared" si="69"/>
        <v>0</v>
      </c>
      <c r="Q712">
        <f t="shared" si="70"/>
        <v>0</v>
      </c>
      <c r="R712" t="str">
        <f t="shared" si="66"/>
        <v>300mt-wem</v>
      </c>
      <c r="S712" t="str">
        <f t="shared" si="66"/>
        <v>L3</v>
      </c>
      <c r="T712" t="str">
        <f t="shared" si="66"/>
        <v>S2_P1</v>
      </c>
      <c r="U712" t="str">
        <f t="shared" si="67"/>
        <v>L3-S2_P1</v>
      </c>
    </row>
    <row r="713" spans="1:21" x14ac:dyDescent="0.35">
      <c r="A713" t="s">
        <v>1637</v>
      </c>
      <c r="B713" t="s">
        <v>1513</v>
      </c>
      <c r="C713" t="s">
        <v>14</v>
      </c>
      <c r="D713" t="s">
        <v>179</v>
      </c>
      <c r="E713">
        <v>0.94339622599999995</v>
      </c>
      <c r="F713">
        <v>0.77358490599999996</v>
      </c>
      <c r="G713">
        <v>0.22641509400000001</v>
      </c>
      <c r="H713" t="s">
        <v>1447</v>
      </c>
      <c r="I713" t="s">
        <v>1494</v>
      </c>
      <c r="J713" t="s">
        <v>1576</v>
      </c>
      <c r="K713" t="s">
        <v>1494</v>
      </c>
      <c r="M713">
        <f t="shared" si="68"/>
        <v>0</v>
      </c>
      <c r="N713">
        <f t="shared" si="69"/>
        <v>1</v>
      </c>
      <c r="O713">
        <f t="shared" si="69"/>
        <v>1</v>
      </c>
      <c r="P713">
        <f t="shared" si="69"/>
        <v>0</v>
      </c>
      <c r="Q713">
        <f t="shared" si="70"/>
        <v>2</v>
      </c>
      <c r="R713" t="str">
        <f t="shared" si="66"/>
        <v>300mt-wem</v>
      </c>
      <c r="S713" t="str">
        <f t="shared" si="66"/>
        <v>L3</v>
      </c>
      <c r="T713" t="str">
        <f t="shared" si="66"/>
        <v>S2_P2</v>
      </c>
      <c r="U713" t="str">
        <f t="shared" si="67"/>
        <v>L3-S2_P2</v>
      </c>
    </row>
    <row r="714" spans="1:21" x14ac:dyDescent="0.35">
      <c r="A714" t="s">
        <v>1637</v>
      </c>
      <c r="B714" t="s">
        <v>1513</v>
      </c>
      <c r="C714" t="s">
        <v>14</v>
      </c>
      <c r="D714" t="s">
        <v>1464</v>
      </c>
      <c r="E714">
        <v>0</v>
      </c>
      <c r="F714">
        <v>0</v>
      </c>
      <c r="G714">
        <v>0</v>
      </c>
      <c r="H714" t="s">
        <v>1442</v>
      </c>
      <c r="I714" t="s">
        <v>1495</v>
      </c>
      <c r="J714" t="s">
        <v>1576</v>
      </c>
      <c r="K714" t="s">
        <v>1495</v>
      </c>
      <c r="M714">
        <f t="shared" si="68"/>
        <v>-1</v>
      </c>
      <c r="N714">
        <f t="shared" si="69"/>
        <v>0</v>
      </c>
      <c r="O714">
        <f t="shared" si="69"/>
        <v>0</v>
      </c>
      <c r="P714">
        <f t="shared" si="69"/>
        <v>0</v>
      </c>
      <c r="Q714">
        <f t="shared" si="70"/>
        <v>-1</v>
      </c>
      <c r="R714" t="str">
        <f t="shared" si="66"/>
        <v>300mt-wem</v>
      </c>
      <c r="S714" t="str">
        <f t="shared" si="66"/>
        <v>L3</v>
      </c>
      <c r="T714" t="str">
        <f t="shared" si="66"/>
        <v>S3</v>
      </c>
      <c r="U714" t="str">
        <f t="shared" si="67"/>
        <v>L3-S3</v>
      </c>
    </row>
    <row r="715" spans="1:21" x14ac:dyDescent="0.35">
      <c r="A715" t="s">
        <v>1637</v>
      </c>
      <c r="B715" t="s">
        <v>1513</v>
      </c>
      <c r="C715" t="s">
        <v>14</v>
      </c>
      <c r="D715" t="s">
        <v>1466</v>
      </c>
      <c r="E715">
        <v>0.15094339600000001</v>
      </c>
      <c r="F715">
        <v>0</v>
      </c>
      <c r="G715">
        <v>0</v>
      </c>
      <c r="H715" t="s">
        <v>1442</v>
      </c>
      <c r="I715" t="s">
        <v>1500</v>
      </c>
      <c r="J715" t="s">
        <v>1576</v>
      </c>
      <c r="K715" t="s">
        <v>1500</v>
      </c>
      <c r="M715">
        <f t="shared" si="68"/>
        <v>0</v>
      </c>
      <c r="N715">
        <f t="shared" si="69"/>
        <v>0</v>
      </c>
      <c r="O715">
        <f t="shared" si="69"/>
        <v>0</v>
      </c>
      <c r="P715">
        <f t="shared" si="69"/>
        <v>0</v>
      </c>
      <c r="Q715">
        <f t="shared" si="70"/>
        <v>0</v>
      </c>
      <c r="R715" t="str">
        <f t="shared" si="66"/>
        <v>300mt-wem</v>
      </c>
      <c r="S715" t="str">
        <f t="shared" si="66"/>
        <v>L3</v>
      </c>
      <c r="T715" t="str">
        <f t="shared" si="66"/>
        <v>S3_P1</v>
      </c>
      <c r="U715" t="str">
        <f t="shared" si="67"/>
        <v>L3-S3_P1</v>
      </c>
    </row>
    <row r="716" spans="1:21" x14ac:dyDescent="0.35">
      <c r="A716" t="s">
        <v>1637</v>
      </c>
      <c r="B716" t="s">
        <v>1513</v>
      </c>
      <c r="C716" t="s">
        <v>14</v>
      </c>
      <c r="D716" t="s">
        <v>1468</v>
      </c>
      <c r="E716">
        <v>0.603773585</v>
      </c>
      <c r="F716">
        <v>0.188679245</v>
      </c>
      <c r="G716">
        <v>0</v>
      </c>
      <c r="H716" t="s">
        <v>1442</v>
      </c>
      <c r="I716" t="s">
        <v>1503</v>
      </c>
      <c r="J716" t="s">
        <v>1576</v>
      </c>
      <c r="K716" t="s">
        <v>1503</v>
      </c>
      <c r="M716">
        <f t="shared" si="68"/>
        <v>0</v>
      </c>
      <c r="N716">
        <f t="shared" si="69"/>
        <v>0</v>
      </c>
      <c r="O716">
        <f t="shared" si="69"/>
        <v>0</v>
      </c>
      <c r="P716">
        <f t="shared" si="69"/>
        <v>0</v>
      </c>
      <c r="Q716">
        <f t="shared" si="70"/>
        <v>0</v>
      </c>
      <c r="R716" t="str">
        <f t="shared" si="66"/>
        <v>300mt-wem</v>
      </c>
      <c r="S716" t="str">
        <f t="shared" si="66"/>
        <v>L3</v>
      </c>
      <c r="T716" t="str">
        <f t="shared" si="66"/>
        <v>S3_P2</v>
      </c>
      <c r="U716" t="str">
        <f t="shared" si="67"/>
        <v>L3-S3_P2</v>
      </c>
    </row>
    <row r="717" spans="1:21" x14ac:dyDescent="0.35">
      <c r="A717" t="s">
        <v>1637</v>
      </c>
      <c r="B717" t="s">
        <v>1513</v>
      </c>
      <c r="C717" t="s">
        <v>17</v>
      </c>
      <c r="D717" t="s">
        <v>35</v>
      </c>
      <c r="E717">
        <v>0.43396226399999999</v>
      </c>
      <c r="F717">
        <v>0.22641509400000001</v>
      </c>
      <c r="G717">
        <v>3.7735849000000002E-2</v>
      </c>
      <c r="H717" t="s">
        <v>1442</v>
      </c>
      <c r="I717" t="s">
        <v>1501</v>
      </c>
      <c r="J717" t="s">
        <v>1577</v>
      </c>
      <c r="K717" t="s">
        <v>1501</v>
      </c>
      <c r="M717">
        <f t="shared" si="68"/>
        <v>0</v>
      </c>
      <c r="N717">
        <f t="shared" si="69"/>
        <v>0</v>
      </c>
      <c r="O717">
        <f t="shared" si="69"/>
        <v>0</v>
      </c>
      <c r="P717">
        <f t="shared" si="69"/>
        <v>0</v>
      </c>
      <c r="Q717">
        <f t="shared" si="70"/>
        <v>0</v>
      </c>
      <c r="R717" t="str">
        <f t="shared" si="66"/>
        <v>300mt-wem</v>
      </c>
      <c r="S717" t="str">
        <f t="shared" si="66"/>
        <v>L4</v>
      </c>
      <c r="T717" t="str">
        <f t="shared" si="66"/>
        <v>a</v>
      </c>
      <c r="U717" t="str">
        <f t="shared" si="67"/>
        <v>L4-a</v>
      </c>
    </row>
    <row r="718" spans="1:21" x14ac:dyDescent="0.35">
      <c r="A718" t="s">
        <v>1637</v>
      </c>
      <c r="B718" t="s">
        <v>1513</v>
      </c>
      <c r="C718" t="s">
        <v>17</v>
      </c>
      <c r="D718" t="s">
        <v>39</v>
      </c>
      <c r="E718">
        <v>0.811320755</v>
      </c>
      <c r="F718">
        <v>0.41509434000000001</v>
      </c>
      <c r="G718">
        <v>0.132075472</v>
      </c>
      <c r="H718" t="s">
        <v>1463</v>
      </c>
      <c r="I718" t="s">
        <v>1504</v>
      </c>
      <c r="J718" t="s">
        <v>1577</v>
      </c>
      <c r="K718" t="s">
        <v>1504</v>
      </c>
      <c r="M718">
        <f t="shared" si="68"/>
        <v>0</v>
      </c>
      <c r="N718">
        <f t="shared" si="69"/>
        <v>1</v>
      </c>
      <c r="O718">
        <f t="shared" si="69"/>
        <v>0</v>
      </c>
      <c r="P718">
        <f t="shared" si="69"/>
        <v>0</v>
      </c>
      <c r="Q718">
        <f t="shared" si="70"/>
        <v>1</v>
      </c>
      <c r="R718" t="str">
        <f t="shared" si="66"/>
        <v>300mt-wem</v>
      </c>
      <c r="S718" t="str">
        <f t="shared" si="66"/>
        <v>L4</v>
      </c>
      <c r="T718" t="str">
        <f t="shared" si="66"/>
        <v>b</v>
      </c>
      <c r="U718" t="str">
        <f t="shared" si="67"/>
        <v>L4-b</v>
      </c>
    </row>
    <row r="719" spans="1:21" x14ac:dyDescent="0.35">
      <c r="A719" t="s">
        <v>1637</v>
      </c>
      <c r="B719" t="s">
        <v>1513</v>
      </c>
      <c r="C719" t="s">
        <v>17</v>
      </c>
      <c r="D719" t="s">
        <v>42</v>
      </c>
      <c r="E719">
        <v>0.94339622599999995</v>
      </c>
      <c r="F719">
        <v>0.811320755</v>
      </c>
      <c r="G719">
        <v>0.24528301899999999</v>
      </c>
      <c r="H719" t="s">
        <v>1447</v>
      </c>
      <c r="I719" t="s">
        <v>1505</v>
      </c>
      <c r="J719" t="s">
        <v>1577</v>
      </c>
      <c r="K719" t="s">
        <v>1505</v>
      </c>
      <c r="M719">
        <f t="shared" si="68"/>
        <v>0</v>
      </c>
      <c r="N719">
        <f t="shared" si="69"/>
        <v>1</v>
      </c>
      <c r="O719">
        <f t="shared" si="69"/>
        <v>1</v>
      </c>
      <c r="P719">
        <f t="shared" si="69"/>
        <v>0</v>
      </c>
      <c r="Q719">
        <f t="shared" si="70"/>
        <v>2</v>
      </c>
      <c r="R719" t="str">
        <f t="shared" si="66"/>
        <v>300mt-wem</v>
      </c>
      <c r="S719" t="str">
        <f t="shared" si="66"/>
        <v>L4</v>
      </c>
      <c r="T719" t="str">
        <f t="shared" si="66"/>
        <v>d</v>
      </c>
      <c r="U719" t="str">
        <f t="shared" si="67"/>
        <v>L4-d</v>
      </c>
    </row>
    <row r="720" spans="1:21" x14ac:dyDescent="0.35">
      <c r="A720" t="s">
        <v>1637</v>
      </c>
      <c r="B720" t="s">
        <v>1513</v>
      </c>
      <c r="C720" t="s">
        <v>17</v>
      </c>
      <c r="D720" t="s">
        <v>45</v>
      </c>
      <c r="E720">
        <v>1</v>
      </c>
      <c r="F720">
        <v>0.90566037700000002</v>
      </c>
      <c r="G720">
        <v>0.396226415</v>
      </c>
      <c r="H720" t="s">
        <v>1447</v>
      </c>
      <c r="I720" t="s">
        <v>1506</v>
      </c>
      <c r="J720" t="s">
        <v>1577</v>
      </c>
      <c r="K720" t="s">
        <v>1506</v>
      </c>
      <c r="M720">
        <f t="shared" si="68"/>
        <v>0</v>
      </c>
      <c r="N720">
        <f t="shared" si="69"/>
        <v>1</v>
      </c>
      <c r="O720">
        <f t="shared" si="69"/>
        <v>1</v>
      </c>
      <c r="P720">
        <f t="shared" si="69"/>
        <v>0</v>
      </c>
      <c r="Q720">
        <f t="shared" si="70"/>
        <v>2</v>
      </c>
      <c r="R720" t="str">
        <f t="shared" si="66"/>
        <v>300mt-wem</v>
      </c>
      <c r="S720" t="str">
        <f t="shared" si="66"/>
        <v>L4</v>
      </c>
      <c r="T720" t="str">
        <f t="shared" si="66"/>
        <v>e</v>
      </c>
      <c r="U720" t="str">
        <f t="shared" si="67"/>
        <v>L4-e</v>
      </c>
    </row>
    <row r="721" spans="1:21" x14ac:dyDescent="0.35">
      <c r="A721" t="s">
        <v>1637</v>
      </c>
      <c r="B721" t="s">
        <v>1513</v>
      </c>
      <c r="C721" t="s">
        <v>17</v>
      </c>
      <c r="D721" t="s">
        <v>1450</v>
      </c>
      <c r="E721">
        <v>0</v>
      </c>
      <c r="F721">
        <v>0</v>
      </c>
      <c r="G721">
        <v>0</v>
      </c>
      <c r="H721" t="s">
        <v>1442</v>
      </c>
      <c r="I721" t="s">
        <v>1496</v>
      </c>
      <c r="J721" t="s">
        <v>1577</v>
      </c>
      <c r="K721" t="s">
        <v>1496</v>
      </c>
      <c r="M721">
        <f t="shared" si="68"/>
        <v>-1</v>
      </c>
      <c r="N721">
        <f t="shared" si="69"/>
        <v>0</v>
      </c>
      <c r="O721">
        <f t="shared" si="69"/>
        <v>0</v>
      </c>
      <c r="P721">
        <f t="shared" si="69"/>
        <v>0</v>
      </c>
      <c r="Q721">
        <f t="shared" si="70"/>
        <v>-1</v>
      </c>
      <c r="R721" t="str">
        <f t="shared" si="66"/>
        <v>300mt-wem</v>
      </c>
      <c r="S721" t="str">
        <f t="shared" si="66"/>
        <v>L4</v>
      </c>
      <c r="T721" t="str">
        <f t="shared" si="66"/>
        <v>S1</v>
      </c>
      <c r="U721" t="str">
        <f t="shared" si="67"/>
        <v>L4-S1</v>
      </c>
    </row>
    <row r="722" spans="1:21" x14ac:dyDescent="0.35">
      <c r="A722" t="s">
        <v>1637</v>
      </c>
      <c r="B722" t="s">
        <v>1513</v>
      </c>
      <c r="C722" t="s">
        <v>17</v>
      </c>
      <c r="D722" t="s">
        <v>1454</v>
      </c>
      <c r="E722">
        <v>0.20754717</v>
      </c>
      <c r="F722">
        <v>0</v>
      </c>
      <c r="G722">
        <v>0</v>
      </c>
      <c r="H722" t="s">
        <v>1442</v>
      </c>
      <c r="I722" t="s">
        <v>1458</v>
      </c>
      <c r="J722" t="s">
        <v>1577</v>
      </c>
      <c r="K722" t="s">
        <v>1458</v>
      </c>
      <c r="M722">
        <f t="shared" si="68"/>
        <v>0</v>
      </c>
      <c r="N722">
        <f t="shared" si="69"/>
        <v>0</v>
      </c>
      <c r="O722">
        <f t="shared" si="69"/>
        <v>0</v>
      </c>
      <c r="P722">
        <f t="shared" si="69"/>
        <v>0</v>
      </c>
      <c r="Q722">
        <f t="shared" si="70"/>
        <v>0</v>
      </c>
      <c r="R722" t="str">
        <f t="shared" si="66"/>
        <v>300mt-wem</v>
      </c>
      <c r="S722" t="str">
        <f t="shared" si="66"/>
        <v>L4</v>
      </c>
      <c r="T722" t="str">
        <f t="shared" si="66"/>
        <v>S1_P1</v>
      </c>
      <c r="U722" t="str">
        <f t="shared" si="67"/>
        <v>L4-S1_P1</v>
      </c>
    </row>
    <row r="723" spans="1:21" x14ac:dyDescent="0.35">
      <c r="A723" t="s">
        <v>1637</v>
      </c>
      <c r="B723" t="s">
        <v>1513</v>
      </c>
      <c r="C723" t="s">
        <v>17</v>
      </c>
      <c r="D723" t="s">
        <v>1459</v>
      </c>
      <c r="E723">
        <v>0.73584905700000003</v>
      </c>
      <c r="F723">
        <v>0.26415094300000003</v>
      </c>
      <c r="G723">
        <v>3.7735849000000002E-2</v>
      </c>
      <c r="H723" t="s">
        <v>1463</v>
      </c>
      <c r="I723" t="s">
        <v>86</v>
      </c>
      <c r="J723" t="s">
        <v>1577</v>
      </c>
      <c r="K723" t="s">
        <v>86</v>
      </c>
      <c r="M723">
        <f t="shared" si="68"/>
        <v>0</v>
      </c>
      <c r="N723">
        <f t="shared" si="69"/>
        <v>1</v>
      </c>
      <c r="O723">
        <f t="shared" si="69"/>
        <v>0</v>
      </c>
      <c r="P723">
        <f t="shared" si="69"/>
        <v>0</v>
      </c>
      <c r="Q723">
        <f t="shared" si="70"/>
        <v>1</v>
      </c>
      <c r="R723" t="str">
        <f t="shared" si="66"/>
        <v>300mt-wem</v>
      </c>
      <c r="S723" t="str">
        <f t="shared" si="66"/>
        <v>L4</v>
      </c>
      <c r="T723" t="str">
        <f t="shared" si="66"/>
        <v>S1_P2</v>
      </c>
      <c r="U723" t="str">
        <f t="shared" si="67"/>
        <v>L4-S1_P2</v>
      </c>
    </row>
    <row r="724" spans="1:21" x14ac:dyDescent="0.35">
      <c r="A724" t="s">
        <v>1637</v>
      </c>
      <c r="B724" t="s">
        <v>1513</v>
      </c>
      <c r="C724" t="s">
        <v>17</v>
      </c>
      <c r="D724" t="s">
        <v>1460</v>
      </c>
      <c r="E724">
        <v>7.5471698000000004E-2</v>
      </c>
      <c r="F724">
        <v>0</v>
      </c>
      <c r="G724">
        <v>0</v>
      </c>
      <c r="H724" t="s">
        <v>1442</v>
      </c>
      <c r="I724" t="s">
        <v>1498</v>
      </c>
      <c r="J724" t="s">
        <v>1577</v>
      </c>
      <c r="K724" t="s">
        <v>1498</v>
      </c>
      <c r="M724">
        <f t="shared" si="68"/>
        <v>0</v>
      </c>
      <c r="N724">
        <f t="shared" si="69"/>
        <v>0</v>
      </c>
      <c r="O724">
        <f t="shared" si="69"/>
        <v>0</v>
      </c>
      <c r="P724">
        <f t="shared" si="69"/>
        <v>0</v>
      </c>
      <c r="Q724">
        <f t="shared" si="70"/>
        <v>0</v>
      </c>
      <c r="R724" t="str">
        <f t="shared" si="66"/>
        <v>300mt-wem</v>
      </c>
      <c r="S724" t="str">
        <f t="shared" si="66"/>
        <v>L4</v>
      </c>
      <c r="T724" t="str">
        <f t="shared" si="66"/>
        <v>S2</v>
      </c>
      <c r="U724" t="str">
        <f t="shared" si="67"/>
        <v>L4-S2</v>
      </c>
    </row>
    <row r="725" spans="1:21" x14ac:dyDescent="0.35">
      <c r="A725" t="s">
        <v>1637</v>
      </c>
      <c r="B725" t="s">
        <v>1513</v>
      </c>
      <c r="C725" t="s">
        <v>17</v>
      </c>
      <c r="D725" t="s">
        <v>1462</v>
      </c>
      <c r="E725">
        <v>0.49056603799999998</v>
      </c>
      <c r="F725">
        <v>0.188679245</v>
      </c>
      <c r="G725">
        <v>1.8867925000000001E-2</v>
      </c>
      <c r="H725" t="s">
        <v>1442</v>
      </c>
      <c r="I725" t="s">
        <v>212</v>
      </c>
      <c r="J725" t="s">
        <v>1577</v>
      </c>
      <c r="K725" t="s">
        <v>212</v>
      </c>
      <c r="M725">
        <f t="shared" si="68"/>
        <v>0</v>
      </c>
      <c r="N725">
        <f t="shared" si="69"/>
        <v>0</v>
      </c>
      <c r="O725">
        <f t="shared" si="69"/>
        <v>0</v>
      </c>
      <c r="P725">
        <f t="shared" si="69"/>
        <v>0</v>
      </c>
      <c r="Q725">
        <f t="shared" si="70"/>
        <v>0</v>
      </c>
      <c r="R725" t="str">
        <f t="shared" si="66"/>
        <v>300mt-wem</v>
      </c>
      <c r="S725" t="str">
        <f t="shared" si="66"/>
        <v>L4</v>
      </c>
      <c r="T725" t="str">
        <f t="shared" si="66"/>
        <v>S2_P1</v>
      </c>
      <c r="U725" t="str">
        <f t="shared" si="67"/>
        <v>L4-S2_P1</v>
      </c>
    </row>
    <row r="726" spans="1:21" x14ac:dyDescent="0.35">
      <c r="A726" t="s">
        <v>1637</v>
      </c>
      <c r="B726" t="s">
        <v>1513</v>
      </c>
      <c r="C726" t="s">
        <v>17</v>
      </c>
      <c r="D726" t="s">
        <v>179</v>
      </c>
      <c r="E726">
        <v>0.90566037700000002</v>
      </c>
      <c r="F726">
        <v>0.603773585</v>
      </c>
      <c r="G726">
        <v>0.188679245</v>
      </c>
      <c r="H726" t="s">
        <v>1463</v>
      </c>
      <c r="I726" t="s">
        <v>88</v>
      </c>
      <c r="J726" t="s">
        <v>1577</v>
      </c>
      <c r="K726" t="s">
        <v>88</v>
      </c>
      <c r="M726">
        <f t="shared" si="68"/>
        <v>0</v>
      </c>
      <c r="N726">
        <f t="shared" si="69"/>
        <v>1</v>
      </c>
      <c r="O726">
        <f t="shared" si="69"/>
        <v>0</v>
      </c>
      <c r="P726">
        <f t="shared" si="69"/>
        <v>0</v>
      </c>
      <c r="Q726">
        <f t="shared" si="70"/>
        <v>1</v>
      </c>
      <c r="R726" t="str">
        <f t="shared" si="66"/>
        <v>300mt-wem</v>
      </c>
      <c r="S726" t="str">
        <f t="shared" si="66"/>
        <v>L4</v>
      </c>
      <c r="T726" t="str">
        <f t="shared" si="66"/>
        <v>S2_P2</v>
      </c>
      <c r="U726" t="str">
        <f t="shared" si="67"/>
        <v>L4-S2_P2</v>
      </c>
    </row>
    <row r="727" spans="1:21" x14ac:dyDescent="0.35">
      <c r="A727" t="s">
        <v>1637</v>
      </c>
      <c r="B727" t="s">
        <v>1513</v>
      </c>
      <c r="C727" t="s">
        <v>17</v>
      </c>
      <c r="D727" t="s">
        <v>1464</v>
      </c>
      <c r="E727">
        <v>0</v>
      </c>
      <c r="F727">
        <v>0</v>
      </c>
      <c r="G727">
        <v>0</v>
      </c>
      <c r="H727" t="s">
        <v>1442</v>
      </c>
      <c r="I727" t="s">
        <v>1497</v>
      </c>
      <c r="J727" t="s">
        <v>1577</v>
      </c>
      <c r="K727" t="s">
        <v>1497</v>
      </c>
      <c r="M727">
        <f t="shared" si="68"/>
        <v>-1</v>
      </c>
      <c r="N727">
        <f t="shared" si="69"/>
        <v>0</v>
      </c>
      <c r="O727">
        <f t="shared" si="69"/>
        <v>0</v>
      </c>
      <c r="P727">
        <f t="shared" si="69"/>
        <v>0</v>
      </c>
      <c r="Q727">
        <f t="shared" si="70"/>
        <v>-1</v>
      </c>
      <c r="R727" t="str">
        <f t="shared" si="66"/>
        <v>300mt-wem</v>
      </c>
      <c r="S727" t="str">
        <f t="shared" si="66"/>
        <v>L4</v>
      </c>
      <c r="T727" t="str">
        <f t="shared" si="66"/>
        <v>S3</v>
      </c>
      <c r="U727" t="str">
        <f t="shared" si="67"/>
        <v>L4-S3</v>
      </c>
    </row>
    <row r="728" spans="1:21" x14ac:dyDescent="0.35">
      <c r="A728" t="s">
        <v>1637</v>
      </c>
      <c r="B728" t="s">
        <v>1513</v>
      </c>
      <c r="C728" t="s">
        <v>17</v>
      </c>
      <c r="D728" t="s">
        <v>1466</v>
      </c>
      <c r="E728">
        <v>7.5471698000000004E-2</v>
      </c>
      <c r="F728">
        <v>0</v>
      </c>
      <c r="G728">
        <v>0</v>
      </c>
      <c r="H728" t="s">
        <v>1442</v>
      </c>
      <c r="I728" t="s">
        <v>1499</v>
      </c>
      <c r="J728" t="s">
        <v>1577</v>
      </c>
      <c r="K728" t="s">
        <v>1499</v>
      </c>
      <c r="M728">
        <f t="shared" si="68"/>
        <v>0</v>
      </c>
      <c r="N728">
        <f t="shared" si="69"/>
        <v>0</v>
      </c>
      <c r="O728">
        <f t="shared" si="69"/>
        <v>0</v>
      </c>
      <c r="P728">
        <f t="shared" si="69"/>
        <v>0</v>
      </c>
      <c r="Q728">
        <f t="shared" si="70"/>
        <v>0</v>
      </c>
      <c r="R728" t="str">
        <f t="shared" si="66"/>
        <v>300mt-wem</v>
      </c>
      <c r="S728" t="str">
        <f t="shared" si="66"/>
        <v>L4</v>
      </c>
      <c r="T728" t="str">
        <f t="shared" si="66"/>
        <v>S3_P1</v>
      </c>
      <c r="U728" t="str">
        <f t="shared" si="67"/>
        <v>L4-S3_P1</v>
      </c>
    </row>
    <row r="729" spans="1:21" x14ac:dyDescent="0.35">
      <c r="A729" t="s">
        <v>1637</v>
      </c>
      <c r="B729" t="s">
        <v>1513</v>
      </c>
      <c r="C729" t="s">
        <v>17</v>
      </c>
      <c r="D729" t="s">
        <v>1468</v>
      </c>
      <c r="E729">
        <v>0.43396226399999999</v>
      </c>
      <c r="F729">
        <v>0.132075472</v>
      </c>
      <c r="G729">
        <v>0</v>
      </c>
      <c r="H729" t="s">
        <v>1442</v>
      </c>
      <c r="I729" t="s">
        <v>1502</v>
      </c>
      <c r="J729" t="s">
        <v>1577</v>
      </c>
      <c r="K729" t="s">
        <v>1502</v>
      </c>
      <c r="M729">
        <f t="shared" si="68"/>
        <v>0</v>
      </c>
      <c r="N729">
        <f t="shared" si="69"/>
        <v>0</v>
      </c>
      <c r="O729">
        <f t="shared" si="69"/>
        <v>0</v>
      </c>
      <c r="P729">
        <f t="shared" si="69"/>
        <v>0</v>
      </c>
      <c r="Q729">
        <f t="shared" si="70"/>
        <v>0</v>
      </c>
      <c r="R729" t="str">
        <f t="shared" si="66"/>
        <v>300mt-wem</v>
      </c>
      <c r="S729" t="str">
        <f t="shared" si="66"/>
        <v>L4</v>
      </c>
      <c r="T729" t="str">
        <f t="shared" si="66"/>
        <v>S3_P2</v>
      </c>
      <c r="U729" t="str">
        <f t="shared" si="67"/>
        <v>L4-S3_P2</v>
      </c>
    </row>
    <row r="730" spans="1:21" x14ac:dyDescent="0.35">
      <c r="A730" t="s">
        <v>1637</v>
      </c>
      <c r="B730" t="s">
        <v>1511</v>
      </c>
      <c r="C730" t="s">
        <v>3</v>
      </c>
      <c r="D730" t="s">
        <v>35</v>
      </c>
      <c r="E730">
        <v>0.30188679200000001</v>
      </c>
      <c r="F730">
        <v>0.188679245</v>
      </c>
      <c r="G730">
        <v>3.7735849000000002E-2</v>
      </c>
      <c r="H730" t="s">
        <v>1442</v>
      </c>
      <c r="I730" t="s">
        <v>1443</v>
      </c>
      <c r="J730" t="s">
        <v>1578</v>
      </c>
      <c r="K730" t="s">
        <v>1443</v>
      </c>
      <c r="M730">
        <f t="shared" si="68"/>
        <v>0</v>
      </c>
      <c r="N730">
        <f t="shared" si="69"/>
        <v>0</v>
      </c>
      <c r="O730">
        <f t="shared" si="69"/>
        <v>0</v>
      </c>
      <c r="P730">
        <f t="shared" si="69"/>
        <v>0</v>
      </c>
      <c r="Q730">
        <f t="shared" si="70"/>
        <v>0</v>
      </c>
      <c r="R730" t="str">
        <f t="shared" si="66"/>
        <v>250mt-wem</v>
      </c>
      <c r="S730" t="str">
        <f t="shared" si="66"/>
        <v>L1</v>
      </c>
      <c r="T730" t="str">
        <f t="shared" si="66"/>
        <v>a</v>
      </c>
      <c r="U730" t="str">
        <f t="shared" si="67"/>
        <v>L1-a</v>
      </c>
    </row>
    <row r="731" spans="1:21" x14ac:dyDescent="0.35">
      <c r="A731" t="s">
        <v>1637</v>
      </c>
      <c r="B731" t="s">
        <v>1511</v>
      </c>
      <c r="C731" t="s">
        <v>3</v>
      </c>
      <c r="D731" t="s">
        <v>39</v>
      </c>
      <c r="E731">
        <v>0.52830188700000003</v>
      </c>
      <c r="F731">
        <v>0.28301886799999998</v>
      </c>
      <c r="G731">
        <v>0.11320754700000001</v>
      </c>
      <c r="H731" t="s">
        <v>1442</v>
      </c>
      <c r="I731" t="s">
        <v>1445</v>
      </c>
      <c r="J731" t="s">
        <v>1578</v>
      </c>
      <c r="K731" t="s">
        <v>1445</v>
      </c>
      <c r="M731">
        <f t="shared" si="68"/>
        <v>0</v>
      </c>
      <c r="N731">
        <f t="shared" si="69"/>
        <v>0</v>
      </c>
      <c r="O731">
        <f t="shared" si="69"/>
        <v>0</v>
      </c>
      <c r="P731">
        <f t="shared" si="69"/>
        <v>0</v>
      </c>
      <c r="Q731">
        <f t="shared" si="70"/>
        <v>0</v>
      </c>
      <c r="R731" t="str">
        <f t="shared" si="66"/>
        <v>250mt-wem</v>
      </c>
      <c r="S731" t="str">
        <f t="shared" si="66"/>
        <v>L1</v>
      </c>
      <c r="T731" t="str">
        <f t="shared" si="66"/>
        <v>b</v>
      </c>
      <c r="U731" t="str">
        <f t="shared" si="67"/>
        <v>L1-b</v>
      </c>
    </row>
    <row r="732" spans="1:21" x14ac:dyDescent="0.35">
      <c r="A732" t="s">
        <v>1637</v>
      </c>
      <c r="B732" t="s">
        <v>1511</v>
      </c>
      <c r="C732" t="s">
        <v>3</v>
      </c>
      <c r="D732" t="s">
        <v>42</v>
      </c>
      <c r="E732">
        <v>0.90566037700000002</v>
      </c>
      <c r="F732">
        <v>0.62264150900000004</v>
      </c>
      <c r="G732">
        <v>0.188679245</v>
      </c>
      <c r="H732" t="s">
        <v>1463</v>
      </c>
      <c r="I732" t="s">
        <v>1448</v>
      </c>
      <c r="J732" t="s">
        <v>1578</v>
      </c>
      <c r="K732" t="s">
        <v>1448</v>
      </c>
      <c r="M732">
        <f t="shared" si="68"/>
        <v>0</v>
      </c>
      <c r="N732">
        <f t="shared" si="69"/>
        <v>1</v>
      </c>
      <c r="O732">
        <f t="shared" si="69"/>
        <v>0</v>
      </c>
      <c r="P732">
        <f t="shared" si="69"/>
        <v>0</v>
      </c>
      <c r="Q732">
        <f t="shared" si="70"/>
        <v>1</v>
      </c>
      <c r="R732" t="str">
        <f t="shared" si="66"/>
        <v>250mt-wem</v>
      </c>
      <c r="S732" t="str">
        <f t="shared" si="66"/>
        <v>L1</v>
      </c>
      <c r="T732" t="str">
        <f t="shared" si="66"/>
        <v>d</v>
      </c>
      <c r="U732" t="str">
        <f t="shared" si="67"/>
        <v>L1-d</v>
      </c>
    </row>
    <row r="733" spans="1:21" x14ac:dyDescent="0.35">
      <c r="A733" t="s">
        <v>1637</v>
      </c>
      <c r="B733" t="s">
        <v>1511</v>
      </c>
      <c r="C733" t="s">
        <v>3</v>
      </c>
      <c r="D733" t="s">
        <v>45</v>
      </c>
      <c r="E733">
        <v>0.98113207499999999</v>
      </c>
      <c r="F733">
        <v>0.84905660400000005</v>
      </c>
      <c r="G733">
        <v>0.37735849100000002</v>
      </c>
      <c r="H733" t="s">
        <v>1447</v>
      </c>
      <c r="I733" t="s">
        <v>1449</v>
      </c>
      <c r="J733" t="s">
        <v>1578</v>
      </c>
      <c r="K733" t="s">
        <v>1449</v>
      </c>
      <c r="M733">
        <f t="shared" si="68"/>
        <v>0</v>
      </c>
      <c r="N733">
        <f t="shared" si="69"/>
        <v>1</v>
      </c>
      <c r="O733">
        <f t="shared" si="69"/>
        <v>1</v>
      </c>
      <c r="P733">
        <f t="shared" si="69"/>
        <v>0</v>
      </c>
      <c r="Q733">
        <f t="shared" si="70"/>
        <v>2</v>
      </c>
      <c r="R733" t="str">
        <f t="shared" si="66"/>
        <v>250mt-wem</v>
      </c>
      <c r="S733" t="str">
        <f t="shared" si="66"/>
        <v>L1</v>
      </c>
      <c r="T733" t="str">
        <f t="shared" si="66"/>
        <v>e</v>
      </c>
      <c r="U733" t="str">
        <f t="shared" si="67"/>
        <v>L1-e</v>
      </c>
    </row>
    <row r="734" spans="1:21" x14ac:dyDescent="0.35">
      <c r="A734" t="s">
        <v>1637</v>
      </c>
      <c r="B734" t="s">
        <v>1511</v>
      </c>
      <c r="C734" t="s">
        <v>3</v>
      </c>
      <c r="D734" t="s">
        <v>1450</v>
      </c>
      <c r="E734">
        <v>0</v>
      </c>
      <c r="F734">
        <v>0</v>
      </c>
      <c r="G734">
        <v>0</v>
      </c>
      <c r="H734" t="s">
        <v>1442</v>
      </c>
      <c r="I734" t="s">
        <v>1451</v>
      </c>
      <c r="J734" t="s">
        <v>1578</v>
      </c>
      <c r="K734" t="s">
        <v>1451</v>
      </c>
      <c r="M734">
        <f t="shared" si="68"/>
        <v>-1</v>
      </c>
      <c r="N734">
        <f t="shared" si="69"/>
        <v>0</v>
      </c>
      <c r="O734">
        <f t="shared" si="69"/>
        <v>0</v>
      </c>
      <c r="P734">
        <f t="shared" si="69"/>
        <v>0</v>
      </c>
      <c r="Q734">
        <f t="shared" si="70"/>
        <v>-1</v>
      </c>
      <c r="R734" t="str">
        <f t="shared" si="66"/>
        <v>250mt-wem</v>
      </c>
      <c r="S734" t="str">
        <f t="shared" si="66"/>
        <v>L1</v>
      </c>
      <c r="T734" t="str">
        <f t="shared" si="66"/>
        <v>S1</v>
      </c>
      <c r="U734" t="str">
        <f t="shared" si="67"/>
        <v>L1-S1</v>
      </c>
    </row>
    <row r="735" spans="1:21" x14ac:dyDescent="0.35">
      <c r="A735" t="s">
        <v>1637</v>
      </c>
      <c r="B735" t="s">
        <v>1511</v>
      </c>
      <c r="C735" t="s">
        <v>3</v>
      </c>
      <c r="D735" t="s">
        <v>1454</v>
      </c>
      <c r="E735">
        <v>9.4339622999999997E-2</v>
      </c>
      <c r="F735">
        <v>0</v>
      </c>
      <c r="G735">
        <v>0</v>
      </c>
      <c r="H735" t="s">
        <v>1442</v>
      </c>
      <c r="I735" t="s">
        <v>1455</v>
      </c>
      <c r="J735" t="s">
        <v>1578</v>
      </c>
      <c r="K735" t="s">
        <v>1455</v>
      </c>
      <c r="M735">
        <f t="shared" si="68"/>
        <v>0</v>
      </c>
      <c r="N735">
        <f t="shared" si="69"/>
        <v>0</v>
      </c>
      <c r="O735">
        <f t="shared" si="69"/>
        <v>0</v>
      </c>
      <c r="P735">
        <f t="shared" si="69"/>
        <v>0</v>
      </c>
      <c r="Q735">
        <f t="shared" si="70"/>
        <v>0</v>
      </c>
      <c r="R735" t="str">
        <f t="shared" si="66"/>
        <v>250mt-wem</v>
      </c>
      <c r="S735" t="str">
        <f t="shared" si="66"/>
        <v>L1</v>
      </c>
      <c r="T735" t="str">
        <f t="shared" si="66"/>
        <v>S1_P1</v>
      </c>
      <c r="U735" t="str">
        <f t="shared" si="67"/>
        <v>L1-S1_P1</v>
      </c>
    </row>
    <row r="736" spans="1:21" x14ac:dyDescent="0.35">
      <c r="A736" t="s">
        <v>1637</v>
      </c>
      <c r="B736" t="s">
        <v>1511</v>
      </c>
      <c r="C736" t="s">
        <v>3</v>
      </c>
      <c r="D736" t="s">
        <v>1459</v>
      </c>
      <c r="E736">
        <v>0.49056603799999998</v>
      </c>
      <c r="F736">
        <v>0.20754717</v>
      </c>
      <c r="G736">
        <v>3.7735849000000002E-2</v>
      </c>
      <c r="H736" t="s">
        <v>1442</v>
      </c>
      <c r="I736" t="s">
        <v>85</v>
      </c>
      <c r="J736" t="s">
        <v>1578</v>
      </c>
      <c r="K736" t="s">
        <v>85</v>
      </c>
      <c r="M736">
        <f t="shared" si="68"/>
        <v>0</v>
      </c>
      <c r="N736">
        <f t="shared" si="69"/>
        <v>0</v>
      </c>
      <c r="O736">
        <f t="shared" si="69"/>
        <v>0</v>
      </c>
      <c r="P736">
        <f t="shared" si="69"/>
        <v>0</v>
      </c>
      <c r="Q736">
        <f t="shared" si="70"/>
        <v>0</v>
      </c>
      <c r="R736" t="str">
        <f t="shared" si="66"/>
        <v>250mt-wem</v>
      </c>
      <c r="S736" t="str">
        <f t="shared" si="66"/>
        <v>L1</v>
      </c>
      <c r="T736" t="str">
        <f t="shared" si="66"/>
        <v>S1_P2</v>
      </c>
      <c r="U736" t="str">
        <f t="shared" si="67"/>
        <v>L1-S1_P2</v>
      </c>
    </row>
    <row r="737" spans="1:21" x14ac:dyDescent="0.35">
      <c r="A737" t="s">
        <v>1637</v>
      </c>
      <c r="B737" t="s">
        <v>1511</v>
      </c>
      <c r="C737" t="s">
        <v>3</v>
      </c>
      <c r="D737" t="s">
        <v>1460</v>
      </c>
      <c r="E737">
        <v>0</v>
      </c>
      <c r="F737">
        <v>0</v>
      </c>
      <c r="G737">
        <v>0</v>
      </c>
      <c r="H737" t="s">
        <v>1442</v>
      </c>
      <c r="I737" t="s">
        <v>1461</v>
      </c>
      <c r="J737" t="s">
        <v>1578</v>
      </c>
      <c r="K737" t="s">
        <v>1461</v>
      </c>
      <c r="M737">
        <f t="shared" si="68"/>
        <v>-1</v>
      </c>
      <c r="N737">
        <f t="shared" si="69"/>
        <v>0</v>
      </c>
      <c r="O737">
        <f t="shared" si="69"/>
        <v>0</v>
      </c>
      <c r="P737">
        <f t="shared" si="69"/>
        <v>0</v>
      </c>
      <c r="Q737">
        <f t="shared" si="70"/>
        <v>-1</v>
      </c>
      <c r="R737" t="str">
        <f t="shared" si="66"/>
        <v>250mt-wem</v>
      </c>
      <c r="S737" t="str">
        <f t="shared" si="66"/>
        <v>L1</v>
      </c>
      <c r="T737" t="str">
        <f t="shared" si="66"/>
        <v>S2</v>
      </c>
      <c r="U737" t="str">
        <f t="shared" si="67"/>
        <v>L1-S2</v>
      </c>
    </row>
    <row r="738" spans="1:21" x14ac:dyDescent="0.35">
      <c r="A738" t="s">
        <v>1637</v>
      </c>
      <c r="B738" t="s">
        <v>1511</v>
      </c>
      <c r="C738" t="s">
        <v>3</v>
      </c>
      <c r="D738" t="s">
        <v>1462</v>
      </c>
      <c r="E738">
        <v>0.33962264199999997</v>
      </c>
      <c r="F738">
        <v>0.132075472</v>
      </c>
      <c r="G738">
        <v>1.8867925000000001E-2</v>
      </c>
      <c r="H738" t="s">
        <v>1442</v>
      </c>
      <c r="I738" t="s">
        <v>1457</v>
      </c>
      <c r="J738" t="s">
        <v>1578</v>
      </c>
      <c r="K738" t="s">
        <v>1457</v>
      </c>
      <c r="M738">
        <f t="shared" si="68"/>
        <v>0</v>
      </c>
      <c r="N738">
        <f t="shared" si="69"/>
        <v>0</v>
      </c>
      <c r="O738">
        <f t="shared" si="69"/>
        <v>0</v>
      </c>
      <c r="P738">
        <f t="shared" si="69"/>
        <v>0</v>
      </c>
      <c r="Q738">
        <f t="shared" si="70"/>
        <v>0</v>
      </c>
      <c r="R738" t="str">
        <f t="shared" si="66"/>
        <v>250mt-wem</v>
      </c>
      <c r="S738" t="str">
        <f t="shared" si="66"/>
        <v>L1</v>
      </c>
      <c r="T738" t="str">
        <f t="shared" si="66"/>
        <v>S2_P1</v>
      </c>
      <c r="U738" t="str">
        <f t="shared" si="67"/>
        <v>L1-S2_P1</v>
      </c>
    </row>
    <row r="739" spans="1:21" x14ac:dyDescent="0.35">
      <c r="A739" t="s">
        <v>1637</v>
      </c>
      <c r="B739" t="s">
        <v>1511</v>
      </c>
      <c r="C739" t="s">
        <v>3</v>
      </c>
      <c r="D739" t="s">
        <v>179</v>
      </c>
      <c r="E739">
        <v>0.83018867900000004</v>
      </c>
      <c r="F739">
        <v>0.50943396200000002</v>
      </c>
      <c r="G739">
        <v>0.188679245</v>
      </c>
      <c r="H739" t="s">
        <v>1463</v>
      </c>
      <c r="I739" t="s">
        <v>87</v>
      </c>
      <c r="J739" t="s">
        <v>1578</v>
      </c>
      <c r="K739" t="s">
        <v>87</v>
      </c>
      <c r="M739">
        <f t="shared" si="68"/>
        <v>0</v>
      </c>
      <c r="N739">
        <f t="shared" si="69"/>
        <v>1</v>
      </c>
      <c r="O739">
        <f t="shared" si="69"/>
        <v>0</v>
      </c>
      <c r="P739">
        <f t="shared" si="69"/>
        <v>0</v>
      </c>
      <c r="Q739">
        <f t="shared" si="70"/>
        <v>1</v>
      </c>
      <c r="R739" t="str">
        <f t="shared" si="66"/>
        <v>250mt-wem</v>
      </c>
      <c r="S739" t="str">
        <f t="shared" si="66"/>
        <v>L1</v>
      </c>
      <c r="T739" t="str">
        <f t="shared" si="66"/>
        <v>S2_P2</v>
      </c>
      <c r="U739" t="str">
        <f t="shared" si="67"/>
        <v>L1-S2_P2</v>
      </c>
    </row>
    <row r="740" spans="1:21" x14ac:dyDescent="0.35">
      <c r="A740" t="s">
        <v>1637</v>
      </c>
      <c r="B740" t="s">
        <v>1511</v>
      </c>
      <c r="C740" t="s">
        <v>3</v>
      </c>
      <c r="D740" t="s">
        <v>1464</v>
      </c>
      <c r="E740">
        <v>0</v>
      </c>
      <c r="F740">
        <v>0</v>
      </c>
      <c r="G740">
        <v>0</v>
      </c>
      <c r="H740" t="s">
        <v>1442</v>
      </c>
      <c r="I740" t="s">
        <v>1465</v>
      </c>
      <c r="J740" t="s">
        <v>1578</v>
      </c>
      <c r="K740" t="s">
        <v>1465</v>
      </c>
      <c r="M740">
        <f t="shared" si="68"/>
        <v>-1</v>
      </c>
      <c r="N740">
        <f t="shared" si="69"/>
        <v>0</v>
      </c>
      <c r="O740">
        <f t="shared" si="69"/>
        <v>0</v>
      </c>
      <c r="P740">
        <f t="shared" si="69"/>
        <v>0</v>
      </c>
      <c r="Q740">
        <f t="shared" si="70"/>
        <v>-1</v>
      </c>
      <c r="R740" t="str">
        <f t="shared" si="66"/>
        <v>250mt-wem</v>
      </c>
      <c r="S740" t="str">
        <f t="shared" si="66"/>
        <v>L1</v>
      </c>
      <c r="T740" t="str">
        <f t="shared" si="66"/>
        <v>S3</v>
      </c>
      <c r="U740" t="str">
        <f t="shared" si="67"/>
        <v>L1-S3</v>
      </c>
    </row>
    <row r="741" spans="1:21" x14ac:dyDescent="0.35">
      <c r="A741" t="s">
        <v>1637</v>
      </c>
      <c r="B741" t="s">
        <v>1511</v>
      </c>
      <c r="C741" t="s">
        <v>3</v>
      </c>
      <c r="D741" t="s">
        <v>1466</v>
      </c>
      <c r="E741">
        <v>0</v>
      </c>
      <c r="F741">
        <v>0</v>
      </c>
      <c r="G741">
        <v>0</v>
      </c>
      <c r="H741" t="s">
        <v>1442</v>
      </c>
      <c r="I741" t="s">
        <v>1467</v>
      </c>
      <c r="J741" t="s">
        <v>1578</v>
      </c>
      <c r="K741" t="s">
        <v>1467</v>
      </c>
      <c r="M741">
        <f t="shared" si="68"/>
        <v>-1</v>
      </c>
      <c r="N741">
        <f t="shared" si="69"/>
        <v>0</v>
      </c>
      <c r="O741">
        <f t="shared" si="69"/>
        <v>0</v>
      </c>
      <c r="P741">
        <f t="shared" si="69"/>
        <v>0</v>
      </c>
      <c r="Q741">
        <f t="shared" si="70"/>
        <v>-1</v>
      </c>
      <c r="R741" t="str">
        <f t="shared" si="66"/>
        <v>250mt-wem</v>
      </c>
      <c r="S741" t="str">
        <f t="shared" si="66"/>
        <v>L1</v>
      </c>
      <c r="T741" t="str">
        <f t="shared" si="66"/>
        <v>S3_P1</v>
      </c>
      <c r="U741" t="str">
        <f t="shared" si="67"/>
        <v>L1-S3_P1</v>
      </c>
    </row>
    <row r="742" spans="1:21" x14ac:dyDescent="0.35">
      <c r="A742" t="s">
        <v>1637</v>
      </c>
      <c r="B742" t="s">
        <v>1511</v>
      </c>
      <c r="C742" t="s">
        <v>3</v>
      </c>
      <c r="D742" t="s">
        <v>1468</v>
      </c>
      <c r="E742">
        <v>0.30188679200000001</v>
      </c>
      <c r="F742">
        <v>0.11320754700000001</v>
      </c>
      <c r="G742">
        <v>0</v>
      </c>
      <c r="H742" t="s">
        <v>1442</v>
      </c>
      <c r="I742" t="s">
        <v>1469</v>
      </c>
      <c r="J742" t="s">
        <v>1578</v>
      </c>
      <c r="K742" t="s">
        <v>1469</v>
      </c>
      <c r="M742">
        <f t="shared" si="68"/>
        <v>0</v>
      </c>
      <c r="N742">
        <f t="shared" si="69"/>
        <v>0</v>
      </c>
      <c r="O742">
        <f t="shared" si="69"/>
        <v>0</v>
      </c>
      <c r="P742">
        <f t="shared" si="69"/>
        <v>0</v>
      </c>
      <c r="Q742">
        <f t="shared" si="70"/>
        <v>0</v>
      </c>
      <c r="R742" t="str">
        <f t="shared" si="66"/>
        <v>250mt-wem</v>
      </c>
      <c r="S742" t="str">
        <f t="shared" si="66"/>
        <v>L1</v>
      </c>
      <c r="T742" t="str">
        <f t="shared" si="66"/>
        <v>S3_P2</v>
      </c>
      <c r="U742" t="str">
        <f t="shared" si="67"/>
        <v>L1-S3_P2</v>
      </c>
    </row>
    <row r="743" spans="1:21" x14ac:dyDescent="0.35">
      <c r="A743" t="s">
        <v>1637</v>
      </c>
      <c r="B743" t="s">
        <v>1511</v>
      </c>
      <c r="C743" t="s">
        <v>9</v>
      </c>
      <c r="D743" t="s">
        <v>35</v>
      </c>
      <c r="E743">
        <v>0.49056603799999998</v>
      </c>
      <c r="F743">
        <v>0.26415094300000003</v>
      </c>
      <c r="G743">
        <v>3.7735849000000002E-2</v>
      </c>
      <c r="H743" t="s">
        <v>1442</v>
      </c>
      <c r="I743" t="s">
        <v>1470</v>
      </c>
      <c r="J743" t="s">
        <v>1579</v>
      </c>
      <c r="K743" t="s">
        <v>1470</v>
      </c>
      <c r="M743">
        <f t="shared" si="68"/>
        <v>0</v>
      </c>
      <c r="N743">
        <f t="shared" si="69"/>
        <v>0</v>
      </c>
      <c r="O743">
        <f t="shared" si="69"/>
        <v>0</v>
      </c>
      <c r="P743">
        <f t="shared" si="69"/>
        <v>0</v>
      </c>
      <c r="Q743">
        <f t="shared" si="70"/>
        <v>0</v>
      </c>
      <c r="R743" t="str">
        <f t="shared" si="66"/>
        <v>250mt-wem</v>
      </c>
      <c r="S743" t="str">
        <f t="shared" si="66"/>
        <v>L2</v>
      </c>
      <c r="T743" t="str">
        <f t="shared" si="66"/>
        <v>a</v>
      </c>
      <c r="U743" t="str">
        <f t="shared" si="67"/>
        <v>L2-a</v>
      </c>
    </row>
    <row r="744" spans="1:21" x14ac:dyDescent="0.35">
      <c r="A744" t="s">
        <v>1637</v>
      </c>
      <c r="B744" t="s">
        <v>1511</v>
      </c>
      <c r="C744" t="s">
        <v>9</v>
      </c>
      <c r="D744" t="s">
        <v>39</v>
      </c>
      <c r="E744">
        <v>0.83018867900000004</v>
      </c>
      <c r="F744">
        <v>0.43396226399999999</v>
      </c>
      <c r="G744">
        <v>0.132075472</v>
      </c>
      <c r="H744" t="s">
        <v>1463</v>
      </c>
      <c r="I744" t="s">
        <v>1472</v>
      </c>
      <c r="J744" t="s">
        <v>1579</v>
      </c>
      <c r="K744" t="s">
        <v>1472</v>
      </c>
      <c r="M744">
        <f t="shared" si="68"/>
        <v>0</v>
      </c>
      <c r="N744">
        <f t="shared" si="69"/>
        <v>1</v>
      </c>
      <c r="O744">
        <f t="shared" si="69"/>
        <v>0</v>
      </c>
      <c r="P744">
        <f t="shared" si="69"/>
        <v>0</v>
      </c>
      <c r="Q744">
        <f t="shared" si="70"/>
        <v>1</v>
      </c>
      <c r="R744" t="str">
        <f t="shared" si="66"/>
        <v>250mt-wem</v>
      </c>
      <c r="S744" t="str">
        <f t="shared" si="66"/>
        <v>L2</v>
      </c>
      <c r="T744" t="str">
        <f t="shared" si="66"/>
        <v>b</v>
      </c>
      <c r="U744" t="str">
        <f t="shared" si="67"/>
        <v>L2-b</v>
      </c>
    </row>
    <row r="745" spans="1:21" x14ac:dyDescent="0.35">
      <c r="A745" t="s">
        <v>1637</v>
      </c>
      <c r="B745" t="s">
        <v>1511</v>
      </c>
      <c r="C745" t="s">
        <v>9</v>
      </c>
      <c r="D745" t="s">
        <v>42</v>
      </c>
      <c r="E745">
        <v>0.96226415099999996</v>
      </c>
      <c r="F745">
        <v>0.811320755</v>
      </c>
      <c r="G745">
        <v>0.24528301899999999</v>
      </c>
      <c r="H745" t="s">
        <v>1447</v>
      </c>
      <c r="I745" t="s">
        <v>1473</v>
      </c>
      <c r="J745" t="s">
        <v>1579</v>
      </c>
      <c r="K745" t="s">
        <v>1473</v>
      </c>
      <c r="M745">
        <f t="shared" si="68"/>
        <v>0</v>
      </c>
      <c r="N745">
        <f t="shared" si="69"/>
        <v>1</v>
      </c>
      <c r="O745">
        <f t="shared" si="69"/>
        <v>1</v>
      </c>
      <c r="P745">
        <f t="shared" si="69"/>
        <v>0</v>
      </c>
      <c r="Q745">
        <f t="shared" si="70"/>
        <v>2</v>
      </c>
      <c r="R745" t="str">
        <f t="shared" si="66"/>
        <v>250mt-wem</v>
      </c>
      <c r="S745" t="str">
        <f t="shared" si="66"/>
        <v>L2</v>
      </c>
      <c r="T745" t="str">
        <f t="shared" si="66"/>
        <v>d</v>
      </c>
      <c r="U745" t="str">
        <f t="shared" si="67"/>
        <v>L2-d</v>
      </c>
    </row>
    <row r="746" spans="1:21" x14ac:dyDescent="0.35">
      <c r="A746" t="s">
        <v>1637</v>
      </c>
      <c r="B746" t="s">
        <v>1511</v>
      </c>
      <c r="C746" t="s">
        <v>9</v>
      </c>
      <c r="D746" t="s">
        <v>45</v>
      </c>
      <c r="E746">
        <v>1</v>
      </c>
      <c r="F746">
        <v>0.90566037700000002</v>
      </c>
      <c r="G746">
        <v>0.43396226399999999</v>
      </c>
      <c r="H746" t="s">
        <v>1447</v>
      </c>
      <c r="I746" t="s">
        <v>1474</v>
      </c>
      <c r="J746" t="s">
        <v>1579</v>
      </c>
      <c r="K746" t="s">
        <v>1474</v>
      </c>
      <c r="M746">
        <f t="shared" si="68"/>
        <v>0</v>
      </c>
      <c r="N746">
        <f t="shared" si="69"/>
        <v>1</v>
      </c>
      <c r="O746">
        <f t="shared" si="69"/>
        <v>1</v>
      </c>
      <c r="P746">
        <f t="shared" si="69"/>
        <v>0</v>
      </c>
      <c r="Q746">
        <f t="shared" si="70"/>
        <v>2</v>
      </c>
      <c r="R746" t="str">
        <f t="shared" si="66"/>
        <v>250mt-wem</v>
      </c>
      <c r="S746" t="str">
        <f t="shared" si="66"/>
        <v>L2</v>
      </c>
      <c r="T746" t="str">
        <f t="shared" si="66"/>
        <v>e</v>
      </c>
      <c r="U746" t="str">
        <f t="shared" si="67"/>
        <v>L2-e</v>
      </c>
    </row>
    <row r="747" spans="1:21" x14ac:dyDescent="0.35">
      <c r="A747" t="s">
        <v>1637</v>
      </c>
      <c r="B747" t="s">
        <v>1511</v>
      </c>
      <c r="C747" t="s">
        <v>9</v>
      </c>
      <c r="D747" t="s">
        <v>1450</v>
      </c>
      <c r="E747">
        <v>0</v>
      </c>
      <c r="F747">
        <v>0</v>
      </c>
      <c r="G747">
        <v>0</v>
      </c>
      <c r="H747" t="s">
        <v>1442</v>
      </c>
      <c r="I747" t="s">
        <v>1475</v>
      </c>
      <c r="J747" t="s">
        <v>1579</v>
      </c>
      <c r="K747" t="s">
        <v>1475</v>
      </c>
      <c r="M747">
        <f t="shared" si="68"/>
        <v>-1</v>
      </c>
      <c r="N747">
        <f t="shared" si="69"/>
        <v>0</v>
      </c>
      <c r="O747">
        <f t="shared" si="69"/>
        <v>0</v>
      </c>
      <c r="P747">
        <f t="shared" si="69"/>
        <v>0</v>
      </c>
      <c r="Q747">
        <f t="shared" si="70"/>
        <v>-1</v>
      </c>
      <c r="R747" t="str">
        <f t="shared" si="66"/>
        <v>250mt-wem</v>
      </c>
      <c r="S747" t="str">
        <f t="shared" si="66"/>
        <v>L2</v>
      </c>
      <c r="T747" t="str">
        <f t="shared" si="66"/>
        <v>S1</v>
      </c>
      <c r="U747" t="str">
        <f t="shared" si="67"/>
        <v>L2-S1</v>
      </c>
    </row>
    <row r="748" spans="1:21" x14ac:dyDescent="0.35">
      <c r="A748" t="s">
        <v>1637</v>
      </c>
      <c r="B748" t="s">
        <v>1511</v>
      </c>
      <c r="C748" t="s">
        <v>9</v>
      </c>
      <c r="D748" t="s">
        <v>1454</v>
      </c>
      <c r="E748">
        <v>0.22641509400000001</v>
      </c>
      <c r="F748">
        <v>0</v>
      </c>
      <c r="G748">
        <v>0</v>
      </c>
      <c r="H748" t="s">
        <v>1442</v>
      </c>
      <c r="I748" t="s">
        <v>1476</v>
      </c>
      <c r="J748" t="s">
        <v>1579</v>
      </c>
      <c r="K748" t="s">
        <v>1476</v>
      </c>
      <c r="M748">
        <f t="shared" si="68"/>
        <v>0</v>
      </c>
      <c r="N748">
        <f t="shared" si="69"/>
        <v>0</v>
      </c>
      <c r="O748">
        <f t="shared" si="69"/>
        <v>0</v>
      </c>
      <c r="P748">
        <f t="shared" si="69"/>
        <v>0</v>
      </c>
      <c r="Q748">
        <f t="shared" si="70"/>
        <v>0</v>
      </c>
      <c r="R748" t="str">
        <f t="shared" si="66"/>
        <v>250mt-wem</v>
      </c>
      <c r="S748" t="str">
        <f t="shared" si="66"/>
        <v>L2</v>
      </c>
      <c r="T748" t="str">
        <f t="shared" si="66"/>
        <v>S1_P1</v>
      </c>
      <c r="U748" t="str">
        <f t="shared" si="67"/>
        <v>L2-S1_P1</v>
      </c>
    </row>
    <row r="749" spans="1:21" x14ac:dyDescent="0.35">
      <c r="A749" t="s">
        <v>1637</v>
      </c>
      <c r="B749" t="s">
        <v>1511</v>
      </c>
      <c r="C749" t="s">
        <v>9</v>
      </c>
      <c r="D749" t="s">
        <v>1459</v>
      </c>
      <c r="E749">
        <v>0.811320755</v>
      </c>
      <c r="F749">
        <v>0.33962264199999997</v>
      </c>
      <c r="G749">
        <v>3.7735849000000002E-2</v>
      </c>
      <c r="H749" t="s">
        <v>1463</v>
      </c>
      <c r="I749" t="s">
        <v>1477</v>
      </c>
      <c r="J749" t="s">
        <v>1579</v>
      </c>
      <c r="K749" t="s">
        <v>1477</v>
      </c>
      <c r="M749">
        <f t="shared" si="68"/>
        <v>0</v>
      </c>
      <c r="N749">
        <f t="shared" si="69"/>
        <v>1</v>
      </c>
      <c r="O749">
        <f t="shared" si="69"/>
        <v>0</v>
      </c>
      <c r="P749">
        <f t="shared" si="69"/>
        <v>0</v>
      </c>
      <c r="Q749">
        <f t="shared" si="70"/>
        <v>1</v>
      </c>
      <c r="R749" t="str">
        <f t="shared" si="66"/>
        <v>250mt-wem</v>
      </c>
      <c r="S749" t="str">
        <f t="shared" si="66"/>
        <v>L2</v>
      </c>
      <c r="T749" t="str">
        <f t="shared" si="66"/>
        <v>S1_P2</v>
      </c>
      <c r="U749" t="str">
        <f t="shared" si="67"/>
        <v>L2-S1_P2</v>
      </c>
    </row>
    <row r="750" spans="1:21" x14ac:dyDescent="0.35">
      <c r="A750" t="s">
        <v>1637</v>
      </c>
      <c r="B750" t="s">
        <v>1511</v>
      </c>
      <c r="C750" t="s">
        <v>9</v>
      </c>
      <c r="D750" t="s">
        <v>1460</v>
      </c>
      <c r="E750">
        <v>0.11320754700000001</v>
      </c>
      <c r="F750">
        <v>0</v>
      </c>
      <c r="G750">
        <v>0</v>
      </c>
      <c r="H750" t="s">
        <v>1442</v>
      </c>
      <c r="I750" t="s">
        <v>1478</v>
      </c>
      <c r="J750" t="s">
        <v>1579</v>
      </c>
      <c r="K750" t="s">
        <v>1478</v>
      </c>
      <c r="M750">
        <f t="shared" si="68"/>
        <v>0</v>
      </c>
      <c r="N750">
        <f t="shared" si="69"/>
        <v>0</v>
      </c>
      <c r="O750">
        <f t="shared" si="69"/>
        <v>0</v>
      </c>
      <c r="P750">
        <f t="shared" si="69"/>
        <v>0</v>
      </c>
      <c r="Q750">
        <f t="shared" si="70"/>
        <v>0</v>
      </c>
      <c r="R750" t="str">
        <f t="shared" si="66"/>
        <v>250mt-wem</v>
      </c>
      <c r="S750" t="str">
        <f t="shared" si="66"/>
        <v>L2</v>
      </c>
      <c r="T750" t="str">
        <f t="shared" si="66"/>
        <v>S2</v>
      </c>
      <c r="U750" t="str">
        <f t="shared" si="67"/>
        <v>L2-S2</v>
      </c>
    </row>
    <row r="751" spans="1:21" x14ac:dyDescent="0.35">
      <c r="A751" t="s">
        <v>1637</v>
      </c>
      <c r="B751" t="s">
        <v>1511</v>
      </c>
      <c r="C751" t="s">
        <v>9</v>
      </c>
      <c r="D751" t="s">
        <v>1462</v>
      </c>
      <c r="E751">
        <v>0.58490565999999999</v>
      </c>
      <c r="F751">
        <v>0.20754717</v>
      </c>
      <c r="G751">
        <v>1.8867925000000001E-2</v>
      </c>
      <c r="H751" t="s">
        <v>1442</v>
      </c>
      <c r="I751" t="s">
        <v>1479</v>
      </c>
      <c r="J751" t="s">
        <v>1579</v>
      </c>
      <c r="K751" t="s">
        <v>1479</v>
      </c>
      <c r="M751">
        <f t="shared" si="68"/>
        <v>0</v>
      </c>
      <c r="N751">
        <f t="shared" si="69"/>
        <v>0</v>
      </c>
      <c r="O751">
        <f t="shared" si="69"/>
        <v>0</v>
      </c>
      <c r="P751">
        <f t="shared" si="69"/>
        <v>0</v>
      </c>
      <c r="Q751">
        <f t="shared" si="70"/>
        <v>0</v>
      </c>
      <c r="R751" t="str">
        <f t="shared" si="66"/>
        <v>250mt-wem</v>
      </c>
      <c r="S751" t="str">
        <f t="shared" si="66"/>
        <v>L2</v>
      </c>
      <c r="T751" t="str">
        <f t="shared" si="66"/>
        <v>S2_P1</v>
      </c>
      <c r="U751" t="str">
        <f t="shared" si="67"/>
        <v>L2-S2_P1</v>
      </c>
    </row>
    <row r="752" spans="1:21" x14ac:dyDescent="0.35">
      <c r="A752" t="s">
        <v>1637</v>
      </c>
      <c r="B752" t="s">
        <v>1511</v>
      </c>
      <c r="C752" t="s">
        <v>9</v>
      </c>
      <c r="D752" t="s">
        <v>179</v>
      </c>
      <c r="E752">
        <v>0.92452830200000002</v>
      </c>
      <c r="F752">
        <v>0.64150943400000005</v>
      </c>
      <c r="G752">
        <v>0.20754717</v>
      </c>
      <c r="H752" t="s">
        <v>1463</v>
      </c>
      <c r="I752" t="s">
        <v>1480</v>
      </c>
      <c r="J752" t="s">
        <v>1579</v>
      </c>
      <c r="K752" t="s">
        <v>1480</v>
      </c>
      <c r="M752">
        <f t="shared" si="68"/>
        <v>0</v>
      </c>
      <c r="N752">
        <f t="shared" si="69"/>
        <v>1</v>
      </c>
      <c r="O752">
        <f t="shared" si="69"/>
        <v>0</v>
      </c>
      <c r="P752">
        <f t="shared" si="69"/>
        <v>0</v>
      </c>
      <c r="Q752">
        <f t="shared" si="70"/>
        <v>1</v>
      </c>
      <c r="R752" t="str">
        <f t="shared" si="66"/>
        <v>250mt-wem</v>
      </c>
      <c r="S752" t="str">
        <f t="shared" si="66"/>
        <v>L2</v>
      </c>
      <c r="T752" t="str">
        <f t="shared" si="66"/>
        <v>S2_P2</v>
      </c>
      <c r="U752" t="str">
        <f t="shared" si="67"/>
        <v>L2-S2_P2</v>
      </c>
    </row>
    <row r="753" spans="1:21" x14ac:dyDescent="0.35">
      <c r="A753" t="s">
        <v>1637</v>
      </c>
      <c r="B753" t="s">
        <v>1511</v>
      </c>
      <c r="C753" t="s">
        <v>9</v>
      </c>
      <c r="D753" t="s">
        <v>1464</v>
      </c>
      <c r="E753">
        <v>0</v>
      </c>
      <c r="F753">
        <v>0</v>
      </c>
      <c r="G753">
        <v>0</v>
      </c>
      <c r="H753" t="s">
        <v>1442</v>
      </c>
      <c r="I753" t="s">
        <v>1481</v>
      </c>
      <c r="J753" t="s">
        <v>1579</v>
      </c>
      <c r="K753" t="s">
        <v>1481</v>
      </c>
      <c r="M753">
        <f t="shared" si="68"/>
        <v>-1</v>
      </c>
      <c r="N753">
        <f t="shared" si="69"/>
        <v>0</v>
      </c>
      <c r="O753">
        <f t="shared" si="69"/>
        <v>0</v>
      </c>
      <c r="P753">
        <f t="shared" si="69"/>
        <v>0</v>
      </c>
      <c r="Q753">
        <f t="shared" si="70"/>
        <v>-1</v>
      </c>
      <c r="R753" t="str">
        <f t="shared" si="66"/>
        <v>250mt-wem</v>
      </c>
      <c r="S753" t="str">
        <f t="shared" si="66"/>
        <v>L2</v>
      </c>
      <c r="T753" t="str">
        <f t="shared" si="66"/>
        <v>S3</v>
      </c>
      <c r="U753" t="str">
        <f t="shared" si="67"/>
        <v>L2-S3</v>
      </c>
    </row>
    <row r="754" spans="1:21" x14ac:dyDescent="0.35">
      <c r="A754" t="s">
        <v>1637</v>
      </c>
      <c r="B754" t="s">
        <v>1511</v>
      </c>
      <c r="C754" t="s">
        <v>9</v>
      </c>
      <c r="D754" t="s">
        <v>1466</v>
      </c>
      <c r="E754">
        <v>0.11320754700000001</v>
      </c>
      <c r="F754">
        <v>0</v>
      </c>
      <c r="G754">
        <v>0</v>
      </c>
      <c r="H754" t="s">
        <v>1442</v>
      </c>
      <c r="I754" t="s">
        <v>1482</v>
      </c>
      <c r="J754" t="s">
        <v>1579</v>
      </c>
      <c r="K754" t="s">
        <v>1482</v>
      </c>
      <c r="M754">
        <f t="shared" si="68"/>
        <v>0</v>
      </c>
      <c r="N754">
        <f t="shared" si="69"/>
        <v>0</v>
      </c>
      <c r="O754">
        <f t="shared" si="69"/>
        <v>0</v>
      </c>
      <c r="P754">
        <f t="shared" si="69"/>
        <v>0</v>
      </c>
      <c r="Q754">
        <f t="shared" si="70"/>
        <v>0</v>
      </c>
      <c r="R754" t="str">
        <f t="shared" si="66"/>
        <v>250mt-wem</v>
      </c>
      <c r="S754" t="str">
        <f t="shared" si="66"/>
        <v>L2</v>
      </c>
      <c r="T754" t="str">
        <f t="shared" si="66"/>
        <v>S3_P1</v>
      </c>
      <c r="U754" t="str">
        <f t="shared" si="67"/>
        <v>L2-S3_P1</v>
      </c>
    </row>
    <row r="755" spans="1:21" x14ac:dyDescent="0.35">
      <c r="A755" t="s">
        <v>1637</v>
      </c>
      <c r="B755" t="s">
        <v>1511</v>
      </c>
      <c r="C755" t="s">
        <v>9</v>
      </c>
      <c r="D755" t="s">
        <v>1468</v>
      </c>
      <c r="E755">
        <v>0.50943396200000002</v>
      </c>
      <c r="F755">
        <v>0.16981132099999999</v>
      </c>
      <c r="G755">
        <v>0</v>
      </c>
      <c r="H755" t="s">
        <v>1442</v>
      </c>
      <c r="I755" t="s">
        <v>1483</v>
      </c>
      <c r="J755" t="s">
        <v>1579</v>
      </c>
      <c r="K755" t="s">
        <v>1483</v>
      </c>
      <c r="M755">
        <f t="shared" si="68"/>
        <v>0</v>
      </c>
      <c r="N755">
        <f t="shared" si="69"/>
        <v>0</v>
      </c>
      <c r="O755">
        <f t="shared" si="69"/>
        <v>0</v>
      </c>
      <c r="P755">
        <f t="shared" si="69"/>
        <v>0</v>
      </c>
      <c r="Q755">
        <f t="shared" si="70"/>
        <v>0</v>
      </c>
      <c r="R755" t="str">
        <f t="shared" si="66"/>
        <v>250mt-wem</v>
      </c>
      <c r="S755" t="str">
        <f t="shared" si="66"/>
        <v>L2</v>
      </c>
      <c r="T755" t="str">
        <f t="shared" si="66"/>
        <v>S3_P2</v>
      </c>
      <c r="U755" t="str">
        <f t="shared" si="67"/>
        <v>L2-S3_P2</v>
      </c>
    </row>
    <row r="756" spans="1:21" x14ac:dyDescent="0.35">
      <c r="A756" t="s">
        <v>1637</v>
      </c>
      <c r="B756" t="s">
        <v>1511</v>
      </c>
      <c r="C756" t="s">
        <v>14</v>
      </c>
      <c r="D756" t="s">
        <v>35</v>
      </c>
      <c r="E756">
        <v>0.58490565999999999</v>
      </c>
      <c r="F756">
        <v>0.26415094300000003</v>
      </c>
      <c r="G756">
        <v>9.4339622999999997E-2</v>
      </c>
      <c r="H756" t="s">
        <v>1442</v>
      </c>
      <c r="I756" t="s">
        <v>1484</v>
      </c>
      <c r="J756" t="s">
        <v>1580</v>
      </c>
      <c r="K756" t="s">
        <v>1484</v>
      </c>
      <c r="M756">
        <f t="shared" si="68"/>
        <v>0</v>
      </c>
      <c r="N756">
        <f t="shared" si="69"/>
        <v>0</v>
      </c>
      <c r="O756">
        <f t="shared" si="69"/>
        <v>0</v>
      </c>
      <c r="P756">
        <f t="shared" si="69"/>
        <v>0</v>
      </c>
      <c r="Q756">
        <f t="shared" si="70"/>
        <v>0</v>
      </c>
      <c r="R756" t="str">
        <f t="shared" si="66"/>
        <v>250mt-wem</v>
      </c>
      <c r="S756" t="str">
        <f t="shared" si="66"/>
        <v>L3</v>
      </c>
      <c r="T756" t="str">
        <f t="shared" si="66"/>
        <v>a</v>
      </c>
      <c r="U756" t="str">
        <f t="shared" si="67"/>
        <v>L3-a</v>
      </c>
    </row>
    <row r="757" spans="1:21" x14ac:dyDescent="0.35">
      <c r="A757" t="s">
        <v>1637</v>
      </c>
      <c r="B757" t="s">
        <v>1511</v>
      </c>
      <c r="C757" t="s">
        <v>14</v>
      </c>
      <c r="D757" t="s">
        <v>39</v>
      </c>
      <c r="E757">
        <v>0.83018867900000004</v>
      </c>
      <c r="F757">
        <v>0.47169811299999997</v>
      </c>
      <c r="G757">
        <v>0.15094339600000001</v>
      </c>
      <c r="H757" t="s">
        <v>1463</v>
      </c>
      <c r="I757" t="s">
        <v>1486</v>
      </c>
      <c r="J757" t="s">
        <v>1580</v>
      </c>
      <c r="K757" t="s">
        <v>1486</v>
      </c>
      <c r="M757">
        <f t="shared" si="68"/>
        <v>0</v>
      </c>
      <c r="N757">
        <f t="shared" si="69"/>
        <v>1</v>
      </c>
      <c r="O757">
        <f t="shared" si="69"/>
        <v>0</v>
      </c>
      <c r="P757">
        <f t="shared" si="69"/>
        <v>0</v>
      </c>
      <c r="Q757">
        <f t="shared" si="70"/>
        <v>1</v>
      </c>
      <c r="R757" t="str">
        <f t="shared" si="66"/>
        <v>250mt-wem</v>
      </c>
      <c r="S757" t="str">
        <f t="shared" si="66"/>
        <v>L3</v>
      </c>
      <c r="T757" t="str">
        <f t="shared" si="66"/>
        <v>b</v>
      </c>
      <c r="U757" t="str">
        <f t="shared" si="67"/>
        <v>L3-b</v>
      </c>
    </row>
    <row r="758" spans="1:21" x14ac:dyDescent="0.35">
      <c r="A758" t="s">
        <v>1637</v>
      </c>
      <c r="B758" t="s">
        <v>1511</v>
      </c>
      <c r="C758" t="s">
        <v>14</v>
      </c>
      <c r="D758" t="s">
        <v>42</v>
      </c>
      <c r="E758">
        <v>0.98113207499999999</v>
      </c>
      <c r="F758">
        <v>0.83018867900000004</v>
      </c>
      <c r="G758">
        <v>0.28301886799999998</v>
      </c>
      <c r="H758" t="s">
        <v>1447</v>
      </c>
      <c r="I758" t="s">
        <v>1487</v>
      </c>
      <c r="J758" t="s">
        <v>1580</v>
      </c>
      <c r="K758" t="s">
        <v>1487</v>
      </c>
      <c r="M758">
        <f t="shared" si="68"/>
        <v>0</v>
      </c>
      <c r="N758">
        <f t="shared" si="69"/>
        <v>1</v>
      </c>
      <c r="O758">
        <f t="shared" si="69"/>
        <v>1</v>
      </c>
      <c r="P758">
        <f t="shared" si="69"/>
        <v>0</v>
      </c>
      <c r="Q758">
        <f t="shared" si="70"/>
        <v>2</v>
      </c>
      <c r="R758" t="str">
        <f t="shared" si="66"/>
        <v>250mt-wem</v>
      </c>
      <c r="S758" t="str">
        <f t="shared" si="66"/>
        <v>L3</v>
      </c>
      <c r="T758" t="str">
        <f t="shared" si="66"/>
        <v>d</v>
      </c>
      <c r="U758" t="str">
        <f t="shared" si="67"/>
        <v>L3-d</v>
      </c>
    </row>
    <row r="759" spans="1:21" x14ac:dyDescent="0.35">
      <c r="A759" t="s">
        <v>1637</v>
      </c>
      <c r="B759" t="s">
        <v>1511</v>
      </c>
      <c r="C759" t="s">
        <v>14</v>
      </c>
      <c r="D759" t="s">
        <v>45</v>
      </c>
      <c r="E759">
        <v>1</v>
      </c>
      <c r="F759">
        <v>0.90566037700000002</v>
      </c>
      <c r="G759">
        <v>0.45283018899999999</v>
      </c>
      <c r="H759" t="s">
        <v>1447</v>
      </c>
      <c r="I759" t="s">
        <v>1488</v>
      </c>
      <c r="J759" t="s">
        <v>1580</v>
      </c>
      <c r="K759" t="s">
        <v>1488</v>
      </c>
      <c r="M759">
        <f t="shared" si="68"/>
        <v>0</v>
      </c>
      <c r="N759">
        <f t="shared" si="69"/>
        <v>1</v>
      </c>
      <c r="O759">
        <f t="shared" si="69"/>
        <v>1</v>
      </c>
      <c r="P759">
        <f t="shared" si="69"/>
        <v>0</v>
      </c>
      <c r="Q759">
        <f t="shared" si="70"/>
        <v>2</v>
      </c>
      <c r="R759" t="str">
        <f t="shared" si="66"/>
        <v>250mt-wem</v>
      </c>
      <c r="S759" t="str">
        <f t="shared" si="66"/>
        <v>L3</v>
      </c>
      <c r="T759" t="str">
        <f t="shared" si="66"/>
        <v>e</v>
      </c>
      <c r="U759" t="str">
        <f t="shared" si="67"/>
        <v>L3-e</v>
      </c>
    </row>
    <row r="760" spans="1:21" x14ac:dyDescent="0.35">
      <c r="A760" t="s">
        <v>1637</v>
      </c>
      <c r="B760" t="s">
        <v>1511</v>
      </c>
      <c r="C760" t="s">
        <v>14</v>
      </c>
      <c r="D760" t="s">
        <v>1450</v>
      </c>
      <c r="E760">
        <v>0</v>
      </c>
      <c r="F760">
        <v>0</v>
      </c>
      <c r="G760">
        <v>0</v>
      </c>
      <c r="H760" t="s">
        <v>1442</v>
      </c>
      <c r="I760" t="s">
        <v>1489</v>
      </c>
      <c r="J760" t="s">
        <v>1580</v>
      </c>
      <c r="K760" t="s">
        <v>1489</v>
      </c>
      <c r="M760">
        <f t="shared" si="68"/>
        <v>-1</v>
      </c>
      <c r="N760">
        <f t="shared" si="69"/>
        <v>0</v>
      </c>
      <c r="O760">
        <f t="shared" si="69"/>
        <v>0</v>
      </c>
      <c r="P760">
        <f t="shared" si="69"/>
        <v>0</v>
      </c>
      <c r="Q760">
        <f t="shared" si="70"/>
        <v>-1</v>
      </c>
      <c r="R760" t="str">
        <f t="shared" si="66"/>
        <v>250mt-wem</v>
      </c>
      <c r="S760" t="str">
        <f t="shared" si="66"/>
        <v>L3</v>
      </c>
      <c r="T760" t="str">
        <f t="shared" si="66"/>
        <v>S1</v>
      </c>
      <c r="U760" t="str">
        <f t="shared" si="67"/>
        <v>L3-S1</v>
      </c>
    </row>
    <row r="761" spans="1:21" x14ac:dyDescent="0.35">
      <c r="A761" t="s">
        <v>1637</v>
      </c>
      <c r="B761" t="s">
        <v>1511</v>
      </c>
      <c r="C761" t="s">
        <v>14</v>
      </c>
      <c r="D761" t="s">
        <v>1454</v>
      </c>
      <c r="E761">
        <v>0.26415094300000003</v>
      </c>
      <c r="F761">
        <v>1.8867925000000001E-2</v>
      </c>
      <c r="G761">
        <v>0</v>
      </c>
      <c r="H761" t="s">
        <v>1442</v>
      </c>
      <c r="I761" t="s">
        <v>1490</v>
      </c>
      <c r="J761" t="s">
        <v>1580</v>
      </c>
      <c r="K761" t="s">
        <v>1490</v>
      </c>
      <c r="M761">
        <f t="shared" si="68"/>
        <v>0</v>
      </c>
      <c r="N761">
        <f t="shared" si="69"/>
        <v>0</v>
      </c>
      <c r="O761">
        <f t="shared" si="69"/>
        <v>0</v>
      </c>
      <c r="P761">
        <f t="shared" si="69"/>
        <v>0</v>
      </c>
      <c r="Q761">
        <f t="shared" si="70"/>
        <v>0</v>
      </c>
      <c r="R761" t="str">
        <f t="shared" si="66"/>
        <v>250mt-wem</v>
      </c>
      <c r="S761" t="str">
        <f t="shared" si="66"/>
        <v>L3</v>
      </c>
      <c r="T761" t="str">
        <f t="shared" si="66"/>
        <v>S1_P1</v>
      </c>
      <c r="U761" t="str">
        <f t="shared" si="67"/>
        <v>L3-S1_P1</v>
      </c>
    </row>
    <row r="762" spans="1:21" x14ac:dyDescent="0.35">
      <c r="A762" t="s">
        <v>1637</v>
      </c>
      <c r="B762" t="s">
        <v>1511</v>
      </c>
      <c r="C762" t="s">
        <v>14</v>
      </c>
      <c r="D762" t="s">
        <v>1459</v>
      </c>
      <c r="E762">
        <v>0.83018867900000004</v>
      </c>
      <c r="F762">
        <v>0.37735849100000002</v>
      </c>
      <c r="G762">
        <v>9.4339622999999997E-2</v>
      </c>
      <c r="H762" t="s">
        <v>1463</v>
      </c>
      <c r="I762" t="s">
        <v>1491</v>
      </c>
      <c r="J762" t="s">
        <v>1580</v>
      </c>
      <c r="K762" t="s">
        <v>1491</v>
      </c>
      <c r="M762">
        <f t="shared" si="68"/>
        <v>0</v>
      </c>
      <c r="N762">
        <f t="shared" si="69"/>
        <v>1</v>
      </c>
      <c r="O762">
        <f t="shared" si="69"/>
        <v>0</v>
      </c>
      <c r="P762">
        <f t="shared" si="69"/>
        <v>0</v>
      </c>
      <c r="Q762">
        <f t="shared" si="70"/>
        <v>1</v>
      </c>
      <c r="R762" t="str">
        <f t="shared" si="66"/>
        <v>250mt-wem</v>
      </c>
      <c r="S762" t="str">
        <f t="shared" si="66"/>
        <v>L3</v>
      </c>
      <c r="T762" t="str">
        <f t="shared" si="66"/>
        <v>S1_P2</v>
      </c>
      <c r="U762" t="str">
        <f t="shared" si="67"/>
        <v>L3-S1_P2</v>
      </c>
    </row>
    <row r="763" spans="1:21" x14ac:dyDescent="0.35">
      <c r="A763" t="s">
        <v>1637</v>
      </c>
      <c r="B763" t="s">
        <v>1511</v>
      </c>
      <c r="C763" t="s">
        <v>14</v>
      </c>
      <c r="D763" t="s">
        <v>1460</v>
      </c>
      <c r="E763">
        <v>0.15094339600000001</v>
      </c>
      <c r="F763">
        <v>0</v>
      </c>
      <c r="G763">
        <v>0</v>
      </c>
      <c r="H763" t="s">
        <v>1442</v>
      </c>
      <c r="I763" t="s">
        <v>1492</v>
      </c>
      <c r="J763" t="s">
        <v>1580</v>
      </c>
      <c r="K763" t="s">
        <v>1492</v>
      </c>
      <c r="M763">
        <f t="shared" si="68"/>
        <v>0</v>
      </c>
      <c r="N763">
        <f t="shared" si="69"/>
        <v>0</v>
      </c>
      <c r="O763">
        <f t="shared" si="69"/>
        <v>0</v>
      </c>
      <c r="P763">
        <f t="shared" si="69"/>
        <v>0</v>
      </c>
      <c r="Q763">
        <f t="shared" si="70"/>
        <v>0</v>
      </c>
      <c r="R763" t="str">
        <f t="shared" si="66"/>
        <v>250mt-wem</v>
      </c>
      <c r="S763" t="str">
        <f t="shared" si="66"/>
        <v>L3</v>
      </c>
      <c r="T763" t="str">
        <f t="shared" si="66"/>
        <v>S2</v>
      </c>
      <c r="U763" t="str">
        <f t="shared" si="67"/>
        <v>L3-S2</v>
      </c>
    </row>
    <row r="764" spans="1:21" x14ac:dyDescent="0.35">
      <c r="A764" t="s">
        <v>1637</v>
      </c>
      <c r="B764" t="s">
        <v>1511</v>
      </c>
      <c r="C764" t="s">
        <v>14</v>
      </c>
      <c r="D764" t="s">
        <v>1462</v>
      </c>
      <c r="E764">
        <v>0.66037735799999997</v>
      </c>
      <c r="F764">
        <v>0.22641509400000001</v>
      </c>
      <c r="G764">
        <v>1.8867925000000001E-2</v>
      </c>
      <c r="H764" t="s">
        <v>1442</v>
      </c>
      <c r="I764" t="s">
        <v>1493</v>
      </c>
      <c r="J764" t="s">
        <v>1580</v>
      </c>
      <c r="K764" t="s">
        <v>1493</v>
      </c>
      <c r="M764">
        <f t="shared" si="68"/>
        <v>0</v>
      </c>
      <c r="N764">
        <f t="shared" si="69"/>
        <v>0</v>
      </c>
      <c r="O764">
        <f t="shared" si="69"/>
        <v>0</v>
      </c>
      <c r="P764">
        <f t="shared" si="69"/>
        <v>0</v>
      </c>
      <c r="Q764">
        <f t="shared" si="70"/>
        <v>0</v>
      </c>
      <c r="R764" t="str">
        <f t="shared" si="66"/>
        <v>250mt-wem</v>
      </c>
      <c r="S764" t="str">
        <f t="shared" si="66"/>
        <v>L3</v>
      </c>
      <c r="T764" t="str">
        <f t="shared" si="66"/>
        <v>S2_P1</v>
      </c>
      <c r="U764" t="str">
        <f t="shared" si="67"/>
        <v>L3-S2_P1</v>
      </c>
    </row>
    <row r="765" spans="1:21" x14ac:dyDescent="0.35">
      <c r="A765" t="s">
        <v>1637</v>
      </c>
      <c r="B765" t="s">
        <v>1511</v>
      </c>
      <c r="C765" t="s">
        <v>14</v>
      </c>
      <c r="D765" t="s">
        <v>179</v>
      </c>
      <c r="E765">
        <v>0.94339622599999995</v>
      </c>
      <c r="F765">
        <v>0.77358490599999996</v>
      </c>
      <c r="G765">
        <v>0.22641509400000001</v>
      </c>
      <c r="H765" t="s">
        <v>1447</v>
      </c>
      <c r="I765" t="s">
        <v>1494</v>
      </c>
      <c r="J765" t="s">
        <v>1580</v>
      </c>
      <c r="K765" t="s">
        <v>1494</v>
      </c>
      <c r="M765">
        <f t="shared" si="68"/>
        <v>0</v>
      </c>
      <c r="N765">
        <f t="shared" si="69"/>
        <v>1</v>
      </c>
      <c r="O765">
        <f t="shared" si="69"/>
        <v>1</v>
      </c>
      <c r="P765">
        <f t="shared" si="69"/>
        <v>0</v>
      </c>
      <c r="Q765">
        <f t="shared" si="70"/>
        <v>2</v>
      </c>
      <c r="R765" t="str">
        <f t="shared" si="66"/>
        <v>250mt-wem</v>
      </c>
      <c r="S765" t="str">
        <f t="shared" si="66"/>
        <v>L3</v>
      </c>
      <c r="T765" t="str">
        <f t="shared" si="66"/>
        <v>S2_P2</v>
      </c>
      <c r="U765" t="str">
        <f t="shared" si="67"/>
        <v>L3-S2_P2</v>
      </c>
    </row>
    <row r="766" spans="1:21" x14ac:dyDescent="0.35">
      <c r="A766" t="s">
        <v>1637</v>
      </c>
      <c r="B766" t="s">
        <v>1511</v>
      </c>
      <c r="C766" t="s">
        <v>14</v>
      </c>
      <c r="D766" t="s">
        <v>1464</v>
      </c>
      <c r="E766">
        <v>0</v>
      </c>
      <c r="F766">
        <v>0</v>
      </c>
      <c r="G766">
        <v>0</v>
      </c>
      <c r="H766" t="s">
        <v>1442</v>
      </c>
      <c r="I766" t="s">
        <v>1495</v>
      </c>
      <c r="J766" t="s">
        <v>1580</v>
      </c>
      <c r="K766" t="s">
        <v>1495</v>
      </c>
      <c r="M766">
        <f t="shared" si="68"/>
        <v>-1</v>
      </c>
      <c r="N766">
        <f t="shared" si="69"/>
        <v>0</v>
      </c>
      <c r="O766">
        <f t="shared" si="69"/>
        <v>0</v>
      </c>
      <c r="P766">
        <f t="shared" si="69"/>
        <v>0</v>
      </c>
      <c r="Q766">
        <f t="shared" si="70"/>
        <v>-1</v>
      </c>
      <c r="R766" t="str">
        <f t="shared" si="66"/>
        <v>250mt-wem</v>
      </c>
      <c r="S766" t="str">
        <f t="shared" si="66"/>
        <v>L3</v>
      </c>
      <c r="T766" t="str">
        <f t="shared" si="66"/>
        <v>S3</v>
      </c>
      <c r="U766" t="str">
        <f t="shared" si="67"/>
        <v>L3-S3</v>
      </c>
    </row>
    <row r="767" spans="1:21" x14ac:dyDescent="0.35">
      <c r="A767" t="s">
        <v>1637</v>
      </c>
      <c r="B767" t="s">
        <v>1511</v>
      </c>
      <c r="C767" t="s">
        <v>14</v>
      </c>
      <c r="D767" t="s">
        <v>1466</v>
      </c>
      <c r="E767">
        <v>0.15094339600000001</v>
      </c>
      <c r="F767">
        <v>0</v>
      </c>
      <c r="G767">
        <v>0</v>
      </c>
      <c r="H767" t="s">
        <v>1442</v>
      </c>
      <c r="I767" t="s">
        <v>1500</v>
      </c>
      <c r="J767" t="s">
        <v>1580</v>
      </c>
      <c r="K767" t="s">
        <v>1500</v>
      </c>
      <c r="M767">
        <f t="shared" si="68"/>
        <v>0</v>
      </c>
      <c r="N767">
        <f t="shared" si="69"/>
        <v>0</v>
      </c>
      <c r="O767">
        <f t="shared" si="69"/>
        <v>0</v>
      </c>
      <c r="P767">
        <f t="shared" si="69"/>
        <v>0</v>
      </c>
      <c r="Q767">
        <f t="shared" si="70"/>
        <v>0</v>
      </c>
      <c r="R767" t="str">
        <f t="shared" si="66"/>
        <v>250mt-wem</v>
      </c>
      <c r="S767" t="str">
        <f t="shared" si="66"/>
        <v>L3</v>
      </c>
      <c r="T767" t="str">
        <f t="shared" si="66"/>
        <v>S3_P1</v>
      </c>
      <c r="U767" t="str">
        <f t="shared" si="67"/>
        <v>L3-S3_P1</v>
      </c>
    </row>
    <row r="768" spans="1:21" x14ac:dyDescent="0.35">
      <c r="A768" t="s">
        <v>1637</v>
      </c>
      <c r="B768" t="s">
        <v>1511</v>
      </c>
      <c r="C768" t="s">
        <v>14</v>
      </c>
      <c r="D768" t="s">
        <v>1468</v>
      </c>
      <c r="E768">
        <v>0.603773585</v>
      </c>
      <c r="F768">
        <v>0.188679245</v>
      </c>
      <c r="G768">
        <v>0</v>
      </c>
      <c r="H768" t="s">
        <v>1442</v>
      </c>
      <c r="I768" t="s">
        <v>1503</v>
      </c>
      <c r="J768" t="s">
        <v>1580</v>
      </c>
      <c r="K768" t="s">
        <v>1503</v>
      </c>
      <c r="M768">
        <f t="shared" si="68"/>
        <v>0</v>
      </c>
      <c r="N768">
        <f t="shared" si="69"/>
        <v>0</v>
      </c>
      <c r="O768">
        <f t="shared" si="69"/>
        <v>0</v>
      </c>
      <c r="P768">
        <f t="shared" si="69"/>
        <v>0</v>
      </c>
      <c r="Q768">
        <f t="shared" si="70"/>
        <v>0</v>
      </c>
      <c r="R768" t="str">
        <f t="shared" si="66"/>
        <v>250mt-wem</v>
      </c>
      <c r="S768" t="str">
        <f t="shared" si="66"/>
        <v>L3</v>
      </c>
      <c r="T768" t="str">
        <f t="shared" si="66"/>
        <v>S3_P2</v>
      </c>
      <c r="U768" t="str">
        <f t="shared" si="67"/>
        <v>L3-S3_P2</v>
      </c>
    </row>
    <row r="769" spans="1:21" x14ac:dyDescent="0.35">
      <c r="A769" t="s">
        <v>1637</v>
      </c>
      <c r="B769" t="s">
        <v>1511</v>
      </c>
      <c r="C769" t="s">
        <v>17</v>
      </c>
      <c r="D769" t="s">
        <v>35</v>
      </c>
      <c r="E769">
        <v>0.43396226399999999</v>
      </c>
      <c r="F769">
        <v>0.22641509400000001</v>
      </c>
      <c r="G769">
        <v>3.7735849000000002E-2</v>
      </c>
      <c r="H769" t="s">
        <v>1442</v>
      </c>
      <c r="I769" t="s">
        <v>1501</v>
      </c>
      <c r="J769" t="s">
        <v>1581</v>
      </c>
      <c r="K769" t="s">
        <v>1501</v>
      </c>
      <c r="M769">
        <f t="shared" si="68"/>
        <v>0</v>
      </c>
      <c r="N769">
        <f t="shared" si="69"/>
        <v>0</v>
      </c>
      <c r="O769">
        <f t="shared" si="69"/>
        <v>0</v>
      </c>
      <c r="P769">
        <f t="shared" si="69"/>
        <v>0</v>
      </c>
      <c r="Q769">
        <f t="shared" si="70"/>
        <v>0</v>
      </c>
      <c r="R769" t="str">
        <f t="shared" si="66"/>
        <v>250mt-wem</v>
      </c>
      <c r="S769" t="str">
        <f t="shared" si="66"/>
        <v>L4</v>
      </c>
      <c r="T769" t="str">
        <f t="shared" si="66"/>
        <v>a</v>
      </c>
      <c r="U769" t="str">
        <f t="shared" si="67"/>
        <v>L4-a</v>
      </c>
    </row>
    <row r="770" spans="1:21" x14ac:dyDescent="0.35">
      <c r="A770" t="s">
        <v>1637</v>
      </c>
      <c r="B770" t="s">
        <v>1511</v>
      </c>
      <c r="C770" t="s">
        <v>17</v>
      </c>
      <c r="D770" t="s">
        <v>39</v>
      </c>
      <c r="E770">
        <v>0.811320755</v>
      </c>
      <c r="F770">
        <v>0.41509434000000001</v>
      </c>
      <c r="G770">
        <v>0.132075472</v>
      </c>
      <c r="H770" t="s">
        <v>1463</v>
      </c>
      <c r="I770" t="s">
        <v>1504</v>
      </c>
      <c r="J770" t="s">
        <v>1581</v>
      </c>
      <c r="K770" t="s">
        <v>1504</v>
      </c>
      <c r="M770">
        <f t="shared" si="68"/>
        <v>0</v>
      </c>
      <c r="N770">
        <f t="shared" si="69"/>
        <v>1</v>
      </c>
      <c r="O770">
        <f t="shared" si="69"/>
        <v>0</v>
      </c>
      <c r="P770">
        <f t="shared" si="69"/>
        <v>0</v>
      </c>
      <c r="Q770">
        <f t="shared" si="70"/>
        <v>1</v>
      </c>
      <c r="R770" t="str">
        <f t="shared" ref="R770:T833" si="71">B770</f>
        <v>250mt-wem</v>
      </c>
      <c r="S770" t="str">
        <f t="shared" si="71"/>
        <v>L4</v>
      </c>
      <c r="T770" t="str">
        <f t="shared" si="71"/>
        <v>b</v>
      </c>
      <c r="U770" t="str">
        <f t="shared" ref="U770:U833" si="72">I770</f>
        <v>L4-b</v>
      </c>
    </row>
    <row r="771" spans="1:21" x14ac:dyDescent="0.35">
      <c r="A771" t="s">
        <v>1637</v>
      </c>
      <c r="B771" t="s">
        <v>1511</v>
      </c>
      <c r="C771" t="s">
        <v>17</v>
      </c>
      <c r="D771" t="s">
        <v>42</v>
      </c>
      <c r="E771">
        <v>0.94339622599999995</v>
      </c>
      <c r="F771">
        <v>0.811320755</v>
      </c>
      <c r="G771">
        <v>0.24528301899999999</v>
      </c>
      <c r="H771" t="s">
        <v>1447</v>
      </c>
      <c r="I771" t="s">
        <v>1505</v>
      </c>
      <c r="J771" t="s">
        <v>1581</v>
      </c>
      <c r="K771" t="s">
        <v>1505</v>
      </c>
      <c r="M771">
        <f t="shared" ref="M771:M834" si="73">IF(E771=0,-1,0)</f>
        <v>0</v>
      </c>
      <c r="N771">
        <f t="shared" ref="N771:P834" si="74">IF(E771&gt;0.667,1,0)</f>
        <v>1</v>
      </c>
      <c r="O771">
        <f t="shared" si="74"/>
        <v>1</v>
      </c>
      <c r="P771">
        <f t="shared" si="74"/>
        <v>0</v>
      </c>
      <c r="Q771">
        <f t="shared" ref="Q771:Q834" si="75">SUM(M771:P771)</f>
        <v>2</v>
      </c>
      <c r="R771" t="str">
        <f t="shared" si="71"/>
        <v>250mt-wem</v>
      </c>
      <c r="S771" t="str">
        <f t="shared" si="71"/>
        <v>L4</v>
      </c>
      <c r="T771" t="str">
        <f t="shared" si="71"/>
        <v>d</v>
      </c>
      <c r="U771" t="str">
        <f t="shared" si="72"/>
        <v>L4-d</v>
      </c>
    </row>
    <row r="772" spans="1:21" x14ac:dyDescent="0.35">
      <c r="A772" t="s">
        <v>1637</v>
      </c>
      <c r="B772" t="s">
        <v>1511</v>
      </c>
      <c r="C772" t="s">
        <v>17</v>
      </c>
      <c r="D772" t="s">
        <v>45</v>
      </c>
      <c r="E772">
        <v>1</v>
      </c>
      <c r="F772">
        <v>0.90566037700000002</v>
      </c>
      <c r="G772">
        <v>0.396226415</v>
      </c>
      <c r="H772" t="s">
        <v>1447</v>
      </c>
      <c r="I772" t="s">
        <v>1506</v>
      </c>
      <c r="J772" t="s">
        <v>1581</v>
      </c>
      <c r="K772" t="s">
        <v>1506</v>
      </c>
      <c r="M772">
        <f t="shared" si="73"/>
        <v>0</v>
      </c>
      <c r="N772">
        <f t="shared" si="74"/>
        <v>1</v>
      </c>
      <c r="O772">
        <f t="shared" si="74"/>
        <v>1</v>
      </c>
      <c r="P772">
        <f t="shared" si="74"/>
        <v>0</v>
      </c>
      <c r="Q772">
        <f t="shared" si="75"/>
        <v>2</v>
      </c>
      <c r="R772" t="str">
        <f t="shared" si="71"/>
        <v>250mt-wem</v>
      </c>
      <c r="S772" t="str">
        <f t="shared" si="71"/>
        <v>L4</v>
      </c>
      <c r="T772" t="str">
        <f t="shared" si="71"/>
        <v>e</v>
      </c>
      <c r="U772" t="str">
        <f t="shared" si="72"/>
        <v>L4-e</v>
      </c>
    </row>
    <row r="773" spans="1:21" x14ac:dyDescent="0.35">
      <c r="A773" t="s">
        <v>1637</v>
      </c>
      <c r="B773" t="s">
        <v>1511</v>
      </c>
      <c r="C773" t="s">
        <v>17</v>
      </c>
      <c r="D773" t="s">
        <v>1450</v>
      </c>
      <c r="E773">
        <v>0</v>
      </c>
      <c r="F773">
        <v>0</v>
      </c>
      <c r="G773">
        <v>0</v>
      </c>
      <c r="H773" t="s">
        <v>1442</v>
      </c>
      <c r="I773" t="s">
        <v>1496</v>
      </c>
      <c r="J773" t="s">
        <v>1581</v>
      </c>
      <c r="K773" t="s">
        <v>1496</v>
      </c>
      <c r="M773">
        <f t="shared" si="73"/>
        <v>-1</v>
      </c>
      <c r="N773">
        <f t="shared" si="74"/>
        <v>0</v>
      </c>
      <c r="O773">
        <f t="shared" si="74"/>
        <v>0</v>
      </c>
      <c r="P773">
        <f t="shared" si="74"/>
        <v>0</v>
      </c>
      <c r="Q773">
        <f t="shared" si="75"/>
        <v>-1</v>
      </c>
      <c r="R773" t="str">
        <f t="shared" si="71"/>
        <v>250mt-wem</v>
      </c>
      <c r="S773" t="str">
        <f t="shared" si="71"/>
        <v>L4</v>
      </c>
      <c r="T773" t="str">
        <f t="shared" si="71"/>
        <v>S1</v>
      </c>
      <c r="U773" t="str">
        <f t="shared" si="72"/>
        <v>L4-S1</v>
      </c>
    </row>
    <row r="774" spans="1:21" x14ac:dyDescent="0.35">
      <c r="A774" t="s">
        <v>1637</v>
      </c>
      <c r="B774" t="s">
        <v>1511</v>
      </c>
      <c r="C774" t="s">
        <v>17</v>
      </c>
      <c r="D774" t="s">
        <v>1454</v>
      </c>
      <c r="E774">
        <v>0.20754717</v>
      </c>
      <c r="F774">
        <v>0</v>
      </c>
      <c r="G774">
        <v>0</v>
      </c>
      <c r="H774" t="s">
        <v>1442</v>
      </c>
      <c r="I774" t="s">
        <v>1458</v>
      </c>
      <c r="J774" t="s">
        <v>1581</v>
      </c>
      <c r="K774" t="s">
        <v>1458</v>
      </c>
      <c r="M774">
        <f t="shared" si="73"/>
        <v>0</v>
      </c>
      <c r="N774">
        <f t="shared" si="74"/>
        <v>0</v>
      </c>
      <c r="O774">
        <f t="shared" si="74"/>
        <v>0</v>
      </c>
      <c r="P774">
        <f t="shared" si="74"/>
        <v>0</v>
      </c>
      <c r="Q774">
        <f t="shared" si="75"/>
        <v>0</v>
      </c>
      <c r="R774" t="str">
        <f t="shared" si="71"/>
        <v>250mt-wem</v>
      </c>
      <c r="S774" t="str">
        <f t="shared" si="71"/>
        <v>L4</v>
      </c>
      <c r="T774" t="str">
        <f t="shared" si="71"/>
        <v>S1_P1</v>
      </c>
      <c r="U774" t="str">
        <f t="shared" si="72"/>
        <v>L4-S1_P1</v>
      </c>
    </row>
    <row r="775" spans="1:21" x14ac:dyDescent="0.35">
      <c r="A775" t="s">
        <v>1637</v>
      </c>
      <c r="B775" t="s">
        <v>1511</v>
      </c>
      <c r="C775" t="s">
        <v>17</v>
      </c>
      <c r="D775" t="s">
        <v>1459</v>
      </c>
      <c r="E775">
        <v>0.73584905700000003</v>
      </c>
      <c r="F775">
        <v>0.26415094300000003</v>
      </c>
      <c r="G775">
        <v>3.7735849000000002E-2</v>
      </c>
      <c r="H775" t="s">
        <v>1463</v>
      </c>
      <c r="I775" t="s">
        <v>86</v>
      </c>
      <c r="J775" t="s">
        <v>1581</v>
      </c>
      <c r="K775" t="s">
        <v>86</v>
      </c>
      <c r="M775">
        <f t="shared" si="73"/>
        <v>0</v>
      </c>
      <c r="N775">
        <f t="shared" si="74"/>
        <v>1</v>
      </c>
      <c r="O775">
        <f t="shared" si="74"/>
        <v>0</v>
      </c>
      <c r="P775">
        <f t="shared" si="74"/>
        <v>0</v>
      </c>
      <c r="Q775">
        <f t="shared" si="75"/>
        <v>1</v>
      </c>
      <c r="R775" t="str">
        <f t="shared" si="71"/>
        <v>250mt-wem</v>
      </c>
      <c r="S775" t="str">
        <f t="shared" si="71"/>
        <v>L4</v>
      </c>
      <c r="T775" t="str">
        <f t="shared" si="71"/>
        <v>S1_P2</v>
      </c>
      <c r="U775" t="str">
        <f t="shared" si="72"/>
        <v>L4-S1_P2</v>
      </c>
    </row>
    <row r="776" spans="1:21" x14ac:dyDescent="0.35">
      <c r="A776" t="s">
        <v>1637</v>
      </c>
      <c r="B776" t="s">
        <v>1511</v>
      </c>
      <c r="C776" t="s">
        <v>17</v>
      </c>
      <c r="D776" t="s">
        <v>1460</v>
      </c>
      <c r="E776">
        <v>7.5471698000000004E-2</v>
      </c>
      <c r="F776">
        <v>0</v>
      </c>
      <c r="G776">
        <v>0</v>
      </c>
      <c r="H776" t="s">
        <v>1442</v>
      </c>
      <c r="I776" t="s">
        <v>1498</v>
      </c>
      <c r="J776" t="s">
        <v>1581</v>
      </c>
      <c r="K776" t="s">
        <v>1498</v>
      </c>
      <c r="M776">
        <f t="shared" si="73"/>
        <v>0</v>
      </c>
      <c r="N776">
        <f t="shared" si="74"/>
        <v>0</v>
      </c>
      <c r="O776">
        <f t="shared" si="74"/>
        <v>0</v>
      </c>
      <c r="P776">
        <f t="shared" si="74"/>
        <v>0</v>
      </c>
      <c r="Q776">
        <f t="shared" si="75"/>
        <v>0</v>
      </c>
      <c r="R776" t="str">
        <f t="shared" si="71"/>
        <v>250mt-wem</v>
      </c>
      <c r="S776" t="str">
        <f t="shared" si="71"/>
        <v>L4</v>
      </c>
      <c r="T776" t="str">
        <f t="shared" si="71"/>
        <v>S2</v>
      </c>
      <c r="U776" t="str">
        <f t="shared" si="72"/>
        <v>L4-S2</v>
      </c>
    </row>
    <row r="777" spans="1:21" x14ac:dyDescent="0.35">
      <c r="A777" t="s">
        <v>1637</v>
      </c>
      <c r="B777" t="s">
        <v>1511</v>
      </c>
      <c r="C777" t="s">
        <v>17</v>
      </c>
      <c r="D777" t="s">
        <v>1462</v>
      </c>
      <c r="E777">
        <v>0.49056603799999998</v>
      </c>
      <c r="F777">
        <v>0.188679245</v>
      </c>
      <c r="G777">
        <v>1.8867925000000001E-2</v>
      </c>
      <c r="H777" t="s">
        <v>1442</v>
      </c>
      <c r="I777" t="s">
        <v>212</v>
      </c>
      <c r="J777" t="s">
        <v>1581</v>
      </c>
      <c r="K777" t="s">
        <v>212</v>
      </c>
      <c r="M777">
        <f t="shared" si="73"/>
        <v>0</v>
      </c>
      <c r="N777">
        <f t="shared" si="74"/>
        <v>0</v>
      </c>
      <c r="O777">
        <f t="shared" si="74"/>
        <v>0</v>
      </c>
      <c r="P777">
        <f t="shared" si="74"/>
        <v>0</v>
      </c>
      <c r="Q777">
        <f t="shared" si="75"/>
        <v>0</v>
      </c>
      <c r="R777" t="str">
        <f t="shared" si="71"/>
        <v>250mt-wem</v>
      </c>
      <c r="S777" t="str">
        <f t="shared" si="71"/>
        <v>L4</v>
      </c>
      <c r="T777" t="str">
        <f t="shared" si="71"/>
        <v>S2_P1</v>
      </c>
      <c r="U777" t="str">
        <f t="shared" si="72"/>
        <v>L4-S2_P1</v>
      </c>
    </row>
    <row r="778" spans="1:21" x14ac:dyDescent="0.35">
      <c r="A778" t="s">
        <v>1637</v>
      </c>
      <c r="B778" t="s">
        <v>1511</v>
      </c>
      <c r="C778" t="s">
        <v>17</v>
      </c>
      <c r="D778" t="s">
        <v>179</v>
      </c>
      <c r="E778">
        <v>0.90566037700000002</v>
      </c>
      <c r="F778">
        <v>0.603773585</v>
      </c>
      <c r="G778">
        <v>0.188679245</v>
      </c>
      <c r="H778" t="s">
        <v>1463</v>
      </c>
      <c r="I778" t="s">
        <v>88</v>
      </c>
      <c r="J778" t="s">
        <v>1581</v>
      </c>
      <c r="K778" t="s">
        <v>88</v>
      </c>
      <c r="M778">
        <f t="shared" si="73"/>
        <v>0</v>
      </c>
      <c r="N778">
        <f t="shared" si="74"/>
        <v>1</v>
      </c>
      <c r="O778">
        <f t="shared" si="74"/>
        <v>0</v>
      </c>
      <c r="P778">
        <f t="shared" si="74"/>
        <v>0</v>
      </c>
      <c r="Q778">
        <f t="shared" si="75"/>
        <v>1</v>
      </c>
      <c r="R778" t="str">
        <f t="shared" si="71"/>
        <v>250mt-wem</v>
      </c>
      <c r="S778" t="str">
        <f t="shared" si="71"/>
        <v>L4</v>
      </c>
      <c r="T778" t="str">
        <f t="shared" si="71"/>
        <v>S2_P2</v>
      </c>
      <c r="U778" t="str">
        <f t="shared" si="72"/>
        <v>L4-S2_P2</v>
      </c>
    </row>
    <row r="779" spans="1:21" x14ac:dyDescent="0.35">
      <c r="A779" t="s">
        <v>1637</v>
      </c>
      <c r="B779" t="s">
        <v>1511</v>
      </c>
      <c r="C779" t="s">
        <v>17</v>
      </c>
      <c r="D779" t="s">
        <v>1464</v>
      </c>
      <c r="E779">
        <v>0</v>
      </c>
      <c r="F779">
        <v>0</v>
      </c>
      <c r="G779">
        <v>0</v>
      </c>
      <c r="H779" t="s">
        <v>1442</v>
      </c>
      <c r="I779" t="s">
        <v>1497</v>
      </c>
      <c r="J779" t="s">
        <v>1581</v>
      </c>
      <c r="K779" t="s">
        <v>1497</v>
      </c>
      <c r="M779">
        <f t="shared" si="73"/>
        <v>-1</v>
      </c>
      <c r="N779">
        <f t="shared" si="74"/>
        <v>0</v>
      </c>
      <c r="O779">
        <f t="shared" si="74"/>
        <v>0</v>
      </c>
      <c r="P779">
        <f t="shared" si="74"/>
        <v>0</v>
      </c>
      <c r="Q779">
        <f t="shared" si="75"/>
        <v>-1</v>
      </c>
      <c r="R779" t="str">
        <f t="shared" si="71"/>
        <v>250mt-wem</v>
      </c>
      <c r="S779" t="str">
        <f t="shared" si="71"/>
        <v>L4</v>
      </c>
      <c r="T779" t="str">
        <f t="shared" si="71"/>
        <v>S3</v>
      </c>
      <c r="U779" t="str">
        <f t="shared" si="72"/>
        <v>L4-S3</v>
      </c>
    </row>
    <row r="780" spans="1:21" x14ac:dyDescent="0.35">
      <c r="A780" t="s">
        <v>1637</v>
      </c>
      <c r="B780" t="s">
        <v>1511</v>
      </c>
      <c r="C780" t="s">
        <v>17</v>
      </c>
      <c r="D780" t="s">
        <v>1466</v>
      </c>
      <c r="E780">
        <v>7.5471698000000004E-2</v>
      </c>
      <c r="F780">
        <v>0</v>
      </c>
      <c r="G780">
        <v>0</v>
      </c>
      <c r="H780" t="s">
        <v>1442</v>
      </c>
      <c r="I780" t="s">
        <v>1499</v>
      </c>
      <c r="J780" t="s">
        <v>1581</v>
      </c>
      <c r="K780" t="s">
        <v>1499</v>
      </c>
      <c r="M780">
        <f t="shared" si="73"/>
        <v>0</v>
      </c>
      <c r="N780">
        <f t="shared" si="74"/>
        <v>0</v>
      </c>
      <c r="O780">
        <f t="shared" si="74"/>
        <v>0</v>
      </c>
      <c r="P780">
        <f t="shared" si="74"/>
        <v>0</v>
      </c>
      <c r="Q780">
        <f t="shared" si="75"/>
        <v>0</v>
      </c>
      <c r="R780" t="str">
        <f t="shared" si="71"/>
        <v>250mt-wem</v>
      </c>
      <c r="S780" t="str">
        <f t="shared" si="71"/>
        <v>L4</v>
      </c>
      <c r="T780" t="str">
        <f t="shared" si="71"/>
        <v>S3_P1</v>
      </c>
      <c r="U780" t="str">
        <f t="shared" si="72"/>
        <v>L4-S3_P1</v>
      </c>
    </row>
    <row r="781" spans="1:21" x14ac:dyDescent="0.35">
      <c r="A781" t="s">
        <v>1637</v>
      </c>
      <c r="B781" t="s">
        <v>1511</v>
      </c>
      <c r="C781" t="s">
        <v>17</v>
      </c>
      <c r="D781" t="s">
        <v>1468</v>
      </c>
      <c r="E781">
        <v>0.43396226399999999</v>
      </c>
      <c r="F781">
        <v>0.132075472</v>
      </c>
      <c r="G781">
        <v>0</v>
      </c>
      <c r="H781" t="s">
        <v>1442</v>
      </c>
      <c r="I781" t="s">
        <v>1502</v>
      </c>
      <c r="J781" t="s">
        <v>1581</v>
      </c>
      <c r="K781" t="s">
        <v>1502</v>
      </c>
      <c r="M781">
        <f t="shared" si="73"/>
        <v>0</v>
      </c>
      <c r="N781">
        <f t="shared" si="74"/>
        <v>0</v>
      </c>
      <c r="O781">
        <f t="shared" si="74"/>
        <v>0</v>
      </c>
      <c r="P781">
        <f t="shared" si="74"/>
        <v>0</v>
      </c>
      <c r="Q781">
        <f t="shared" si="75"/>
        <v>0</v>
      </c>
      <c r="R781" t="str">
        <f t="shared" si="71"/>
        <v>250mt-wem</v>
      </c>
      <c r="S781" t="str">
        <f t="shared" si="71"/>
        <v>L4</v>
      </c>
      <c r="T781" t="str">
        <f t="shared" si="71"/>
        <v>S3_P2</v>
      </c>
      <c r="U781" t="str">
        <f t="shared" si="72"/>
        <v>L4-S3_P2</v>
      </c>
    </row>
    <row r="782" spans="1:21" x14ac:dyDescent="0.35">
      <c r="A782" t="s">
        <v>1637</v>
      </c>
      <c r="B782" t="s">
        <v>1512</v>
      </c>
      <c r="C782" t="s">
        <v>3</v>
      </c>
      <c r="D782" t="s">
        <v>35</v>
      </c>
      <c r="E782">
        <v>0.30188679200000001</v>
      </c>
      <c r="F782">
        <v>0.188679245</v>
      </c>
      <c r="G782">
        <v>3.7735849000000002E-2</v>
      </c>
      <c r="H782" t="s">
        <v>1442</v>
      </c>
      <c r="I782" t="s">
        <v>1443</v>
      </c>
      <c r="J782" t="s">
        <v>1582</v>
      </c>
      <c r="K782" t="s">
        <v>1443</v>
      </c>
      <c r="M782">
        <f t="shared" si="73"/>
        <v>0</v>
      </c>
      <c r="N782">
        <f t="shared" si="74"/>
        <v>0</v>
      </c>
      <c r="O782">
        <f t="shared" si="74"/>
        <v>0</v>
      </c>
      <c r="P782">
        <f t="shared" si="74"/>
        <v>0</v>
      </c>
      <c r="Q782">
        <f t="shared" si="75"/>
        <v>0</v>
      </c>
      <c r="R782" t="str">
        <f t="shared" si="71"/>
        <v>300mt-wam</v>
      </c>
      <c r="S782" t="str">
        <f t="shared" si="71"/>
        <v>L1</v>
      </c>
      <c r="T782" t="str">
        <f t="shared" si="71"/>
        <v>a</v>
      </c>
      <c r="U782" t="str">
        <f t="shared" si="72"/>
        <v>L1-a</v>
      </c>
    </row>
    <row r="783" spans="1:21" x14ac:dyDescent="0.35">
      <c r="A783" t="s">
        <v>1637</v>
      </c>
      <c r="B783" t="s">
        <v>1512</v>
      </c>
      <c r="C783" t="s">
        <v>3</v>
      </c>
      <c r="D783" t="s">
        <v>39</v>
      </c>
      <c r="E783">
        <v>0.52830188700000003</v>
      </c>
      <c r="F783">
        <v>0.32075471700000002</v>
      </c>
      <c r="G783">
        <v>0.11320754700000001</v>
      </c>
      <c r="H783" t="s">
        <v>1442</v>
      </c>
      <c r="I783" t="s">
        <v>1445</v>
      </c>
      <c r="J783" t="s">
        <v>1582</v>
      </c>
      <c r="K783" t="s">
        <v>1445</v>
      </c>
      <c r="M783">
        <f t="shared" si="73"/>
        <v>0</v>
      </c>
      <c r="N783">
        <f t="shared" si="74"/>
        <v>0</v>
      </c>
      <c r="O783">
        <f t="shared" si="74"/>
        <v>0</v>
      </c>
      <c r="P783">
        <f t="shared" si="74"/>
        <v>0</v>
      </c>
      <c r="Q783">
        <f t="shared" si="75"/>
        <v>0</v>
      </c>
      <c r="R783" t="str">
        <f t="shared" si="71"/>
        <v>300mt-wam</v>
      </c>
      <c r="S783" t="str">
        <f t="shared" si="71"/>
        <v>L1</v>
      </c>
      <c r="T783" t="str">
        <f t="shared" si="71"/>
        <v>b</v>
      </c>
      <c r="U783" t="str">
        <f t="shared" si="72"/>
        <v>L1-b</v>
      </c>
    </row>
    <row r="784" spans="1:21" x14ac:dyDescent="0.35">
      <c r="A784" t="s">
        <v>1637</v>
      </c>
      <c r="B784" t="s">
        <v>1512</v>
      </c>
      <c r="C784" t="s">
        <v>3</v>
      </c>
      <c r="D784" t="s">
        <v>42</v>
      </c>
      <c r="E784">
        <v>0.90566037700000002</v>
      </c>
      <c r="F784">
        <v>0.64150943400000005</v>
      </c>
      <c r="G784">
        <v>0.20754717</v>
      </c>
      <c r="H784" t="s">
        <v>1463</v>
      </c>
      <c r="I784" t="s">
        <v>1448</v>
      </c>
      <c r="J784" t="s">
        <v>1582</v>
      </c>
      <c r="K784" t="s">
        <v>1448</v>
      </c>
      <c r="M784">
        <f t="shared" si="73"/>
        <v>0</v>
      </c>
      <c r="N784">
        <f t="shared" si="74"/>
        <v>1</v>
      </c>
      <c r="O784">
        <f t="shared" si="74"/>
        <v>0</v>
      </c>
      <c r="P784">
        <f t="shared" si="74"/>
        <v>0</v>
      </c>
      <c r="Q784">
        <f t="shared" si="75"/>
        <v>1</v>
      </c>
      <c r="R784" t="str">
        <f t="shared" si="71"/>
        <v>300mt-wam</v>
      </c>
      <c r="S784" t="str">
        <f t="shared" si="71"/>
        <v>L1</v>
      </c>
      <c r="T784" t="str">
        <f t="shared" si="71"/>
        <v>d</v>
      </c>
      <c r="U784" t="str">
        <f t="shared" si="72"/>
        <v>L1-d</v>
      </c>
    </row>
    <row r="785" spans="1:21" x14ac:dyDescent="0.35">
      <c r="A785" t="s">
        <v>1637</v>
      </c>
      <c r="B785" t="s">
        <v>1512</v>
      </c>
      <c r="C785" t="s">
        <v>3</v>
      </c>
      <c r="D785" t="s">
        <v>45</v>
      </c>
      <c r="E785">
        <v>0.98113207499999999</v>
      </c>
      <c r="F785">
        <v>0.84905660400000005</v>
      </c>
      <c r="G785">
        <v>0.37735849100000002</v>
      </c>
      <c r="H785" t="s">
        <v>1447</v>
      </c>
      <c r="I785" t="s">
        <v>1449</v>
      </c>
      <c r="J785" t="s">
        <v>1582</v>
      </c>
      <c r="K785" t="s">
        <v>1449</v>
      </c>
      <c r="M785">
        <f t="shared" si="73"/>
        <v>0</v>
      </c>
      <c r="N785">
        <f t="shared" si="74"/>
        <v>1</v>
      </c>
      <c r="O785">
        <f t="shared" si="74"/>
        <v>1</v>
      </c>
      <c r="P785">
        <f t="shared" si="74"/>
        <v>0</v>
      </c>
      <c r="Q785">
        <f t="shared" si="75"/>
        <v>2</v>
      </c>
      <c r="R785" t="str">
        <f t="shared" si="71"/>
        <v>300mt-wam</v>
      </c>
      <c r="S785" t="str">
        <f t="shared" si="71"/>
        <v>L1</v>
      </c>
      <c r="T785" t="str">
        <f t="shared" si="71"/>
        <v>e</v>
      </c>
      <c r="U785" t="str">
        <f t="shared" si="72"/>
        <v>L1-e</v>
      </c>
    </row>
    <row r="786" spans="1:21" x14ac:dyDescent="0.35">
      <c r="A786" t="s">
        <v>1637</v>
      </c>
      <c r="B786" t="s">
        <v>1512</v>
      </c>
      <c r="C786" t="s">
        <v>3</v>
      </c>
      <c r="D786" t="s">
        <v>1450</v>
      </c>
      <c r="E786">
        <v>0</v>
      </c>
      <c r="F786">
        <v>0</v>
      </c>
      <c r="G786">
        <v>0</v>
      </c>
      <c r="H786" t="s">
        <v>1442</v>
      </c>
      <c r="I786" t="s">
        <v>1451</v>
      </c>
      <c r="J786" t="s">
        <v>1582</v>
      </c>
      <c r="K786" t="s">
        <v>1451</v>
      </c>
      <c r="M786">
        <f t="shared" si="73"/>
        <v>-1</v>
      </c>
      <c r="N786">
        <f t="shared" si="74"/>
        <v>0</v>
      </c>
      <c r="O786">
        <f t="shared" si="74"/>
        <v>0</v>
      </c>
      <c r="P786">
        <f t="shared" si="74"/>
        <v>0</v>
      </c>
      <c r="Q786">
        <f t="shared" si="75"/>
        <v>-1</v>
      </c>
      <c r="R786" t="str">
        <f t="shared" si="71"/>
        <v>300mt-wam</v>
      </c>
      <c r="S786" t="str">
        <f t="shared" si="71"/>
        <v>L1</v>
      </c>
      <c r="T786" t="str">
        <f t="shared" si="71"/>
        <v>S1</v>
      </c>
      <c r="U786" t="str">
        <f t="shared" si="72"/>
        <v>L1-S1</v>
      </c>
    </row>
    <row r="787" spans="1:21" x14ac:dyDescent="0.35">
      <c r="A787" t="s">
        <v>1637</v>
      </c>
      <c r="B787" t="s">
        <v>1512</v>
      </c>
      <c r="C787" t="s">
        <v>3</v>
      </c>
      <c r="D787" t="s">
        <v>1454</v>
      </c>
      <c r="E787">
        <v>9.4339622999999997E-2</v>
      </c>
      <c r="F787">
        <v>0</v>
      </c>
      <c r="G787">
        <v>0</v>
      </c>
      <c r="H787" t="s">
        <v>1442</v>
      </c>
      <c r="I787" t="s">
        <v>1455</v>
      </c>
      <c r="J787" t="s">
        <v>1582</v>
      </c>
      <c r="K787" t="s">
        <v>1455</v>
      </c>
      <c r="M787">
        <f t="shared" si="73"/>
        <v>0</v>
      </c>
      <c r="N787">
        <f t="shared" si="74"/>
        <v>0</v>
      </c>
      <c r="O787">
        <f t="shared" si="74"/>
        <v>0</v>
      </c>
      <c r="P787">
        <f t="shared" si="74"/>
        <v>0</v>
      </c>
      <c r="Q787">
        <f t="shared" si="75"/>
        <v>0</v>
      </c>
      <c r="R787" t="str">
        <f t="shared" si="71"/>
        <v>300mt-wam</v>
      </c>
      <c r="S787" t="str">
        <f t="shared" si="71"/>
        <v>L1</v>
      </c>
      <c r="T787" t="str">
        <f t="shared" si="71"/>
        <v>S1_P1</v>
      </c>
      <c r="U787" t="str">
        <f t="shared" si="72"/>
        <v>L1-S1_P1</v>
      </c>
    </row>
    <row r="788" spans="1:21" x14ac:dyDescent="0.35">
      <c r="A788" t="s">
        <v>1637</v>
      </c>
      <c r="B788" t="s">
        <v>1512</v>
      </c>
      <c r="C788" t="s">
        <v>3</v>
      </c>
      <c r="D788" t="s">
        <v>1459</v>
      </c>
      <c r="E788">
        <v>0.49056603799999998</v>
      </c>
      <c r="F788">
        <v>0.20754717</v>
      </c>
      <c r="G788">
        <v>3.7735849000000002E-2</v>
      </c>
      <c r="H788" t="s">
        <v>1442</v>
      </c>
      <c r="I788" t="s">
        <v>85</v>
      </c>
      <c r="J788" t="s">
        <v>1582</v>
      </c>
      <c r="K788" t="s">
        <v>85</v>
      </c>
      <c r="M788">
        <f t="shared" si="73"/>
        <v>0</v>
      </c>
      <c r="N788">
        <f t="shared" si="74"/>
        <v>0</v>
      </c>
      <c r="O788">
        <f t="shared" si="74"/>
        <v>0</v>
      </c>
      <c r="P788">
        <f t="shared" si="74"/>
        <v>0</v>
      </c>
      <c r="Q788">
        <f t="shared" si="75"/>
        <v>0</v>
      </c>
      <c r="R788" t="str">
        <f t="shared" si="71"/>
        <v>300mt-wam</v>
      </c>
      <c r="S788" t="str">
        <f t="shared" si="71"/>
        <v>L1</v>
      </c>
      <c r="T788" t="str">
        <f t="shared" si="71"/>
        <v>S1_P2</v>
      </c>
      <c r="U788" t="str">
        <f t="shared" si="72"/>
        <v>L1-S1_P2</v>
      </c>
    </row>
    <row r="789" spans="1:21" x14ac:dyDescent="0.35">
      <c r="A789" t="s">
        <v>1637</v>
      </c>
      <c r="B789" t="s">
        <v>1512</v>
      </c>
      <c r="C789" t="s">
        <v>3</v>
      </c>
      <c r="D789" t="s">
        <v>1460</v>
      </c>
      <c r="E789">
        <v>0</v>
      </c>
      <c r="F789">
        <v>0</v>
      </c>
      <c r="G789">
        <v>0</v>
      </c>
      <c r="H789" t="s">
        <v>1442</v>
      </c>
      <c r="I789" t="s">
        <v>1461</v>
      </c>
      <c r="J789" t="s">
        <v>1582</v>
      </c>
      <c r="K789" t="s">
        <v>1461</v>
      </c>
      <c r="M789">
        <f t="shared" si="73"/>
        <v>-1</v>
      </c>
      <c r="N789">
        <f t="shared" si="74"/>
        <v>0</v>
      </c>
      <c r="O789">
        <f t="shared" si="74"/>
        <v>0</v>
      </c>
      <c r="P789">
        <f t="shared" si="74"/>
        <v>0</v>
      </c>
      <c r="Q789">
        <f t="shared" si="75"/>
        <v>-1</v>
      </c>
      <c r="R789" t="str">
        <f t="shared" si="71"/>
        <v>300mt-wam</v>
      </c>
      <c r="S789" t="str">
        <f t="shared" si="71"/>
        <v>L1</v>
      </c>
      <c r="T789" t="str">
        <f t="shared" si="71"/>
        <v>S2</v>
      </c>
      <c r="U789" t="str">
        <f t="shared" si="72"/>
        <v>L1-S2</v>
      </c>
    </row>
    <row r="790" spans="1:21" x14ac:dyDescent="0.35">
      <c r="A790" t="s">
        <v>1637</v>
      </c>
      <c r="B790" t="s">
        <v>1512</v>
      </c>
      <c r="C790" t="s">
        <v>3</v>
      </c>
      <c r="D790" t="s">
        <v>1462</v>
      </c>
      <c r="E790">
        <v>0.33962264199999997</v>
      </c>
      <c r="F790">
        <v>0.132075472</v>
      </c>
      <c r="G790">
        <v>1.8867925000000001E-2</v>
      </c>
      <c r="H790" t="s">
        <v>1442</v>
      </c>
      <c r="I790" t="s">
        <v>1457</v>
      </c>
      <c r="J790" t="s">
        <v>1582</v>
      </c>
      <c r="K790" t="s">
        <v>1457</v>
      </c>
      <c r="M790">
        <f t="shared" si="73"/>
        <v>0</v>
      </c>
      <c r="N790">
        <f t="shared" si="74"/>
        <v>0</v>
      </c>
      <c r="O790">
        <f t="shared" si="74"/>
        <v>0</v>
      </c>
      <c r="P790">
        <f t="shared" si="74"/>
        <v>0</v>
      </c>
      <c r="Q790">
        <f t="shared" si="75"/>
        <v>0</v>
      </c>
      <c r="R790" t="str">
        <f t="shared" si="71"/>
        <v>300mt-wam</v>
      </c>
      <c r="S790" t="str">
        <f t="shared" si="71"/>
        <v>L1</v>
      </c>
      <c r="T790" t="str">
        <f t="shared" si="71"/>
        <v>S2_P1</v>
      </c>
      <c r="U790" t="str">
        <f t="shared" si="72"/>
        <v>L1-S2_P1</v>
      </c>
    </row>
    <row r="791" spans="1:21" x14ac:dyDescent="0.35">
      <c r="A791" t="s">
        <v>1637</v>
      </c>
      <c r="B791" t="s">
        <v>1512</v>
      </c>
      <c r="C791" t="s">
        <v>3</v>
      </c>
      <c r="D791" t="s">
        <v>179</v>
      </c>
      <c r="E791">
        <v>0.84905660400000005</v>
      </c>
      <c r="F791">
        <v>0.52830188700000003</v>
      </c>
      <c r="G791">
        <v>0.188679245</v>
      </c>
      <c r="H791" t="s">
        <v>1463</v>
      </c>
      <c r="I791" t="s">
        <v>87</v>
      </c>
      <c r="J791" t="s">
        <v>1582</v>
      </c>
      <c r="K791" t="s">
        <v>87</v>
      </c>
      <c r="M791">
        <f t="shared" si="73"/>
        <v>0</v>
      </c>
      <c r="N791">
        <f t="shared" si="74"/>
        <v>1</v>
      </c>
      <c r="O791">
        <f t="shared" si="74"/>
        <v>0</v>
      </c>
      <c r="P791">
        <f t="shared" si="74"/>
        <v>0</v>
      </c>
      <c r="Q791">
        <f t="shared" si="75"/>
        <v>1</v>
      </c>
      <c r="R791" t="str">
        <f t="shared" si="71"/>
        <v>300mt-wam</v>
      </c>
      <c r="S791" t="str">
        <f t="shared" si="71"/>
        <v>L1</v>
      </c>
      <c r="T791" t="str">
        <f t="shared" si="71"/>
        <v>S2_P2</v>
      </c>
      <c r="U791" t="str">
        <f t="shared" si="72"/>
        <v>L1-S2_P2</v>
      </c>
    </row>
    <row r="792" spans="1:21" x14ac:dyDescent="0.35">
      <c r="A792" t="s">
        <v>1637</v>
      </c>
      <c r="B792" t="s">
        <v>1512</v>
      </c>
      <c r="C792" t="s">
        <v>3</v>
      </c>
      <c r="D792" t="s">
        <v>1464</v>
      </c>
      <c r="E792">
        <v>0</v>
      </c>
      <c r="F792">
        <v>0</v>
      </c>
      <c r="G792">
        <v>0</v>
      </c>
      <c r="H792" t="s">
        <v>1442</v>
      </c>
      <c r="I792" t="s">
        <v>1465</v>
      </c>
      <c r="J792" t="s">
        <v>1582</v>
      </c>
      <c r="K792" t="s">
        <v>1465</v>
      </c>
      <c r="M792">
        <f t="shared" si="73"/>
        <v>-1</v>
      </c>
      <c r="N792">
        <f t="shared" si="74"/>
        <v>0</v>
      </c>
      <c r="O792">
        <f t="shared" si="74"/>
        <v>0</v>
      </c>
      <c r="P792">
        <f t="shared" si="74"/>
        <v>0</v>
      </c>
      <c r="Q792">
        <f t="shared" si="75"/>
        <v>-1</v>
      </c>
      <c r="R792" t="str">
        <f t="shared" si="71"/>
        <v>300mt-wam</v>
      </c>
      <c r="S792" t="str">
        <f t="shared" si="71"/>
        <v>L1</v>
      </c>
      <c r="T792" t="str">
        <f t="shared" si="71"/>
        <v>S3</v>
      </c>
      <c r="U792" t="str">
        <f t="shared" si="72"/>
        <v>L1-S3</v>
      </c>
    </row>
    <row r="793" spans="1:21" x14ac:dyDescent="0.35">
      <c r="A793" t="s">
        <v>1637</v>
      </c>
      <c r="B793" t="s">
        <v>1512</v>
      </c>
      <c r="C793" t="s">
        <v>3</v>
      </c>
      <c r="D793" t="s">
        <v>1466</v>
      </c>
      <c r="E793">
        <v>0</v>
      </c>
      <c r="F793">
        <v>0</v>
      </c>
      <c r="G793">
        <v>0</v>
      </c>
      <c r="H793" t="s">
        <v>1442</v>
      </c>
      <c r="I793" t="s">
        <v>1467</v>
      </c>
      <c r="J793" t="s">
        <v>1582</v>
      </c>
      <c r="K793" t="s">
        <v>1467</v>
      </c>
      <c r="M793">
        <f t="shared" si="73"/>
        <v>-1</v>
      </c>
      <c r="N793">
        <f t="shared" si="74"/>
        <v>0</v>
      </c>
      <c r="O793">
        <f t="shared" si="74"/>
        <v>0</v>
      </c>
      <c r="P793">
        <f t="shared" si="74"/>
        <v>0</v>
      </c>
      <c r="Q793">
        <f t="shared" si="75"/>
        <v>-1</v>
      </c>
      <c r="R793" t="str">
        <f t="shared" si="71"/>
        <v>300mt-wam</v>
      </c>
      <c r="S793" t="str">
        <f t="shared" si="71"/>
        <v>L1</v>
      </c>
      <c r="T793" t="str">
        <f t="shared" si="71"/>
        <v>S3_P1</v>
      </c>
      <c r="U793" t="str">
        <f t="shared" si="72"/>
        <v>L1-S3_P1</v>
      </c>
    </row>
    <row r="794" spans="1:21" x14ac:dyDescent="0.35">
      <c r="A794" t="s">
        <v>1637</v>
      </c>
      <c r="B794" t="s">
        <v>1512</v>
      </c>
      <c r="C794" t="s">
        <v>3</v>
      </c>
      <c r="D794" t="s">
        <v>1468</v>
      </c>
      <c r="E794">
        <v>0.32075471700000002</v>
      </c>
      <c r="F794">
        <v>0.11320754700000001</v>
      </c>
      <c r="G794">
        <v>0</v>
      </c>
      <c r="H794" t="s">
        <v>1442</v>
      </c>
      <c r="I794" t="s">
        <v>1469</v>
      </c>
      <c r="J794" t="s">
        <v>1582</v>
      </c>
      <c r="K794" t="s">
        <v>1469</v>
      </c>
      <c r="M794">
        <f t="shared" si="73"/>
        <v>0</v>
      </c>
      <c r="N794">
        <f t="shared" si="74"/>
        <v>0</v>
      </c>
      <c r="O794">
        <f t="shared" si="74"/>
        <v>0</v>
      </c>
      <c r="P794">
        <f t="shared" si="74"/>
        <v>0</v>
      </c>
      <c r="Q794">
        <f t="shared" si="75"/>
        <v>0</v>
      </c>
      <c r="R794" t="str">
        <f t="shared" si="71"/>
        <v>300mt-wam</v>
      </c>
      <c r="S794" t="str">
        <f t="shared" si="71"/>
        <v>L1</v>
      </c>
      <c r="T794" t="str">
        <f t="shared" si="71"/>
        <v>S3_P2</v>
      </c>
      <c r="U794" t="str">
        <f t="shared" si="72"/>
        <v>L1-S3_P2</v>
      </c>
    </row>
    <row r="795" spans="1:21" x14ac:dyDescent="0.35">
      <c r="A795" t="s">
        <v>1637</v>
      </c>
      <c r="B795" t="s">
        <v>1512</v>
      </c>
      <c r="C795" t="s">
        <v>9</v>
      </c>
      <c r="D795" t="s">
        <v>35</v>
      </c>
      <c r="E795">
        <v>0.50943396200000002</v>
      </c>
      <c r="F795">
        <v>0.26415094300000003</v>
      </c>
      <c r="G795">
        <v>7.5471698000000004E-2</v>
      </c>
      <c r="H795" t="s">
        <v>1442</v>
      </c>
      <c r="I795" t="s">
        <v>1470</v>
      </c>
      <c r="J795" t="s">
        <v>1583</v>
      </c>
      <c r="K795" t="s">
        <v>1470</v>
      </c>
      <c r="M795">
        <f t="shared" si="73"/>
        <v>0</v>
      </c>
      <c r="N795">
        <f t="shared" si="74"/>
        <v>0</v>
      </c>
      <c r="O795">
        <f t="shared" si="74"/>
        <v>0</v>
      </c>
      <c r="P795">
        <f t="shared" si="74"/>
        <v>0</v>
      </c>
      <c r="Q795">
        <f t="shared" si="75"/>
        <v>0</v>
      </c>
      <c r="R795" t="str">
        <f t="shared" si="71"/>
        <v>300mt-wam</v>
      </c>
      <c r="S795" t="str">
        <f t="shared" si="71"/>
        <v>L2</v>
      </c>
      <c r="T795" t="str">
        <f t="shared" si="71"/>
        <v>a</v>
      </c>
      <c r="U795" t="str">
        <f t="shared" si="72"/>
        <v>L2-a</v>
      </c>
    </row>
    <row r="796" spans="1:21" x14ac:dyDescent="0.35">
      <c r="A796" t="s">
        <v>1637</v>
      </c>
      <c r="B796" t="s">
        <v>1512</v>
      </c>
      <c r="C796" t="s">
        <v>9</v>
      </c>
      <c r="D796" t="s">
        <v>39</v>
      </c>
      <c r="E796">
        <v>0.83018867900000004</v>
      </c>
      <c r="F796">
        <v>0.43396226399999999</v>
      </c>
      <c r="G796">
        <v>0.132075472</v>
      </c>
      <c r="H796" t="s">
        <v>1463</v>
      </c>
      <c r="I796" t="s">
        <v>1472</v>
      </c>
      <c r="J796" t="s">
        <v>1583</v>
      </c>
      <c r="K796" t="s">
        <v>1472</v>
      </c>
      <c r="M796">
        <f t="shared" si="73"/>
        <v>0</v>
      </c>
      <c r="N796">
        <f t="shared" si="74"/>
        <v>1</v>
      </c>
      <c r="O796">
        <f t="shared" si="74"/>
        <v>0</v>
      </c>
      <c r="P796">
        <f t="shared" si="74"/>
        <v>0</v>
      </c>
      <c r="Q796">
        <f t="shared" si="75"/>
        <v>1</v>
      </c>
      <c r="R796" t="str">
        <f t="shared" si="71"/>
        <v>300mt-wam</v>
      </c>
      <c r="S796" t="str">
        <f t="shared" si="71"/>
        <v>L2</v>
      </c>
      <c r="T796" t="str">
        <f t="shared" si="71"/>
        <v>b</v>
      </c>
      <c r="U796" t="str">
        <f t="shared" si="72"/>
        <v>L2-b</v>
      </c>
    </row>
    <row r="797" spans="1:21" x14ac:dyDescent="0.35">
      <c r="A797" t="s">
        <v>1637</v>
      </c>
      <c r="B797" t="s">
        <v>1512</v>
      </c>
      <c r="C797" t="s">
        <v>9</v>
      </c>
      <c r="D797" t="s">
        <v>42</v>
      </c>
      <c r="E797">
        <v>0.96226415099999996</v>
      </c>
      <c r="F797">
        <v>0.83018867900000004</v>
      </c>
      <c r="G797">
        <v>0.28301886799999998</v>
      </c>
      <c r="H797" t="s">
        <v>1447</v>
      </c>
      <c r="I797" t="s">
        <v>1473</v>
      </c>
      <c r="J797" t="s">
        <v>1583</v>
      </c>
      <c r="K797" t="s">
        <v>1473</v>
      </c>
      <c r="M797">
        <f t="shared" si="73"/>
        <v>0</v>
      </c>
      <c r="N797">
        <f t="shared" si="74"/>
        <v>1</v>
      </c>
      <c r="O797">
        <f t="shared" si="74"/>
        <v>1</v>
      </c>
      <c r="P797">
        <f t="shared" si="74"/>
        <v>0</v>
      </c>
      <c r="Q797">
        <f t="shared" si="75"/>
        <v>2</v>
      </c>
      <c r="R797" t="str">
        <f t="shared" si="71"/>
        <v>300mt-wam</v>
      </c>
      <c r="S797" t="str">
        <f t="shared" si="71"/>
        <v>L2</v>
      </c>
      <c r="T797" t="str">
        <f t="shared" si="71"/>
        <v>d</v>
      </c>
      <c r="U797" t="str">
        <f t="shared" si="72"/>
        <v>L2-d</v>
      </c>
    </row>
    <row r="798" spans="1:21" x14ac:dyDescent="0.35">
      <c r="A798" t="s">
        <v>1637</v>
      </c>
      <c r="B798" t="s">
        <v>1512</v>
      </c>
      <c r="C798" t="s">
        <v>9</v>
      </c>
      <c r="D798" t="s">
        <v>45</v>
      </c>
      <c r="E798">
        <v>1</v>
      </c>
      <c r="F798">
        <v>0.90566037700000002</v>
      </c>
      <c r="G798">
        <v>0.45283018899999999</v>
      </c>
      <c r="H798" t="s">
        <v>1447</v>
      </c>
      <c r="I798" t="s">
        <v>1474</v>
      </c>
      <c r="J798" t="s">
        <v>1583</v>
      </c>
      <c r="K798" t="s">
        <v>1474</v>
      </c>
      <c r="M798">
        <f t="shared" si="73"/>
        <v>0</v>
      </c>
      <c r="N798">
        <f t="shared" si="74"/>
        <v>1</v>
      </c>
      <c r="O798">
        <f t="shared" si="74"/>
        <v>1</v>
      </c>
      <c r="P798">
        <f t="shared" si="74"/>
        <v>0</v>
      </c>
      <c r="Q798">
        <f t="shared" si="75"/>
        <v>2</v>
      </c>
      <c r="R798" t="str">
        <f t="shared" si="71"/>
        <v>300mt-wam</v>
      </c>
      <c r="S798" t="str">
        <f t="shared" si="71"/>
        <v>L2</v>
      </c>
      <c r="T798" t="str">
        <f t="shared" si="71"/>
        <v>e</v>
      </c>
      <c r="U798" t="str">
        <f t="shared" si="72"/>
        <v>L2-e</v>
      </c>
    </row>
    <row r="799" spans="1:21" x14ac:dyDescent="0.35">
      <c r="A799" t="s">
        <v>1637</v>
      </c>
      <c r="B799" t="s">
        <v>1512</v>
      </c>
      <c r="C799" t="s">
        <v>9</v>
      </c>
      <c r="D799" t="s">
        <v>1450</v>
      </c>
      <c r="E799">
        <v>0</v>
      </c>
      <c r="F799">
        <v>0</v>
      </c>
      <c r="G799">
        <v>0</v>
      </c>
      <c r="H799" t="s">
        <v>1442</v>
      </c>
      <c r="I799" t="s">
        <v>1475</v>
      </c>
      <c r="J799" t="s">
        <v>1583</v>
      </c>
      <c r="K799" t="s">
        <v>1475</v>
      </c>
      <c r="M799">
        <f t="shared" si="73"/>
        <v>-1</v>
      </c>
      <c r="N799">
        <f t="shared" si="74"/>
        <v>0</v>
      </c>
      <c r="O799">
        <f t="shared" si="74"/>
        <v>0</v>
      </c>
      <c r="P799">
        <f t="shared" si="74"/>
        <v>0</v>
      </c>
      <c r="Q799">
        <f t="shared" si="75"/>
        <v>-1</v>
      </c>
      <c r="R799" t="str">
        <f t="shared" si="71"/>
        <v>300mt-wam</v>
      </c>
      <c r="S799" t="str">
        <f t="shared" si="71"/>
        <v>L2</v>
      </c>
      <c r="T799" t="str">
        <f t="shared" si="71"/>
        <v>S1</v>
      </c>
      <c r="U799" t="str">
        <f t="shared" si="72"/>
        <v>L2-S1</v>
      </c>
    </row>
    <row r="800" spans="1:21" x14ac:dyDescent="0.35">
      <c r="A800" t="s">
        <v>1637</v>
      </c>
      <c r="B800" t="s">
        <v>1512</v>
      </c>
      <c r="C800" t="s">
        <v>9</v>
      </c>
      <c r="D800" t="s">
        <v>1454</v>
      </c>
      <c r="E800">
        <v>0.22641509400000001</v>
      </c>
      <c r="F800">
        <v>0</v>
      </c>
      <c r="G800">
        <v>0</v>
      </c>
      <c r="H800" t="s">
        <v>1442</v>
      </c>
      <c r="I800" t="s">
        <v>1476</v>
      </c>
      <c r="J800" t="s">
        <v>1583</v>
      </c>
      <c r="K800" t="s">
        <v>1476</v>
      </c>
      <c r="M800">
        <f t="shared" si="73"/>
        <v>0</v>
      </c>
      <c r="N800">
        <f t="shared" si="74"/>
        <v>0</v>
      </c>
      <c r="O800">
        <f t="shared" si="74"/>
        <v>0</v>
      </c>
      <c r="P800">
        <f t="shared" si="74"/>
        <v>0</v>
      </c>
      <c r="Q800">
        <f t="shared" si="75"/>
        <v>0</v>
      </c>
      <c r="R800" t="str">
        <f t="shared" si="71"/>
        <v>300mt-wam</v>
      </c>
      <c r="S800" t="str">
        <f t="shared" si="71"/>
        <v>L2</v>
      </c>
      <c r="T800" t="str">
        <f t="shared" si="71"/>
        <v>S1_P1</v>
      </c>
      <c r="U800" t="str">
        <f t="shared" si="72"/>
        <v>L2-S1_P1</v>
      </c>
    </row>
    <row r="801" spans="1:21" x14ac:dyDescent="0.35">
      <c r="A801" t="s">
        <v>1637</v>
      </c>
      <c r="B801" t="s">
        <v>1512</v>
      </c>
      <c r="C801" t="s">
        <v>9</v>
      </c>
      <c r="D801" t="s">
        <v>1459</v>
      </c>
      <c r="E801">
        <v>0.83018867900000004</v>
      </c>
      <c r="F801">
        <v>0.33962264199999997</v>
      </c>
      <c r="G801">
        <v>3.7735849000000002E-2</v>
      </c>
      <c r="H801" t="s">
        <v>1463</v>
      </c>
      <c r="I801" t="s">
        <v>1477</v>
      </c>
      <c r="J801" t="s">
        <v>1583</v>
      </c>
      <c r="K801" t="s">
        <v>1477</v>
      </c>
      <c r="M801">
        <f t="shared" si="73"/>
        <v>0</v>
      </c>
      <c r="N801">
        <f t="shared" si="74"/>
        <v>1</v>
      </c>
      <c r="O801">
        <f t="shared" si="74"/>
        <v>0</v>
      </c>
      <c r="P801">
        <f t="shared" si="74"/>
        <v>0</v>
      </c>
      <c r="Q801">
        <f t="shared" si="75"/>
        <v>1</v>
      </c>
      <c r="R801" t="str">
        <f t="shared" si="71"/>
        <v>300mt-wam</v>
      </c>
      <c r="S801" t="str">
        <f t="shared" si="71"/>
        <v>L2</v>
      </c>
      <c r="T801" t="str">
        <f t="shared" si="71"/>
        <v>S1_P2</v>
      </c>
      <c r="U801" t="str">
        <f t="shared" si="72"/>
        <v>L2-S1_P2</v>
      </c>
    </row>
    <row r="802" spans="1:21" x14ac:dyDescent="0.35">
      <c r="A802" t="s">
        <v>1637</v>
      </c>
      <c r="B802" t="s">
        <v>1512</v>
      </c>
      <c r="C802" t="s">
        <v>9</v>
      </c>
      <c r="D802" t="s">
        <v>1460</v>
      </c>
      <c r="E802">
        <v>0.11320754700000001</v>
      </c>
      <c r="F802">
        <v>0</v>
      </c>
      <c r="G802">
        <v>0</v>
      </c>
      <c r="H802" t="s">
        <v>1442</v>
      </c>
      <c r="I802" t="s">
        <v>1478</v>
      </c>
      <c r="J802" t="s">
        <v>1583</v>
      </c>
      <c r="K802" t="s">
        <v>1478</v>
      </c>
      <c r="M802">
        <f t="shared" si="73"/>
        <v>0</v>
      </c>
      <c r="N802">
        <f t="shared" si="74"/>
        <v>0</v>
      </c>
      <c r="O802">
        <f t="shared" si="74"/>
        <v>0</v>
      </c>
      <c r="P802">
        <f t="shared" si="74"/>
        <v>0</v>
      </c>
      <c r="Q802">
        <f t="shared" si="75"/>
        <v>0</v>
      </c>
      <c r="R802" t="str">
        <f t="shared" si="71"/>
        <v>300mt-wam</v>
      </c>
      <c r="S802" t="str">
        <f t="shared" si="71"/>
        <v>L2</v>
      </c>
      <c r="T802" t="str">
        <f t="shared" si="71"/>
        <v>S2</v>
      </c>
      <c r="U802" t="str">
        <f t="shared" si="72"/>
        <v>L2-S2</v>
      </c>
    </row>
    <row r="803" spans="1:21" x14ac:dyDescent="0.35">
      <c r="A803" t="s">
        <v>1637</v>
      </c>
      <c r="B803" t="s">
        <v>1512</v>
      </c>
      <c r="C803" t="s">
        <v>9</v>
      </c>
      <c r="D803" t="s">
        <v>1462</v>
      </c>
      <c r="E803">
        <v>0.58490565999999999</v>
      </c>
      <c r="F803">
        <v>0.20754717</v>
      </c>
      <c r="G803">
        <v>1.8867925000000001E-2</v>
      </c>
      <c r="H803" t="s">
        <v>1442</v>
      </c>
      <c r="I803" t="s">
        <v>1479</v>
      </c>
      <c r="J803" t="s">
        <v>1583</v>
      </c>
      <c r="K803" t="s">
        <v>1479</v>
      </c>
      <c r="M803">
        <f t="shared" si="73"/>
        <v>0</v>
      </c>
      <c r="N803">
        <f t="shared" si="74"/>
        <v>0</v>
      </c>
      <c r="O803">
        <f t="shared" si="74"/>
        <v>0</v>
      </c>
      <c r="P803">
        <f t="shared" si="74"/>
        <v>0</v>
      </c>
      <c r="Q803">
        <f t="shared" si="75"/>
        <v>0</v>
      </c>
      <c r="R803" t="str">
        <f t="shared" si="71"/>
        <v>300mt-wam</v>
      </c>
      <c r="S803" t="str">
        <f t="shared" si="71"/>
        <v>L2</v>
      </c>
      <c r="T803" t="str">
        <f t="shared" si="71"/>
        <v>S2_P1</v>
      </c>
      <c r="U803" t="str">
        <f t="shared" si="72"/>
        <v>L2-S2_P1</v>
      </c>
    </row>
    <row r="804" spans="1:21" x14ac:dyDescent="0.35">
      <c r="A804" t="s">
        <v>1637</v>
      </c>
      <c r="B804" t="s">
        <v>1512</v>
      </c>
      <c r="C804" t="s">
        <v>9</v>
      </c>
      <c r="D804" t="s">
        <v>179</v>
      </c>
      <c r="E804">
        <v>0.92452830200000002</v>
      </c>
      <c r="F804">
        <v>0.67924528299999998</v>
      </c>
      <c r="G804">
        <v>0.20754717</v>
      </c>
      <c r="H804" t="s">
        <v>1447</v>
      </c>
      <c r="I804" t="s">
        <v>1480</v>
      </c>
      <c r="J804" t="s">
        <v>1583</v>
      </c>
      <c r="K804" t="s">
        <v>1480</v>
      </c>
      <c r="M804">
        <f t="shared" si="73"/>
        <v>0</v>
      </c>
      <c r="N804">
        <f t="shared" si="74"/>
        <v>1</v>
      </c>
      <c r="O804">
        <f t="shared" si="74"/>
        <v>1</v>
      </c>
      <c r="P804">
        <f t="shared" si="74"/>
        <v>0</v>
      </c>
      <c r="Q804">
        <f t="shared" si="75"/>
        <v>2</v>
      </c>
      <c r="R804" t="str">
        <f t="shared" si="71"/>
        <v>300mt-wam</v>
      </c>
      <c r="S804" t="str">
        <f t="shared" si="71"/>
        <v>L2</v>
      </c>
      <c r="T804" t="str">
        <f t="shared" si="71"/>
        <v>S2_P2</v>
      </c>
      <c r="U804" t="str">
        <f t="shared" si="72"/>
        <v>L2-S2_P2</v>
      </c>
    </row>
    <row r="805" spans="1:21" x14ac:dyDescent="0.35">
      <c r="A805" t="s">
        <v>1637</v>
      </c>
      <c r="B805" t="s">
        <v>1512</v>
      </c>
      <c r="C805" t="s">
        <v>9</v>
      </c>
      <c r="D805" t="s">
        <v>1464</v>
      </c>
      <c r="E805">
        <v>0</v>
      </c>
      <c r="F805">
        <v>0</v>
      </c>
      <c r="G805">
        <v>0</v>
      </c>
      <c r="H805" t="s">
        <v>1442</v>
      </c>
      <c r="I805" t="s">
        <v>1481</v>
      </c>
      <c r="J805" t="s">
        <v>1583</v>
      </c>
      <c r="K805" t="s">
        <v>1481</v>
      </c>
      <c r="M805">
        <f t="shared" si="73"/>
        <v>-1</v>
      </c>
      <c r="N805">
        <f t="shared" si="74"/>
        <v>0</v>
      </c>
      <c r="O805">
        <f t="shared" si="74"/>
        <v>0</v>
      </c>
      <c r="P805">
        <f t="shared" si="74"/>
        <v>0</v>
      </c>
      <c r="Q805">
        <f t="shared" si="75"/>
        <v>-1</v>
      </c>
      <c r="R805" t="str">
        <f t="shared" si="71"/>
        <v>300mt-wam</v>
      </c>
      <c r="S805" t="str">
        <f t="shared" si="71"/>
        <v>L2</v>
      </c>
      <c r="T805" t="str">
        <f t="shared" si="71"/>
        <v>S3</v>
      </c>
      <c r="U805" t="str">
        <f t="shared" si="72"/>
        <v>L2-S3</v>
      </c>
    </row>
    <row r="806" spans="1:21" x14ac:dyDescent="0.35">
      <c r="A806" t="s">
        <v>1637</v>
      </c>
      <c r="B806" t="s">
        <v>1512</v>
      </c>
      <c r="C806" t="s">
        <v>9</v>
      </c>
      <c r="D806" t="s">
        <v>1466</v>
      </c>
      <c r="E806">
        <v>0.11320754700000001</v>
      </c>
      <c r="F806">
        <v>0</v>
      </c>
      <c r="G806">
        <v>0</v>
      </c>
      <c r="H806" t="s">
        <v>1442</v>
      </c>
      <c r="I806" t="s">
        <v>1482</v>
      </c>
      <c r="J806" t="s">
        <v>1583</v>
      </c>
      <c r="K806" t="s">
        <v>1482</v>
      </c>
      <c r="M806">
        <f t="shared" si="73"/>
        <v>0</v>
      </c>
      <c r="N806">
        <f t="shared" si="74"/>
        <v>0</v>
      </c>
      <c r="O806">
        <f t="shared" si="74"/>
        <v>0</v>
      </c>
      <c r="P806">
        <f t="shared" si="74"/>
        <v>0</v>
      </c>
      <c r="Q806">
        <f t="shared" si="75"/>
        <v>0</v>
      </c>
      <c r="R806" t="str">
        <f t="shared" si="71"/>
        <v>300mt-wam</v>
      </c>
      <c r="S806" t="str">
        <f t="shared" si="71"/>
        <v>L2</v>
      </c>
      <c r="T806" t="str">
        <f t="shared" si="71"/>
        <v>S3_P1</v>
      </c>
      <c r="U806" t="str">
        <f t="shared" si="72"/>
        <v>L2-S3_P1</v>
      </c>
    </row>
    <row r="807" spans="1:21" x14ac:dyDescent="0.35">
      <c r="A807" t="s">
        <v>1637</v>
      </c>
      <c r="B807" t="s">
        <v>1512</v>
      </c>
      <c r="C807" t="s">
        <v>9</v>
      </c>
      <c r="D807" t="s">
        <v>1468</v>
      </c>
      <c r="E807">
        <v>0.50943396200000002</v>
      </c>
      <c r="F807">
        <v>0.188679245</v>
      </c>
      <c r="G807">
        <v>0</v>
      </c>
      <c r="H807" t="s">
        <v>1442</v>
      </c>
      <c r="I807" t="s">
        <v>1483</v>
      </c>
      <c r="J807" t="s">
        <v>1583</v>
      </c>
      <c r="K807" t="s">
        <v>1483</v>
      </c>
      <c r="M807">
        <f t="shared" si="73"/>
        <v>0</v>
      </c>
      <c r="N807">
        <f t="shared" si="74"/>
        <v>0</v>
      </c>
      <c r="O807">
        <f t="shared" si="74"/>
        <v>0</v>
      </c>
      <c r="P807">
        <f t="shared" si="74"/>
        <v>0</v>
      </c>
      <c r="Q807">
        <f t="shared" si="75"/>
        <v>0</v>
      </c>
      <c r="R807" t="str">
        <f t="shared" si="71"/>
        <v>300mt-wam</v>
      </c>
      <c r="S807" t="str">
        <f t="shared" si="71"/>
        <v>L2</v>
      </c>
      <c r="T807" t="str">
        <f t="shared" si="71"/>
        <v>S3_P2</v>
      </c>
      <c r="U807" t="str">
        <f t="shared" si="72"/>
        <v>L2-S3_P2</v>
      </c>
    </row>
    <row r="808" spans="1:21" x14ac:dyDescent="0.35">
      <c r="A808" t="s">
        <v>1637</v>
      </c>
      <c r="B808" t="s">
        <v>1512</v>
      </c>
      <c r="C808" t="s">
        <v>14</v>
      </c>
      <c r="D808" t="s">
        <v>35</v>
      </c>
      <c r="E808">
        <v>0.58490565999999999</v>
      </c>
      <c r="F808">
        <v>0.26415094300000003</v>
      </c>
      <c r="G808">
        <v>9.4339622999999997E-2</v>
      </c>
      <c r="H808" t="s">
        <v>1442</v>
      </c>
      <c r="I808" t="s">
        <v>1484</v>
      </c>
      <c r="J808" t="s">
        <v>1584</v>
      </c>
      <c r="K808" t="s">
        <v>1484</v>
      </c>
      <c r="M808">
        <f t="shared" si="73"/>
        <v>0</v>
      </c>
      <c r="N808">
        <f t="shared" si="74"/>
        <v>0</v>
      </c>
      <c r="O808">
        <f t="shared" si="74"/>
        <v>0</v>
      </c>
      <c r="P808">
        <f t="shared" si="74"/>
        <v>0</v>
      </c>
      <c r="Q808">
        <f t="shared" si="75"/>
        <v>0</v>
      </c>
      <c r="R808" t="str">
        <f t="shared" si="71"/>
        <v>300mt-wam</v>
      </c>
      <c r="S808" t="str">
        <f t="shared" si="71"/>
        <v>L3</v>
      </c>
      <c r="T808" t="str">
        <f t="shared" si="71"/>
        <v>a</v>
      </c>
      <c r="U808" t="str">
        <f t="shared" si="72"/>
        <v>L3-a</v>
      </c>
    </row>
    <row r="809" spans="1:21" x14ac:dyDescent="0.35">
      <c r="A809" t="s">
        <v>1637</v>
      </c>
      <c r="B809" t="s">
        <v>1512</v>
      </c>
      <c r="C809" t="s">
        <v>14</v>
      </c>
      <c r="D809" t="s">
        <v>39</v>
      </c>
      <c r="E809">
        <v>0.84905660400000005</v>
      </c>
      <c r="F809">
        <v>0.47169811299999997</v>
      </c>
      <c r="G809">
        <v>0.15094339600000001</v>
      </c>
      <c r="H809" t="s">
        <v>1463</v>
      </c>
      <c r="I809" t="s">
        <v>1486</v>
      </c>
      <c r="J809" t="s">
        <v>1584</v>
      </c>
      <c r="K809" t="s">
        <v>1486</v>
      </c>
      <c r="M809">
        <f t="shared" si="73"/>
        <v>0</v>
      </c>
      <c r="N809">
        <f t="shared" si="74"/>
        <v>1</v>
      </c>
      <c r="O809">
        <f t="shared" si="74"/>
        <v>0</v>
      </c>
      <c r="P809">
        <f t="shared" si="74"/>
        <v>0</v>
      </c>
      <c r="Q809">
        <f t="shared" si="75"/>
        <v>1</v>
      </c>
      <c r="R809" t="str">
        <f t="shared" si="71"/>
        <v>300mt-wam</v>
      </c>
      <c r="S809" t="str">
        <f t="shared" si="71"/>
        <v>L3</v>
      </c>
      <c r="T809" t="str">
        <f t="shared" si="71"/>
        <v>b</v>
      </c>
      <c r="U809" t="str">
        <f t="shared" si="72"/>
        <v>L3-b</v>
      </c>
    </row>
    <row r="810" spans="1:21" x14ac:dyDescent="0.35">
      <c r="A810" t="s">
        <v>1637</v>
      </c>
      <c r="B810" t="s">
        <v>1512</v>
      </c>
      <c r="C810" t="s">
        <v>14</v>
      </c>
      <c r="D810" t="s">
        <v>42</v>
      </c>
      <c r="E810">
        <v>0.98113207499999999</v>
      </c>
      <c r="F810">
        <v>0.83018867900000004</v>
      </c>
      <c r="G810">
        <v>0.28301886799999998</v>
      </c>
      <c r="H810" t="s">
        <v>1447</v>
      </c>
      <c r="I810" t="s">
        <v>1487</v>
      </c>
      <c r="J810" t="s">
        <v>1584</v>
      </c>
      <c r="K810" t="s">
        <v>1487</v>
      </c>
      <c r="M810">
        <f t="shared" si="73"/>
        <v>0</v>
      </c>
      <c r="N810">
        <f t="shared" si="74"/>
        <v>1</v>
      </c>
      <c r="O810">
        <f t="shared" si="74"/>
        <v>1</v>
      </c>
      <c r="P810">
        <f t="shared" si="74"/>
        <v>0</v>
      </c>
      <c r="Q810">
        <f t="shared" si="75"/>
        <v>2</v>
      </c>
      <c r="R810" t="str">
        <f t="shared" si="71"/>
        <v>300mt-wam</v>
      </c>
      <c r="S810" t="str">
        <f t="shared" si="71"/>
        <v>L3</v>
      </c>
      <c r="T810" t="str">
        <f t="shared" si="71"/>
        <v>d</v>
      </c>
      <c r="U810" t="str">
        <f t="shared" si="72"/>
        <v>L3-d</v>
      </c>
    </row>
    <row r="811" spans="1:21" x14ac:dyDescent="0.35">
      <c r="A811" t="s">
        <v>1637</v>
      </c>
      <c r="B811" t="s">
        <v>1512</v>
      </c>
      <c r="C811" t="s">
        <v>14</v>
      </c>
      <c r="D811" t="s">
        <v>45</v>
      </c>
      <c r="E811">
        <v>1</v>
      </c>
      <c r="F811">
        <v>0.90566037700000002</v>
      </c>
      <c r="G811">
        <v>0.49056603799999998</v>
      </c>
      <c r="H811" t="s">
        <v>1447</v>
      </c>
      <c r="I811" t="s">
        <v>1488</v>
      </c>
      <c r="J811" t="s">
        <v>1584</v>
      </c>
      <c r="K811" t="s">
        <v>1488</v>
      </c>
      <c r="M811">
        <f t="shared" si="73"/>
        <v>0</v>
      </c>
      <c r="N811">
        <f t="shared" si="74"/>
        <v>1</v>
      </c>
      <c r="O811">
        <f t="shared" si="74"/>
        <v>1</v>
      </c>
      <c r="P811">
        <f t="shared" si="74"/>
        <v>0</v>
      </c>
      <c r="Q811">
        <f t="shared" si="75"/>
        <v>2</v>
      </c>
      <c r="R811" t="str">
        <f t="shared" si="71"/>
        <v>300mt-wam</v>
      </c>
      <c r="S811" t="str">
        <f t="shared" si="71"/>
        <v>L3</v>
      </c>
      <c r="T811" t="str">
        <f t="shared" si="71"/>
        <v>e</v>
      </c>
      <c r="U811" t="str">
        <f t="shared" si="72"/>
        <v>L3-e</v>
      </c>
    </row>
    <row r="812" spans="1:21" x14ac:dyDescent="0.35">
      <c r="A812" t="s">
        <v>1637</v>
      </c>
      <c r="B812" t="s">
        <v>1512</v>
      </c>
      <c r="C812" t="s">
        <v>14</v>
      </c>
      <c r="D812" t="s">
        <v>1450</v>
      </c>
      <c r="E812">
        <v>0</v>
      </c>
      <c r="F812">
        <v>0</v>
      </c>
      <c r="G812">
        <v>0</v>
      </c>
      <c r="H812" t="s">
        <v>1442</v>
      </c>
      <c r="I812" t="s">
        <v>1489</v>
      </c>
      <c r="J812" t="s">
        <v>1584</v>
      </c>
      <c r="K812" t="s">
        <v>1489</v>
      </c>
      <c r="M812">
        <f t="shared" si="73"/>
        <v>-1</v>
      </c>
      <c r="N812">
        <f t="shared" si="74"/>
        <v>0</v>
      </c>
      <c r="O812">
        <f t="shared" si="74"/>
        <v>0</v>
      </c>
      <c r="P812">
        <f t="shared" si="74"/>
        <v>0</v>
      </c>
      <c r="Q812">
        <f t="shared" si="75"/>
        <v>-1</v>
      </c>
      <c r="R812" t="str">
        <f t="shared" si="71"/>
        <v>300mt-wam</v>
      </c>
      <c r="S812" t="str">
        <f t="shared" si="71"/>
        <v>L3</v>
      </c>
      <c r="T812" t="str">
        <f t="shared" si="71"/>
        <v>S1</v>
      </c>
      <c r="U812" t="str">
        <f t="shared" si="72"/>
        <v>L3-S1</v>
      </c>
    </row>
    <row r="813" spans="1:21" x14ac:dyDescent="0.35">
      <c r="A813" t="s">
        <v>1637</v>
      </c>
      <c r="B813" t="s">
        <v>1512</v>
      </c>
      <c r="C813" t="s">
        <v>14</v>
      </c>
      <c r="D813" t="s">
        <v>1454</v>
      </c>
      <c r="E813">
        <v>0.26415094300000003</v>
      </c>
      <c r="F813">
        <v>1.8867925000000001E-2</v>
      </c>
      <c r="G813">
        <v>0</v>
      </c>
      <c r="H813" t="s">
        <v>1442</v>
      </c>
      <c r="I813" t="s">
        <v>1490</v>
      </c>
      <c r="J813" t="s">
        <v>1584</v>
      </c>
      <c r="K813" t="s">
        <v>1490</v>
      </c>
      <c r="M813">
        <f t="shared" si="73"/>
        <v>0</v>
      </c>
      <c r="N813">
        <f t="shared" si="74"/>
        <v>0</v>
      </c>
      <c r="O813">
        <f t="shared" si="74"/>
        <v>0</v>
      </c>
      <c r="P813">
        <f t="shared" si="74"/>
        <v>0</v>
      </c>
      <c r="Q813">
        <f t="shared" si="75"/>
        <v>0</v>
      </c>
      <c r="R813" t="str">
        <f t="shared" si="71"/>
        <v>300mt-wam</v>
      </c>
      <c r="S813" t="str">
        <f t="shared" si="71"/>
        <v>L3</v>
      </c>
      <c r="T813" t="str">
        <f t="shared" si="71"/>
        <v>S1_P1</v>
      </c>
      <c r="U813" t="str">
        <f t="shared" si="72"/>
        <v>L3-S1_P1</v>
      </c>
    </row>
    <row r="814" spans="1:21" x14ac:dyDescent="0.35">
      <c r="A814" t="s">
        <v>1637</v>
      </c>
      <c r="B814" t="s">
        <v>1512</v>
      </c>
      <c r="C814" t="s">
        <v>14</v>
      </c>
      <c r="D814" t="s">
        <v>1459</v>
      </c>
      <c r="E814">
        <v>0.83018867900000004</v>
      </c>
      <c r="F814">
        <v>0.37735849100000002</v>
      </c>
      <c r="G814">
        <v>9.4339622999999997E-2</v>
      </c>
      <c r="H814" t="s">
        <v>1463</v>
      </c>
      <c r="I814" t="s">
        <v>1491</v>
      </c>
      <c r="J814" t="s">
        <v>1584</v>
      </c>
      <c r="K814" t="s">
        <v>1491</v>
      </c>
      <c r="M814">
        <f t="shared" si="73"/>
        <v>0</v>
      </c>
      <c r="N814">
        <f t="shared" si="74"/>
        <v>1</v>
      </c>
      <c r="O814">
        <f t="shared" si="74"/>
        <v>0</v>
      </c>
      <c r="P814">
        <f t="shared" si="74"/>
        <v>0</v>
      </c>
      <c r="Q814">
        <f t="shared" si="75"/>
        <v>1</v>
      </c>
      <c r="R814" t="str">
        <f t="shared" si="71"/>
        <v>300mt-wam</v>
      </c>
      <c r="S814" t="str">
        <f t="shared" si="71"/>
        <v>L3</v>
      </c>
      <c r="T814" t="str">
        <f t="shared" si="71"/>
        <v>S1_P2</v>
      </c>
      <c r="U814" t="str">
        <f t="shared" si="72"/>
        <v>L3-S1_P2</v>
      </c>
    </row>
    <row r="815" spans="1:21" x14ac:dyDescent="0.35">
      <c r="A815" t="s">
        <v>1637</v>
      </c>
      <c r="B815" t="s">
        <v>1512</v>
      </c>
      <c r="C815" t="s">
        <v>14</v>
      </c>
      <c r="D815" t="s">
        <v>1460</v>
      </c>
      <c r="E815">
        <v>0.15094339600000001</v>
      </c>
      <c r="F815">
        <v>0</v>
      </c>
      <c r="G815">
        <v>0</v>
      </c>
      <c r="H815" t="s">
        <v>1442</v>
      </c>
      <c r="I815" t="s">
        <v>1492</v>
      </c>
      <c r="J815" t="s">
        <v>1584</v>
      </c>
      <c r="K815" t="s">
        <v>1492</v>
      </c>
      <c r="M815">
        <f t="shared" si="73"/>
        <v>0</v>
      </c>
      <c r="N815">
        <f t="shared" si="74"/>
        <v>0</v>
      </c>
      <c r="O815">
        <f t="shared" si="74"/>
        <v>0</v>
      </c>
      <c r="P815">
        <f t="shared" si="74"/>
        <v>0</v>
      </c>
      <c r="Q815">
        <f t="shared" si="75"/>
        <v>0</v>
      </c>
      <c r="R815" t="str">
        <f t="shared" si="71"/>
        <v>300mt-wam</v>
      </c>
      <c r="S815" t="str">
        <f t="shared" si="71"/>
        <v>L3</v>
      </c>
      <c r="T815" t="str">
        <f t="shared" si="71"/>
        <v>S2</v>
      </c>
      <c r="U815" t="str">
        <f t="shared" si="72"/>
        <v>L3-S2</v>
      </c>
    </row>
    <row r="816" spans="1:21" x14ac:dyDescent="0.35">
      <c r="A816" t="s">
        <v>1637</v>
      </c>
      <c r="B816" t="s">
        <v>1512</v>
      </c>
      <c r="C816" t="s">
        <v>14</v>
      </c>
      <c r="D816" t="s">
        <v>1462</v>
      </c>
      <c r="E816">
        <v>0.69811320799999999</v>
      </c>
      <c r="F816">
        <v>0.22641509400000001</v>
      </c>
      <c r="G816">
        <v>1.8867925000000001E-2</v>
      </c>
      <c r="H816" t="s">
        <v>1463</v>
      </c>
      <c r="I816" t="s">
        <v>1493</v>
      </c>
      <c r="J816" t="s">
        <v>1584</v>
      </c>
      <c r="K816" t="s">
        <v>1493</v>
      </c>
      <c r="M816">
        <f t="shared" si="73"/>
        <v>0</v>
      </c>
      <c r="N816">
        <f t="shared" si="74"/>
        <v>1</v>
      </c>
      <c r="O816">
        <f t="shared" si="74"/>
        <v>0</v>
      </c>
      <c r="P816">
        <f t="shared" si="74"/>
        <v>0</v>
      </c>
      <c r="Q816">
        <f t="shared" si="75"/>
        <v>1</v>
      </c>
      <c r="R816" t="str">
        <f t="shared" si="71"/>
        <v>300mt-wam</v>
      </c>
      <c r="S816" t="str">
        <f t="shared" si="71"/>
        <v>L3</v>
      </c>
      <c r="T816" t="str">
        <f t="shared" si="71"/>
        <v>S2_P1</v>
      </c>
      <c r="U816" t="str">
        <f t="shared" si="72"/>
        <v>L3-S2_P1</v>
      </c>
    </row>
    <row r="817" spans="1:21" x14ac:dyDescent="0.35">
      <c r="A817" t="s">
        <v>1637</v>
      </c>
      <c r="B817" t="s">
        <v>1512</v>
      </c>
      <c r="C817" t="s">
        <v>14</v>
      </c>
      <c r="D817" t="s">
        <v>179</v>
      </c>
      <c r="E817">
        <v>0.94339622599999995</v>
      </c>
      <c r="F817">
        <v>0.77358490599999996</v>
      </c>
      <c r="G817">
        <v>0.22641509400000001</v>
      </c>
      <c r="H817" t="s">
        <v>1447</v>
      </c>
      <c r="I817" t="s">
        <v>1494</v>
      </c>
      <c r="J817" t="s">
        <v>1584</v>
      </c>
      <c r="K817" t="s">
        <v>1494</v>
      </c>
      <c r="M817">
        <f t="shared" si="73"/>
        <v>0</v>
      </c>
      <c r="N817">
        <f t="shared" si="74"/>
        <v>1</v>
      </c>
      <c r="O817">
        <f t="shared" si="74"/>
        <v>1</v>
      </c>
      <c r="P817">
        <f t="shared" si="74"/>
        <v>0</v>
      </c>
      <c r="Q817">
        <f t="shared" si="75"/>
        <v>2</v>
      </c>
      <c r="R817" t="str">
        <f t="shared" si="71"/>
        <v>300mt-wam</v>
      </c>
      <c r="S817" t="str">
        <f t="shared" si="71"/>
        <v>L3</v>
      </c>
      <c r="T817" t="str">
        <f t="shared" si="71"/>
        <v>S2_P2</v>
      </c>
      <c r="U817" t="str">
        <f t="shared" si="72"/>
        <v>L3-S2_P2</v>
      </c>
    </row>
    <row r="818" spans="1:21" x14ac:dyDescent="0.35">
      <c r="A818" t="s">
        <v>1637</v>
      </c>
      <c r="B818" t="s">
        <v>1512</v>
      </c>
      <c r="C818" t="s">
        <v>14</v>
      </c>
      <c r="D818" t="s">
        <v>1464</v>
      </c>
      <c r="E818">
        <v>0</v>
      </c>
      <c r="F818">
        <v>0</v>
      </c>
      <c r="G818">
        <v>0</v>
      </c>
      <c r="H818" t="s">
        <v>1442</v>
      </c>
      <c r="I818" t="s">
        <v>1495</v>
      </c>
      <c r="J818" t="s">
        <v>1584</v>
      </c>
      <c r="K818" t="s">
        <v>1495</v>
      </c>
      <c r="M818">
        <f t="shared" si="73"/>
        <v>-1</v>
      </c>
      <c r="N818">
        <f t="shared" si="74"/>
        <v>0</v>
      </c>
      <c r="O818">
        <f t="shared" si="74"/>
        <v>0</v>
      </c>
      <c r="P818">
        <f t="shared" si="74"/>
        <v>0</v>
      </c>
      <c r="Q818">
        <f t="shared" si="75"/>
        <v>-1</v>
      </c>
      <c r="R818" t="str">
        <f t="shared" si="71"/>
        <v>300mt-wam</v>
      </c>
      <c r="S818" t="str">
        <f t="shared" si="71"/>
        <v>L3</v>
      </c>
      <c r="T818" t="str">
        <f t="shared" si="71"/>
        <v>S3</v>
      </c>
      <c r="U818" t="str">
        <f t="shared" si="72"/>
        <v>L3-S3</v>
      </c>
    </row>
    <row r="819" spans="1:21" x14ac:dyDescent="0.35">
      <c r="A819" t="s">
        <v>1637</v>
      </c>
      <c r="B819" t="s">
        <v>1512</v>
      </c>
      <c r="C819" t="s">
        <v>14</v>
      </c>
      <c r="D819" t="s">
        <v>1466</v>
      </c>
      <c r="E819">
        <v>0.15094339600000001</v>
      </c>
      <c r="F819">
        <v>0</v>
      </c>
      <c r="G819">
        <v>0</v>
      </c>
      <c r="H819" t="s">
        <v>1442</v>
      </c>
      <c r="I819" t="s">
        <v>1500</v>
      </c>
      <c r="J819" t="s">
        <v>1584</v>
      </c>
      <c r="K819" t="s">
        <v>1500</v>
      </c>
      <c r="M819">
        <f t="shared" si="73"/>
        <v>0</v>
      </c>
      <c r="N819">
        <f t="shared" si="74"/>
        <v>0</v>
      </c>
      <c r="O819">
        <f t="shared" si="74"/>
        <v>0</v>
      </c>
      <c r="P819">
        <f t="shared" si="74"/>
        <v>0</v>
      </c>
      <c r="Q819">
        <f t="shared" si="75"/>
        <v>0</v>
      </c>
      <c r="R819" t="str">
        <f t="shared" si="71"/>
        <v>300mt-wam</v>
      </c>
      <c r="S819" t="str">
        <f t="shared" si="71"/>
        <v>L3</v>
      </c>
      <c r="T819" t="str">
        <f t="shared" si="71"/>
        <v>S3_P1</v>
      </c>
      <c r="U819" t="str">
        <f t="shared" si="72"/>
        <v>L3-S3_P1</v>
      </c>
    </row>
    <row r="820" spans="1:21" x14ac:dyDescent="0.35">
      <c r="A820" t="s">
        <v>1637</v>
      </c>
      <c r="B820" t="s">
        <v>1512</v>
      </c>
      <c r="C820" t="s">
        <v>14</v>
      </c>
      <c r="D820" t="s">
        <v>1468</v>
      </c>
      <c r="E820">
        <v>0.62264150900000004</v>
      </c>
      <c r="F820">
        <v>0.188679245</v>
      </c>
      <c r="G820">
        <v>0</v>
      </c>
      <c r="H820" t="s">
        <v>1442</v>
      </c>
      <c r="I820" t="s">
        <v>1503</v>
      </c>
      <c r="J820" t="s">
        <v>1584</v>
      </c>
      <c r="K820" t="s">
        <v>1503</v>
      </c>
      <c r="M820">
        <f t="shared" si="73"/>
        <v>0</v>
      </c>
      <c r="N820">
        <f t="shared" si="74"/>
        <v>0</v>
      </c>
      <c r="O820">
        <f t="shared" si="74"/>
        <v>0</v>
      </c>
      <c r="P820">
        <f t="shared" si="74"/>
        <v>0</v>
      </c>
      <c r="Q820">
        <f t="shared" si="75"/>
        <v>0</v>
      </c>
      <c r="R820" t="str">
        <f t="shared" si="71"/>
        <v>300mt-wam</v>
      </c>
      <c r="S820" t="str">
        <f t="shared" si="71"/>
        <v>L3</v>
      </c>
      <c r="T820" t="str">
        <f t="shared" si="71"/>
        <v>S3_P2</v>
      </c>
      <c r="U820" t="str">
        <f t="shared" si="72"/>
        <v>L3-S3_P2</v>
      </c>
    </row>
    <row r="821" spans="1:21" x14ac:dyDescent="0.35">
      <c r="A821" t="s">
        <v>1637</v>
      </c>
      <c r="B821" t="s">
        <v>1512</v>
      </c>
      <c r="C821" t="s">
        <v>17</v>
      </c>
      <c r="D821" t="s">
        <v>35</v>
      </c>
      <c r="E821">
        <v>0.43396226399999999</v>
      </c>
      <c r="F821">
        <v>0.22641509400000001</v>
      </c>
      <c r="G821">
        <v>3.7735849000000002E-2</v>
      </c>
      <c r="H821" t="s">
        <v>1442</v>
      </c>
      <c r="I821" t="s">
        <v>1501</v>
      </c>
      <c r="J821" t="s">
        <v>1585</v>
      </c>
      <c r="K821" t="s">
        <v>1501</v>
      </c>
      <c r="M821">
        <f t="shared" si="73"/>
        <v>0</v>
      </c>
      <c r="N821">
        <f t="shared" si="74"/>
        <v>0</v>
      </c>
      <c r="O821">
        <f t="shared" si="74"/>
        <v>0</v>
      </c>
      <c r="P821">
        <f t="shared" si="74"/>
        <v>0</v>
      </c>
      <c r="Q821">
        <f t="shared" si="75"/>
        <v>0</v>
      </c>
      <c r="R821" t="str">
        <f t="shared" si="71"/>
        <v>300mt-wam</v>
      </c>
      <c r="S821" t="str">
        <f t="shared" si="71"/>
        <v>L4</v>
      </c>
      <c r="T821" t="str">
        <f t="shared" si="71"/>
        <v>a</v>
      </c>
      <c r="U821" t="str">
        <f t="shared" si="72"/>
        <v>L4-a</v>
      </c>
    </row>
    <row r="822" spans="1:21" x14ac:dyDescent="0.35">
      <c r="A822" t="s">
        <v>1637</v>
      </c>
      <c r="B822" t="s">
        <v>1512</v>
      </c>
      <c r="C822" t="s">
        <v>17</v>
      </c>
      <c r="D822" t="s">
        <v>39</v>
      </c>
      <c r="E822">
        <v>0.811320755</v>
      </c>
      <c r="F822">
        <v>0.41509434000000001</v>
      </c>
      <c r="G822">
        <v>0.132075472</v>
      </c>
      <c r="H822" t="s">
        <v>1463</v>
      </c>
      <c r="I822" t="s">
        <v>1504</v>
      </c>
      <c r="J822" t="s">
        <v>1585</v>
      </c>
      <c r="K822" t="s">
        <v>1504</v>
      </c>
      <c r="M822">
        <f t="shared" si="73"/>
        <v>0</v>
      </c>
      <c r="N822">
        <f t="shared" si="74"/>
        <v>1</v>
      </c>
      <c r="O822">
        <f t="shared" si="74"/>
        <v>0</v>
      </c>
      <c r="P822">
        <f t="shared" si="74"/>
        <v>0</v>
      </c>
      <c r="Q822">
        <f t="shared" si="75"/>
        <v>1</v>
      </c>
      <c r="R822" t="str">
        <f t="shared" si="71"/>
        <v>300mt-wam</v>
      </c>
      <c r="S822" t="str">
        <f t="shared" si="71"/>
        <v>L4</v>
      </c>
      <c r="T822" t="str">
        <f t="shared" si="71"/>
        <v>b</v>
      </c>
      <c r="U822" t="str">
        <f t="shared" si="72"/>
        <v>L4-b</v>
      </c>
    </row>
    <row r="823" spans="1:21" x14ac:dyDescent="0.35">
      <c r="A823" t="s">
        <v>1637</v>
      </c>
      <c r="B823" t="s">
        <v>1512</v>
      </c>
      <c r="C823" t="s">
        <v>17</v>
      </c>
      <c r="D823" t="s">
        <v>42</v>
      </c>
      <c r="E823">
        <v>0.94339622599999995</v>
      </c>
      <c r="F823">
        <v>0.811320755</v>
      </c>
      <c r="G823">
        <v>0.24528301899999999</v>
      </c>
      <c r="H823" t="s">
        <v>1447</v>
      </c>
      <c r="I823" t="s">
        <v>1505</v>
      </c>
      <c r="J823" t="s">
        <v>1585</v>
      </c>
      <c r="K823" t="s">
        <v>1505</v>
      </c>
      <c r="M823">
        <f t="shared" si="73"/>
        <v>0</v>
      </c>
      <c r="N823">
        <f t="shared" si="74"/>
        <v>1</v>
      </c>
      <c r="O823">
        <f t="shared" si="74"/>
        <v>1</v>
      </c>
      <c r="P823">
        <f t="shared" si="74"/>
        <v>0</v>
      </c>
      <c r="Q823">
        <f t="shared" si="75"/>
        <v>2</v>
      </c>
      <c r="R823" t="str">
        <f t="shared" si="71"/>
        <v>300mt-wam</v>
      </c>
      <c r="S823" t="str">
        <f t="shared" si="71"/>
        <v>L4</v>
      </c>
      <c r="T823" t="str">
        <f t="shared" si="71"/>
        <v>d</v>
      </c>
      <c r="U823" t="str">
        <f t="shared" si="72"/>
        <v>L4-d</v>
      </c>
    </row>
    <row r="824" spans="1:21" x14ac:dyDescent="0.35">
      <c r="A824" t="s">
        <v>1637</v>
      </c>
      <c r="B824" t="s">
        <v>1512</v>
      </c>
      <c r="C824" t="s">
        <v>17</v>
      </c>
      <c r="D824" t="s">
        <v>45</v>
      </c>
      <c r="E824">
        <v>1</v>
      </c>
      <c r="F824">
        <v>0.90566037700000002</v>
      </c>
      <c r="G824">
        <v>0.41509434000000001</v>
      </c>
      <c r="H824" t="s">
        <v>1447</v>
      </c>
      <c r="I824" t="s">
        <v>1506</v>
      </c>
      <c r="J824" t="s">
        <v>1585</v>
      </c>
      <c r="K824" t="s">
        <v>1506</v>
      </c>
      <c r="M824">
        <f t="shared" si="73"/>
        <v>0</v>
      </c>
      <c r="N824">
        <f t="shared" si="74"/>
        <v>1</v>
      </c>
      <c r="O824">
        <f t="shared" si="74"/>
        <v>1</v>
      </c>
      <c r="P824">
        <f t="shared" si="74"/>
        <v>0</v>
      </c>
      <c r="Q824">
        <f t="shared" si="75"/>
        <v>2</v>
      </c>
      <c r="R824" t="str">
        <f t="shared" si="71"/>
        <v>300mt-wam</v>
      </c>
      <c r="S824" t="str">
        <f t="shared" si="71"/>
        <v>L4</v>
      </c>
      <c r="T824" t="str">
        <f t="shared" si="71"/>
        <v>e</v>
      </c>
      <c r="U824" t="str">
        <f t="shared" si="72"/>
        <v>L4-e</v>
      </c>
    </row>
    <row r="825" spans="1:21" x14ac:dyDescent="0.35">
      <c r="A825" t="s">
        <v>1637</v>
      </c>
      <c r="B825" t="s">
        <v>1512</v>
      </c>
      <c r="C825" t="s">
        <v>17</v>
      </c>
      <c r="D825" t="s">
        <v>1450</v>
      </c>
      <c r="E825">
        <v>0</v>
      </c>
      <c r="F825">
        <v>0</v>
      </c>
      <c r="G825">
        <v>0</v>
      </c>
      <c r="H825" t="s">
        <v>1442</v>
      </c>
      <c r="I825" t="s">
        <v>1496</v>
      </c>
      <c r="J825" t="s">
        <v>1585</v>
      </c>
      <c r="K825" t="s">
        <v>1496</v>
      </c>
      <c r="M825">
        <f t="shared" si="73"/>
        <v>-1</v>
      </c>
      <c r="N825">
        <f t="shared" si="74"/>
        <v>0</v>
      </c>
      <c r="O825">
        <f t="shared" si="74"/>
        <v>0</v>
      </c>
      <c r="P825">
        <f t="shared" si="74"/>
        <v>0</v>
      </c>
      <c r="Q825">
        <f t="shared" si="75"/>
        <v>-1</v>
      </c>
      <c r="R825" t="str">
        <f t="shared" si="71"/>
        <v>300mt-wam</v>
      </c>
      <c r="S825" t="str">
        <f t="shared" si="71"/>
        <v>L4</v>
      </c>
      <c r="T825" t="str">
        <f t="shared" si="71"/>
        <v>S1</v>
      </c>
      <c r="U825" t="str">
        <f t="shared" si="72"/>
        <v>L4-S1</v>
      </c>
    </row>
    <row r="826" spans="1:21" x14ac:dyDescent="0.35">
      <c r="A826" t="s">
        <v>1637</v>
      </c>
      <c r="B826" t="s">
        <v>1512</v>
      </c>
      <c r="C826" t="s">
        <v>17</v>
      </c>
      <c r="D826" t="s">
        <v>1454</v>
      </c>
      <c r="E826">
        <v>0.20754717</v>
      </c>
      <c r="F826">
        <v>0</v>
      </c>
      <c r="G826">
        <v>0</v>
      </c>
      <c r="H826" t="s">
        <v>1442</v>
      </c>
      <c r="I826" t="s">
        <v>1458</v>
      </c>
      <c r="J826" t="s">
        <v>1585</v>
      </c>
      <c r="K826" t="s">
        <v>1458</v>
      </c>
      <c r="M826">
        <f t="shared" si="73"/>
        <v>0</v>
      </c>
      <c r="N826">
        <f t="shared" si="74"/>
        <v>0</v>
      </c>
      <c r="O826">
        <f t="shared" si="74"/>
        <v>0</v>
      </c>
      <c r="P826">
        <f t="shared" si="74"/>
        <v>0</v>
      </c>
      <c r="Q826">
        <f t="shared" si="75"/>
        <v>0</v>
      </c>
      <c r="R826" t="str">
        <f t="shared" si="71"/>
        <v>300mt-wam</v>
      </c>
      <c r="S826" t="str">
        <f t="shared" si="71"/>
        <v>L4</v>
      </c>
      <c r="T826" t="str">
        <f t="shared" si="71"/>
        <v>S1_P1</v>
      </c>
      <c r="U826" t="str">
        <f t="shared" si="72"/>
        <v>L4-S1_P1</v>
      </c>
    </row>
    <row r="827" spans="1:21" x14ac:dyDescent="0.35">
      <c r="A827" t="s">
        <v>1637</v>
      </c>
      <c r="B827" t="s">
        <v>1512</v>
      </c>
      <c r="C827" t="s">
        <v>17</v>
      </c>
      <c r="D827" t="s">
        <v>1459</v>
      </c>
      <c r="E827">
        <v>0.75471698099999995</v>
      </c>
      <c r="F827">
        <v>0.26415094300000003</v>
      </c>
      <c r="G827">
        <v>3.7735849000000002E-2</v>
      </c>
      <c r="H827" t="s">
        <v>1463</v>
      </c>
      <c r="I827" t="s">
        <v>86</v>
      </c>
      <c r="J827" t="s">
        <v>1585</v>
      </c>
      <c r="K827" t="s">
        <v>86</v>
      </c>
      <c r="M827">
        <f t="shared" si="73"/>
        <v>0</v>
      </c>
      <c r="N827">
        <f t="shared" si="74"/>
        <v>1</v>
      </c>
      <c r="O827">
        <f t="shared" si="74"/>
        <v>0</v>
      </c>
      <c r="P827">
        <f t="shared" si="74"/>
        <v>0</v>
      </c>
      <c r="Q827">
        <f t="shared" si="75"/>
        <v>1</v>
      </c>
      <c r="R827" t="str">
        <f t="shared" si="71"/>
        <v>300mt-wam</v>
      </c>
      <c r="S827" t="str">
        <f t="shared" si="71"/>
        <v>L4</v>
      </c>
      <c r="T827" t="str">
        <f t="shared" si="71"/>
        <v>S1_P2</v>
      </c>
      <c r="U827" t="str">
        <f t="shared" si="72"/>
        <v>L4-S1_P2</v>
      </c>
    </row>
    <row r="828" spans="1:21" x14ac:dyDescent="0.35">
      <c r="A828" t="s">
        <v>1637</v>
      </c>
      <c r="B828" t="s">
        <v>1512</v>
      </c>
      <c r="C828" t="s">
        <v>17</v>
      </c>
      <c r="D828" t="s">
        <v>1460</v>
      </c>
      <c r="E828">
        <v>7.5471698000000004E-2</v>
      </c>
      <c r="F828">
        <v>0</v>
      </c>
      <c r="G828">
        <v>0</v>
      </c>
      <c r="H828" t="s">
        <v>1442</v>
      </c>
      <c r="I828" t="s">
        <v>1498</v>
      </c>
      <c r="J828" t="s">
        <v>1585</v>
      </c>
      <c r="K828" t="s">
        <v>1498</v>
      </c>
      <c r="M828">
        <f t="shared" si="73"/>
        <v>0</v>
      </c>
      <c r="N828">
        <f t="shared" si="74"/>
        <v>0</v>
      </c>
      <c r="O828">
        <f t="shared" si="74"/>
        <v>0</v>
      </c>
      <c r="P828">
        <f t="shared" si="74"/>
        <v>0</v>
      </c>
      <c r="Q828">
        <f t="shared" si="75"/>
        <v>0</v>
      </c>
      <c r="R828" t="str">
        <f t="shared" si="71"/>
        <v>300mt-wam</v>
      </c>
      <c r="S828" t="str">
        <f t="shared" si="71"/>
        <v>L4</v>
      </c>
      <c r="T828" t="str">
        <f t="shared" si="71"/>
        <v>S2</v>
      </c>
      <c r="U828" t="str">
        <f t="shared" si="72"/>
        <v>L4-S2</v>
      </c>
    </row>
    <row r="829" spans="1:21" x14ac:dyDescent="0.35">
      <c r="A829" t="s">
        <v>1637</v>
      </c>
      <c r="B829" t="s">
        <v>1512</v>
      </c>
      <c r="C829" t="s">
        <v>17</v>
      </c>
      <c r="D829" t="s">
        <v>1462</v>
      </c>
      <c r="E829">
        <v>0.49056603799999998</v>
      </c>
      <c r="F829">
        <v>0.188679245</v>
      </c>
      <c r="G829">
        <v>1.8867925000000001E-2</v>
      </c>
      <c r="H829" t="s">
        <v>1442</v>
      </c>
      <c r="I829" t="s">
        <v>212</v>
      </c>
      <c r="J829" t="s">
        <v>1585</v>
      </c>
      <c r="K829" t="s">
        <v>212</v>
      </c>
      <c r="M829">
        <f t="shared" si="73"/>
        <v>0</v>
      </c>
      <c r="N829">
        <f t="shared" si="74"/>
        <v>0</v>
      </c>
      <c r="O829">
        <f t="shared" si="74"/>
        <v>0</v>
      </c>
      <c r="P829">
        <f t="shared" si="74"/>
        <v>0</v>
      </c>
      <c r="Q829">
        <f t="shared" si="75"/>
        <v>0</v>
      </c>
      <c r="R829" t="str">
        <f t="shared" si="71"/>
        <v>300mt-wam</v>
      </c>
      <c r="S829" t="str">
        <f t="shared" si="71"/>
        <v>L4</v>
      </c>
      <c r="T829" t="str">
        <f t="shared" si="71"/>
        <v>S2_P1</v>
      </c>
      <c r="U829" t="str">
        <f t="shared" si="72"/>
        <v>L4-S2_P1</v>
      </c>
    </row>
    <row r="830" spans="1:21" x14ac:dyDescent="0.35">
      <c r="A830" t="s">
        <v>1637</v>
      </c>
      <c r="B830" t="s">
        <v>1512</v>
      </c>
      <c r="C830" t="s">
        <v>17</v>
      </c>
      <c r="D830" t="s">
        <v>179</v>
      </c>
      <c r="E830">
        <v>0.90566037700000002</v>
      </c>
      <c r="F830">
        <v>0.603773585</v>
      </c>
      <c r="G830">
        <v>0.188679245</v>
      </c>
      <c r="H830" t="s">
        <v>1463</v>
      </c>
      <c r="I830" t="s">
        <v>88</v>
      </c>
      <c r="J830" t="s">
        <v>1585</v>
      </c>
      <c r="K830" t="s">
        <v>88</v>
      </c>
      <c r="M830">
        <f t="shared" si="73"/>
        <v>0</v>
      </c>
      <c r="N830">
        <f t="shared" si="74"/>
        <v>1</v>
      </c>
      <c r="O830">
        <f t="shared" si="74"/>
        <v>0</v>
      </c>
      <c r="P830">
        <f t="shared" si="74"/>
        <v>0</v>
      </c>
      <c r="Q830">
        <f t="shared" si="75"/>
        <v>1</v>
      </c>
      <c r="R830" t="str">
        <f t="shared" si="71"/>
        <v>300mt-wam</v>
      </c>
      <c r="S830" t="str">
        <f t="shared" si="71"/>
        <v>L4</v>
      </c>
      <c r="T830" t="str">
        <f t="shared" si="71"/>
        <v>S2_P2</v>
      </c>
      <c r="U830" t="str">
        <f t="shared" si="72"/>
        <v>L4-S2_P2</v>
      </c>
    </row>
    <row r="831" spans="1:21" x14ac:dyDescent="0.35">
      <c r="A831" t="s">
        <v>1637</v>
      </c>
      <c r="B831" t="s">
        <v>1512</v>
      </c>
      <c r="C831" t="s">
        <v>17</v>
      </c>
      <c r="D831" t="s">
        <v>1464</v>
      </c>
      <c r="E831">
        <v>0</v>
      </c>
      <c r="F831">
        <v>0</v>
      </c>
      <c r="G831">
        <v>0</v>
      </c>
      <c r="H831" t="s">
        <v>1442</v>
      </c>
      <c r="I831" t="s">
        <v>1497</v>
      </c>
      <c r="J831" t="s">
        <v>1585</v>
      </c>
      <c r="K831" t="s">
        <v>1497</v>
      </c>
      <c r="M831">
        <f t="shared" si="73"/>
        <v>-1</v>
      </c>
      <c r="N831">
        <f t="shared" si="74"/>
        <v>0</v>
      </c>
      <c r="O831">
        <f t="shared" si="74"/>
        <v>0</v>
      </c>
      <c r="P831">
        <f t="shared" si="74"/>
        <v>0</v>
      </c>
      <c r="Q831">
        <f t="shared" si="75"/>
        <v>-1</v>
      </c>
      <c r="R831" t="str">
        <f t="shared" si="71"/>
        <v>300mt-wam</v>
      </c>
      <c r="S831" t="str">
        <f t="shared" si="71"/>
        <v>L4</v>
      </c>
      <c r="T831" t="str">
        <f t="shared" si="71"/>
        <v>S3</v>
      </c>
      <c r="U831" t="str">
        <f t="shared" si="72"/>
        <v>L4-S3</v>
      </c>
    </row>
    <row r="832" spans="1:21" x14ac:dyDescent="0.35">
      <c r="A832" t="s">
        <v>1637</v>
      </c>
      <c r="B832" t="s">
        <v>1512</v>
      </c>
      <c r="C832" t="s">
        <v>17</v>
      </c>
      <c r="D832" t="s">
        <v>1466</v>
      </c>
      <c r="E832">
        <v>7.5471698000000004E-2</v>
      </c>
      <c r="F832">
        <v>0</v>
      </c>
      <c r="G832">
        <v>0</v>
      </c>
      <c r="H832" t="s">
        <v>1442</v>
      </c>
      <c r="I832" t="s">
        <v>1499</v>
      </c>
      <c r="J832" t="s">
        <v>1585</v>
      </c>
      <c r="K832" t="s">
        <v>1499</v>
      </c>
      <c r="M832">
        <f t="shared" si="73"/>
        <v>0</v>
      </c>
      <c r="N832">
        <f t="shared" si="74"/>
        <v>0</v>
      </c>
      <c r="O832">
        <f t="shared" si="74"/>
        <v>0</v>
      </c>
      <c r="P832">
        <f t="shared" si="74"/>
        <v>0</v>
      </c>
      <c r="Q832">
        <f t="shared" si="75"/>
        <v>0</v>
      </c>
      <c r="R832" t="str">
        <f t="shared" si="71"/>
        <v>300mt-wam</v>
      </c>
      <c r="S832" t="str">
        <f t="shared" si="71"/>
        <v>L4</v>
      </c>
      <c r="T832" t="str">
        <f t="shared" si="71"/>
        <v>S3_P1</v>
      </c>
      <c r="U832" t="str">
        <f t="shared" si="72"/>
        <v>L4-S3_P1</v>
      </c>
    </row>
    <row r="833" spans="1:21" x14ac:dyDescent="0.35">
      <c r="A833" t="s">
        <v>1637</v>
      </c>
      <c r="B833" t="s">
        <v>1512</v>
      </c>
      <c r="C833" t="s">
        <v>17</v>
      </c>
      <c r="D833" t="s">
        <v>1468</v>
      </c>
      <c r="E833">
        <v>0.47169811299999997</v>
      </c>
      <c r="F833">
        <v>0.132075472</v>
      </c>
      <c r="G833">
        <v>0</v>
      </c>
      <c r="H833" t="s">
        <v>1442</v>
      </c>
      <c r="I833" t="s">
        <v>1502</v>
      </c>
      <c r="J833" t="s">
        <v>1585</v>
      </c>
      <c r="K833" t="s">
        <v>1502</v>
      </c>
      <c r="M833">
        <f t="shared" si="73"/>
        <v>0</v>
      </c>
      <c r="N833">
        <f t="shared" si="74"/>
        <v>0</v>
      </c>
      <c r="O833">
        <f t="shared" si="74"/>
        <v>0</v>
      </c>
      <c r="P833">
        <f t="shared" si="74"/>
        <v>0</v>
      </c>
      <c r="Q833">
        <f t="shared" si="75"/>
        <v>0</v>
      </c>
      <c r="R833" t="str">
        <f t="shared" si="71"/>
        <v>300mt-wam</v>
      </c>
      <c r="S833" t="str">
        <f t="shared" si="71"/>
        <v>L4</v>
      </c>
      <c r="T833" t="str">
        <f t="shared" si="71"/>
        <v>S3_P2</v>
      </c>
      <c r="U833" t="str">
        <f t="shared" si="72"/>
        <v>L4-S3_P2</v>
      </c>
    </row>
    <row r="834" spans="1:21" x14ac:dyDescent="0.35">
      <c r="A834" t="s">
        <v>1637</v>
      </c>
      <c r="B834" t="s">
        <v>1509</v>
      </c>
      <c r="C834" t="s">
        <v>3</v>
      </c>
      <c r="D834" t="s">
        <v>35</v>
      </c>
      <c r="E834">
        <v>0.30188679200000001</v>
      </c>
      <c r="F834">
        <v>0.188679245</v>
      </c>
      <c r="G834">
        <v>3.7735849000000002E-2</v>
      </c>
      <c r="H834" t="s">
        <v>1442</v>
      </c>
      <c r="I834" t="s">
        <v>1443</v>
      </c>
      <c r="J834" t="s">
        <v>1586</v>
      </c>
      <c r="K834" t="s">
        <v>1443</v>
      </c>
      <c r="M834">
        <f t="shared" si="73"/>
        <v>0</v>
      </c>
      <c r="N834">
        <f t="shared" si="74"/>
        <v>0</v>
      </c>
      <c r="O834">
        <f t="shared" si="74"/>
        <v>0</v>
      </c>
      <c r="P834">
        <f t="shared" si="74"/>
        <v>0</v>
      </c>
      <c r="Q834">
        <f t="shared" si="75"/>
        <v>0</v>
      </c>
      <c r="R834" t="str">
        <f t="shared" ref="R834:T897" si="76">B834</f>
        <v>250mt-wam</v>
      </c>
      <c r="S834" t="str">
        <f t="shared" si="76"/>
        <v>L1</v>
      </c>
      <c r="T834" t="str">
        <f t="shared" si="76"/>
        <v>a</v>
      </c>
      <c r="U834" t="str">
        <f t="shared" ref="U834:U897" si="77">I834</f>
        <v>L1-a</v>
      </c>
    </row>
    <row r="835" spans="1:21" x14ac:dyDescent="0.35">
      <c r="A835" t="s">
        <v>1637</v>
      </c>
      <c r="B835" t="s">
        <v>1509</v>
      </c>
      <c r="C835" t="s">
        <v>3</v>
      </c>
      <c r="D835" t="s">
        <v>39</v>
      </c>
      <c r="E835">
        <v>0.52830188700000003</v>
      </c>
      <c r="F835">
        <v>0.32075471700000002</v>
      </c>
      <c r="G835">
        <v>0.11320754700000001</v>
      </c>
      <c r="H835" t="s">
        <v>1442</v>
      </c>
      <c r="I835" t="s">
        <v>1445</v>
      </c>
      <c r="J835" t="s">
        <v>1586</v>
      </c>
      <c r="K835" t="s">
        <v>1445</v>
      </c>
      <c r="M835">
        <f t="shared" ref="M835:M898" si="78">IF(E835=0,-1,0)</f>
        <v>0</v>
      </c>
      <c r="N835">
        <f t="shared" ref="N835:P898" si="79">IF(E835&gt;0.667,1,0)</f>
        <v>0</v>
      </c>
      <c r="O835">
        <f t="shared" si="79"/>
        <v>0</v>
      </c>
      <c r="P835">
        <f t="shared" si="79"/>
        <v>0</v>
      </c>
      <c r="Q835">
        <f t="shared" ref="Q835:Q898" si="80">SUM(M835:P835)</f>
        <v>0</v>
      </c>
      <c r="R835" t="str">
        <f t="shared" si="76"/>
        <v>250mt-wam</v>
      </c>
      <c r="S835" t="str">
        <f t="shared" si="76"/>
        <v>L1</v>
      </c>
      <c r="T835" t="str">
        <f t="shared" si="76"/>
        <v>b</v>
      </c>
      <c r="U835" t="str">
        <f t="shared" si="77"/>
        <v>L1-b</v>
      </c>
    </row>
    <row r="836" spans="1:21" x14ac:dyDescent="0.35">
      <c r="A836" t="s">
        <v>1637</v>
      </c>
      <c r="B836" t="s">
        <v>1509</v>
      </c>
      <c r="C836" t="s">
        <v>3</v>
      </c>
      <c r="D836" t="s">
        <v>42</v>
      </c>
      <c r="E836">
        <v>0.90566037700000002</v>
      </c>
      <c r="F836">
        <v>0.64150943400000005</v>
      </c>
      <c r="G836">
        <v>0.20754717</v>
      </c>
      <c r="H836" t="s">
        <v>1463</v>
      </c>
      <c r="I836" t="s">
        <v>1448</v>
      </c>
      <c r="J836" t="s">
        <v>1586</v>
      </c>
      <c r="K836" t="s">
        <v>1448</v>
      </c>
      <c r="M836">
        <f t="shared" si="78"/>
        <v>0</v>
      </c>
      <c r="N836">
        <f t="shared" si="79"/>
        <v>1</v>
      </c>
      <c r="O836">
        <f t="shared" si="79"/>
        <v>0</v>
      </c>
      <c r="P836">
        <f t="shared" si="79"/>
        <v>0</v>
      </c>
      <c r="Q836">
        <f t="shared" si="80"/>
        <v>1</v>
      </c>
      <c r="R836" t="str">
        <f t="shared" si="76"/>
        <v>250mt-wam</v>
      </c>
      <c r="S836" t="str">
        <f t="shared" si="76"/>
        <v>L1</v>
      </c>
      <c r="T836" t="str">
        <f t="shared" si="76"/>
        <v>d</v>
      </c>
      <c r="U836" t="str">
        <f t="shared" si="77"/>
        <v>L1-d</v>
      </c>
    </row>
    <row r="837" spans="1:21" x14ac:dyDescent="0.35">
      <c r="A837" t="s">
        <v>1637</v>
      </c>
      <c r="B837" t="s">
        <v>1509</v>
      </c>
      <c r="C837" t="s">
        <v>3</v>
      </c>
      <c r="D837" t="s">
        <v>45</v>
      </c>
      <c r="E837">
        <v>0.98113207499999999</v>
      </c>
      <c r="F837">
        <v>0.84905660400000005</v>
      </c>
      <c r="G837">
        <v>0.37735849100000002</v>
      </c>
      <c r="H837" t="s">
        <v>1447</v>
      </c>
      <c r="I837" t="s">
        <v>1449</v>
      </c>
      <c r="J837" t="s">
        <v>1586</v>
      </c>
      <c r="K837" t="s">
        <v>1449</v>
      </c>
      <c r="M837">
        <f t="shared" si="78"/>
        <v>0</v>
      </c>
      <c r="N837">
        <f t="shared" si="79"/>
        <v>1</v>
      </c>
      <c r="O837">
        <f t="shared" si="79"/>
        <v>1</v>
      </c>
      <c r="P837">
        <f t="shared" si="79"/>
        <v>0</v>
      </c>
      <c r="Q837">
        <f t="shared" si="80"/>
        <v>2</v>
      </c>
      <c r="R837" t="str">
        <f t="shared" si="76"/>
        <v>250mt-wam</v>
      </c>
      <c r="S837" t="str">
        <f t="shared" si="76"/>
        <v>L1</v>
      </c>
      <c r="T837" t="str">
        <f t="shared" si="76"/>
        <v>e</v>
      </c>
      <c r="U837" t="str">
        <f t="shared" si="77"/>
        <v>L1-e</v>
      </c>
    </row>
    <row r="838" spans="1:21" x14ac:dyDescent="0.35">
      <c r="A838" t="s">
        <v>1637</v>
      </c>
      <c r="B838" t="s">
        <v>1509</v>
      </c>
      <c r="C838" t="s">
        <v>3</v>
      </c>
      <c r="D838" t="s">
        <v>1450</v>
      </c>
      <c r="E838">
        <v>0</v>
      </c>
      <c r="F838">
        <v>0</v>
      </c>
      <c r="G838">
        <v>0</v>
      </c>
      <c r="H838" t="s">
        <v>1442</v>
      </c>
      <c r="I838" t="s">
        <v>1451</v>
      </c>
      <c r="J838" t="s">
        <v>1586</v>
      </c>
      <c r="K838" t="s">
        <v>1451</v>
      </c>
      <c r="M838">
        <f t="shared" si="78"/>
        <v>-1</v>
      </c>
      <c r="N838">
        <f t="shared" si="79"/>
        <v>0</v>
      </c>
      <c r="O838">
        <f t="shared" si="79"/>
        <v>0</v>
      </c>
      <c r="P838">
        <f t="shared" si="79"/>
        <v>0</v>
      </c>
      <c r="Q838">
        <f t="shared" si="80"/>
        <v>-1</v>
      </c>
      <c r="R838" t="str">
        <f t="shared" si="76"/>
        <v>250mt-wam</v>
      </c>
      <c r="S838" t="str">
        <f t="shared" si="76"/>
        <v>L1</v>
      </c>
      <c r="T838" t="str">
        <f t="shared" si="76"/>
        <v>S1</v>
      </c>
      <c r="U838" t="str">
        <f t="shared" si="77"/>
        <v>L1-S1</v>
      </c>
    </row>
    <row r="839" spans="1:21" x14ac:dyDescent="0.35">
      <c r="A839" t="s">
        <v>1637</v>
      </c>
      <c r="B839" t="s">
        <v>1509</v>
      </c>
      <c r="C839" t="s">
        <v>3</v>
      </c>
      <c r="D839" t="s">
        <v>1454</v>
      </c>
      <c r="E839">
        <v>9.4339622999999997E-2</v>
      </c>
      <c r="F839">
        <v>0</v>
      </c>
      <c r="G839">
        <v>0</v>
      </c>
      <c r="H839" t="s">
        <v>1442</v>
      </c>
      <c r="I839" t="s">
        <v>1455</v>
      </c>
      <c r="J839" t="s">
        <v>1586</v>
      </c>
      <c r="K839" t="s">
        <v>1455</v>
      </c>
      <c r="M839">
        <f t="shared" si="78"/>
        <v>0</v>
      </c>
      <c r="N839">
        <f t="shared" si="79"/>
        <v>0</v>
      </c>
      <c r="O839">
        <f t="shared" si="79"/>
        <v>0</v>
      </c>
      <c r="P839">
        <f t="shared" si="79"/>
        <v>0</v>
      </c>
      <c r="Q839">
        <f t="shared" si="80"/>
        <v>0</v>
      </c>
      <c r="R839" t="str">
        <f t="shared" si="76"/>
        <v>250mt-wam</v>
      </c>
      <c r="S839" t="str">
        <f t="shared" si="76"/>
        <v>L1</v>
      </c>
      <c r="T839" t="str">
        <f t="shared" si="76"/>
        <v>S1_P1</v>
      </c>
      <c r="U839" t="str">
        <f t="shared" si="77"/>
        <v>L1-S1_P1</v>
      </c>
    </row>
    <row r="840" spans="1:21" x14ac:dyDescent="0.35">
      <c r="A840" t="s">
        <v>1637</v>
      </c>
      <c r="B840" t="s">
        <v>1509</v>
      </c>
      <c r="C840" t="s">
        <v>3</v>
      </c>
      <c r="D840" t="s">
        <v>1459</v>
      </c>
      <c r="E840">
        <v>0.49056603799999998</v>
      </c>
      <c r="F840">
        <v>0.20754717</v>
      </c>
      <c r="G840">
        <v>3.7735849000000002E-2</v>
      </c>
      <c r="H840" t="s">
        <v>1442</v>
      </c>
      <c r="I840" t="s">
        <v>85</v>
      </c>
      <c r="J840" t="s">
        <v>1586</v>
      </c>
      <c r="K840" t="s">
        <v>85</v>
      </c>
      <c r="M840">
        <f t="shared" si="78"/>
        <v>0</v>
      </c>
      <c r="N840">
        <f t="shared" si="79"/>
        <v>0</v>
      </c>
      <c r="O840">
        <f t="shared" si="79"/>
        <v>0</v>
      </c>
      <c r="P840">
        <f t="shared" si="79"/>
        <v>0</v>
      </c>
      <c r="Q840">
        <f t="shared" si="80"/>
        <v>0</v>
      </c>
      <c r="R840" t="str">
        <f t="shared" si="76"/>
        <v>250mt-wam</v>
      </c>
      <c r="S840" t="str">
        <f t="shared" si="76"/>
        <v>L1</v>
      </c>
      <c r="T840" t="str">
        <f t="shared" si="76"/>
        <v>S1_P2</v>
      </c>
      <c r="U840" t="str">
        <f t="shared" si="77"/>
        <v>L1-S1_P2</v>
      </c>
    </row>
    <row r="841" spans="1:21" x14ac:dyDescent="0.35">
      <c r="A841" t="s">
        <v>1637</v>
      </c>
      <c r="B841" t="s">
        <v>1509</v>
      </c>
      <c r="C841" t="s">
        <v>3</v>
      </c>
      <c r="D841" t="s">
        <v>1460</v>
      </c>
      <c r="E841">
        <v>0</v>
      </c>
      <c r="F841">
        <v>0</v>
      </c>
      <c r="G841">
        <v>0</v>
      </c>
      <c r="H841" t="s">
        <v>1442</v>
      </c>
      <c r="I841" t="s">
        <v>1461</v>
      </c>
      <c r="J841" t="s">
        <v>1586</v>
      </c>
      <c r="K841" t="s">
        <v>1461</v>
      </c>
      <c r="M841">
        <f t="shared" si="78"/>
        <v>-1</v>
      </c>
      <c r="N841">
        <f t="shared" si="79"/>
        <v>0</v>
      </c>
      <c r="O841">
        <f t="shared" si="79"/>
        <v>0</v>
      </c>
      <c r="P841">
        <f t="shared" si="79"/>
        <v>0</v>
      </c>
      <c r="Q841">
        <f t="shared" si="80"/>
        <v>-1</v>
      </c>
      <c r="R841" t="str">
        <f t="shared" si="76"/>
        <v>250mt-wam</v>
      </c>
      <c r="S841" t="str">
        <f t="shared" si="76"/>
        <v>L1</v>
      </c>
      <c r="T841" t="str">
        <f t="shared" si="76"/>
        <v>S2</v>
      </c>
      <c r="U841" t="str">
        <f t="shared" si="77"/>
        <v>L1-S2</v>
      </c>
    </row>
    <row r="842" spans="1:21" x14ac:dyDescent="0.35">
      <c r="A842" t="s">
        <v>1637</v>
      </c>
      <c r="B842" t="s">
        <v>1509</v>
      </c>
      <c r="C842" t="s">
        <v>3</v>
      </c>
      <c r="D842" t="s">
        <v>1462</v>
      </c>
      <c r="E842">
        <v>0.33962264199999997</v>
      </c>
      <c r="F842">
        <v>0.132075472</v>
      </c>
      <c r="G842">
        <v>1.8867925000000001E-2</v>
      </c>
      <c r="H842" t="s">
        <v>1442</v>
      </c>
      <c r="I842" t="s">
        <v>1457</v>
      </c>
      <c r="J842" t="s">
        <v>1586</v>
      </c>
      <c r="K842" t="s">
        <v>1457</v>
      </c>
      <c r="M842">
        <f t="shared" si="78"/>
        <v>0</v>
      </c>
      <c r="N842">
        <f t="shared" si="79"/>
        <v>0</v>
      </c>
      <c r="O842">
        <f t="shared" si="79"/>
        <v>0</v>
      </c>
      <c r="P842">
        <f t="shared" si="79"/>
        <v>0</v>
      </c>
      <c r="Q842">
        <f t="shared" si="80"/>
        <v>0</v>
      </c>
      <c r="R842" t="str">
        <f t="shared" si="76"/>
        <v>250mt-wam</v>
      </c>
      <c r="S842" t="str">
        <f t="shared" si="76"/>
        <v>L1</v>
      </c>
      <c r="T842" t="str">
        <f t="shared" si="76"/>
        <v>S2_P1</v>
      </c>
      <c r="U842" t="str">
        <f t="shared" si="77"/>
        <v>L1-S2_P1</v>
      </c>
    </row>
    <row r="843" spans="1:21" x14ac:dyDescent="0.35">
      <c r="A843" t="s">
        <v>1637</v>
      </c>
      <c r="B843" t="s">
        <v>1509</v>
      </c>
      <c r="C843" t="s">
        <v>3</v>
      </c>
      <c r="D843" t="s">
        <v>179</v>
      </c>
      <c r="E843">
        <v>0.84905660400000005</v>
      </c>
      <c r="F843">
        <v>0.52830188700000003</v>
      </c>
      <c r="G843">
        <v>0.188679245</v>
      </c>
      <c r="H843" t="s">
        <v>1463</v>
      </c>
      <c r="I843" t="s">
        <v>87</v>
      </c>
      <c r="J843" t="s">
        <v>1586</v>
      </c>
      <c r="K843" t="s">
        <v>87</v>
      </c>
      <c r="M843">
        <f t="shared" si="78"/>
        <v>0</v>
      </c>
      <c r="N843">
        <f t="shared" si="79"/>
        <v>1</v>
      </c>
      <c r="O843">
        <f t="shared" si="79"/>
        <v>0</v>
      </c>
      <c r="P843">
        <f t="shared" si="79"/>
        <v>0</v>
      </c>
      <c r="Q843">
        <f t="shared" si="80"/>
        <v>1</v>
      </c>
      <c r="R843" t="str">
        <f t="shared" si="76"/>
        <v>250mt-wam</v>
      </c>
      <c r="S843" t="str">
        <f t="shared" si="76"/>
        <v>L1</v>
      </c>
      <c r="T843" t="str">
        <f t="shared" si="76"/>
        <v>S2_P2</v>
      </c>
      <c r="U843" t="str">
        <f t="shared" si="77"/>
        <v>L1-S2_P2</v>
      </c>
    </row>
    <row r="844" spans="1:21" x14ac:dyDescent="0.35">
      <c r="A844" t="s">
        <v>1637</v>
      </c>
      <c r="B844" t="s">
        <v>1509</v>
      </c>
      <c r="C844" t="s">
        <v>3</v>
      </c>
      <c r="D844" t="s">
        <v>1464</v>
      </c>
      <c r="E844">
        <v>0</v>
      </c>
      <c r="F844">
        <v>0</v>
      </c>
      <c r="G844">
        <v>0</v>
      </c>
      <c r="H844" t="s">
        <v>1442</v>
      </c>
      <c r="I844" t="s">
        <v>1465</v>
      </c>
      <c r="J844" t="s">
        <v>1586</v>
      </c>
      <c r="K844" t="s">
        <v>1465</v>
      </c>
      <c r="M844">
        <f t="shared" si="78"/>
        <v>-1</v>
      </c>
      <c r="N844">
        <f t="shared" si="79"/>
        <v>0</v>
      </c>
      <c r="O844">
        <f t="shared" si="79"/>
        <v>0</v>
      </c>
      <c r="P844">
        <f t="shared" si="79"/>
        <v>0</v>
      </c>
      <c r="Q844">
        <f t="shared" si="80"/>
        <v>-1</v>
      </c>
      <c r="R844" t="str">
        <f t="shared" si="76"/>
        <v>250mt-wam</v>
      </c>
      <c r="S844" t="str">
        <f t="shared" si="76"/>
        <v>L1</v>
      </c>
      <c r="T844" t="str">
        <f t="shared" si="76"/>
        <v>S3</v>
      </c>
      <c r="U844" t="str">
        <f t="shared" si="77"/>
        <v>L1-S3</v>
      </c>
    </row>
    <row r="845" spans="1:21" x14ac:dyDescent="0.35">
      <c r="A845" t="s">
        <v>1637</v>
      </c>
      <c r="B845" t="s">
        <v>1509</v>
      </c>
      <c r="C845" t="s">
        <v>3</v>
      </c>
      <c r="D845" t="s">
        <v>1466</v>
      </c>
      <c r="E845">
        <v>0</v>
      </c>
      <c r="F845">
        <v>0</v>
      </c>
      <c r="G845">
        <v>0</v>
      </c>
      <c r="H845" t="s">
        <v>1442</v>
      </c>
      <c r="I845" t="s">
        <v>1467</v>
      </c>
      <c r="J845" t="s">
        <v>1586</v>
      </c>
      <c r="K845" t="s">
        <v>1467</v>
      </c>
      <c r="M845">
        <f t="shared" si="78"/>
        <v>-1</v>
      </c>
      <c r="N845">
        <f t="shared" si="79"/>
        <v>0</v>
      </c>
      <c r="O845">
        <f t="shared" si="79"/>
        <v>0</v>
      </c>
      <c r="P845">
        <f t="shared" si="79"/>
        <v>0</v>
      </c>
      <c r="Q845">
        <f t="shared" si="80"/>
        <v>-1</v>
      </c>
      <c r="R845" t="str">
        <f t="shared" si="76"/>
        <v>250mt-wam</v>
      </c>
      <c r="S845" t="str">
        <f t="shared" si="76"/>
        <v>L1</v>
      </c>
      <c r="T845" t="str">
        <f t="shared" si="76"/>
        <v>S3_P1</v>
      </c>
      <c r="U845" t="str">
        <f t="shared" si="77"/>
        <v>L1-S3_P1</v>
      </c>
    </row>
    <row r="846" spans="1:21" x14ac:dyDescent="0.35">
      <c r="A846" t="s">
        <v>1637</v>
      </c>
      <c r="B846" t="s">
        <v>1509</v>
      </c>
      <c r="C846" t="s">
        <v>3</v>
      </c>
      <c r="D846" t="s">
        <v>1468</v>
      </c>
      <c r="E846">
        <v>0.32075471700000002</v>
      </c>
      <c r="F846">
        <v>0.11320754700000001</v>
      </c>
      <c r="G846">
        <v>0</v>
      </c>
      <c r="H846" t="s">
        <v>1442</v>
      </c>
      <c r="I846" t="s">
        <v>1469</v>
      </c>
      <c r="J846" t="s">
        <v>1586</v>
      </c>
      <c r="K846" t="s">
        <v>1469</v>
      </c>
      <c r="M846">
        <f t="shared" si="78"/>
        <v>0</v>
      </c>
      <c r="N846">
        <f t="shared" si="79"/>
        <v>0</v>
      </c>
      <c r="O846">
        <f t="shared" si="79"/>
        <v>0</v>
      </c>
      <c r="P846">
        <f t="shared" si="79"/>
        <v>0</v>
      </c>
      <c r="Q846">
        <f t="shared" si="80"/>
        <v>0</v>
      </c>
      <c r="R846" t="str">
        <f t="shared" si="76"/>
        <v>250mt-wam</v>
      </c>
      <c r="S846" t="str">
        <f t="shared" si="76"/>
        <v>L1</v>
      </c>
      <c r="T846" t="str">
        <f t="shared" si="76"/>
        <v>S3_P2</v>
      </c>
      <c r="U846" t="str">
        <f t="shared" si="77"/>
        <v>L1-S3_P2</v>
      </c>
    </row>
    <row r="847" spans="1:21" x14ac:dyDescent="0.35">
      <c r="A847" t="s">
        <v>1637</v>
      </c>
      <c r="B847" t="s">
        <v>1509</v>
      </c>
      <c r="C847" t="s">
        <v>9</v>
      </c>
      <c r="D847" t="s">
        <v>35</v>
      </c>
      <c r="E847">
        <v>0.50943396200000002</v>
      </c>
      <c r="F847">
        <v>0.26415094300000003</v>
      </c>
      <c r="G847">
        <v>7.5471698000000004E-2</v>
      </c>
      <c r="H847" t="s">
        <v>1442</v>
      </c>
      <c r="I847" t="s">
        <v>1470</v>
      </c>
      <c r="J847" t="s">
        <v>1587</v>
      </c>
      <c r="K847" t="s">
        <v>1470</v>
      </c>
      <c r="M847">
        <f t="shared" si="78"/>
        <v>0</v>
      </c>
      <c r="N847">
        <f t="shared" si="79"/>
        <v>0</v>
      </c>
      <c r="O847">
        <f t="shared" si="79"/>
        <v>0</v>
      </c>
      <c r="P847">
        <f t="shared" si="79"/>
        <v>0</v>
      </c>
      <c r="Q847">
        <f t="shared" si="80"/>
        <v>0</v>
      </c>
      <c r="R847" t="str">
        <f t="shared" si="76"/>
        <v>250mt-wam</v>
      </c>
      <c r="S847" t="str">
        <f t="shared" si="76"/>
        <v>L2</v>
      </c>
      <c r="T847" t="str">
        <f t="shared" si="76"/>
        <v>a</v>
      </c>
      <c r="U847" t="str">
        <f t="shared" si="77"/>
        <v>L2-a</v>
      </c>
    </row>
    <row r="848" spans="1:21" x14ac:dyDescent="0.35">
      <c r="A848" t="s">
        <v>1637</v>
      </c>
      <c r="B848" t="s">
        <v>1509</v>
      </c>
      <c r="C848" t="s">
        <v>9</v>
      </c>
      <c r="D848" t="s">
        <v>39</v>
      </c>
      <c r="E848">
        <v>0.83018867900000004</v>
      </c>
      <c r="F848">
        <v>0.43396226399999999</v>
      </c>
      <c r="G848">
        <v>0.132075472</v>
      </c>
      <c r="H848" t="s">
        <v>1463</v>
      </c>
      <c r="I848" t="s">
        <v>1472</v>
      </c>
      <c r="J848" t="s">
        <v>1587</v>
      </c>
      <c r="K848" t="s">
        <v>1472</v>
      </c>
      <c r="M848">
        <f t="shared" si="78"/>
        <v>0</v>
      </c>
      <c r="N848">
        <f t="shared" si="79"/>
        <v>1</v>
      </c>
      <c r="O848">
        <f t="shared" si="79"/>
        <v>0</v>
      </c>
      <c r="P848">
        <f t="shared" si="79"/>
        <v>0</v>
      </c>
      <c r="Q848">
        <f t="shared" si="80"/>
        <v>1</v>
      </c>
      <c r="R848" t="str">
        <f t="shared" si="76"/>
        <v>250mt-wam</v>
      </c>
      <c r="S848" t="str">
        <f t="shared" si="76"/>
        <v>L2</v>
      </c>
      <c r="T848" t="str">
        <f t="shared" si="76"/>
        <v>b</v>
      </c>
      <c r="U848" t="str">
        <f t="shared" si="77"/>
        <v>L2-b</v>
      </c>
    </row>
    <row r="849" spans="1:21" x14ac:dyDescent="0.35">
      <c r="A849" t="s">
        <v>1637</v>
      </c>
      <c r="B849" t="s">
        <v>1509</v>
      </c>
      <c r="C849" t="s">
        <v>9</v>
      </c>
      <c r="D849" t="s">
        <v>42</v>
      </c>
      <c r="E849">
        <v>0.96226415099999996</v>
      </c>
      <c r="F849">
        <v>0.83018867900000004</v>
      </c>
      <c r="G849">
        <v>0.28301886799999998</v>
      </c>
      <c r="H849" t="s">
        <v>1447</v>
      </c>
      <c r="I849" t="s">
        <v>1473</v>
      </c>
      <c r="J849" t="s">
        <v>1587</v>
      </c>
      <c r="K849" t="s">
        <v>1473</v>
      </c>
      <c r="M849">
        <f t="shared" si="78"/>
        <v>0</v>
      </c>
      <c r="N849">
        <f t="shared" si="79"/>
        <v>1</v>
      </c>
      <c r="O849">
        <f t="shared" si="79"/>
        <v>1</v>
      </c>
      <c r="P849">
        <f t="shared" si="79"/>
        <v>0</v>
      </c>
      <c r="Q849">
        <f t="shared" si="80"/>
        <v>2</v>
      </c>
      <c r="R849" t="str">
        <f t="shared" si="76"/>
        <v>250mt-wam</v>
      </c>
      <c r="S849" t="str">
        <f t="shared" si="76"/>
        <v>L2</v>
      </c>
      <c r="T849" t="str">
        <f t="shared" si="76"/>
        <v>d</v>
      </c>
      <c r="U849" t="str">
        <f t="shared" si="77"/>
        <v>L2-d</v>
      </c>
    </row>
    <row r="850" spans="1:21" x14ac:dyDescent="0.35">
      <c r="A850" t="s">
        <v>1637</v>
      </c>
      <c r="B850" t="s">
        <v>1509</v>
      </c>
      <c r="C850" t="s">
        <v>9</v>
      </c>
      <c r="D850" t="s">
        <v>45</v>
      </c>
      <c r="E850">
        <v>1</v>
      </c>
      <c r="F850">
        <v>0.90566037700000002</v>
      </c>
      <c r="G850">
        <v>0.45283018899999999</v>
      </c>
      <c r="H850" t="s">
        <v>1447</v>
      </c>
      <c r="I850" t="s">
        <v>1474</v>
      </c>
      <c r="J850" t="s">
        <v>1587</v>
      </c>
      <c r="K850" t="s">
        <v>1474</v>
      </c>
      <c r="M850">
        <f t="shared" si="78"/>
        <v>0</v>
      </c>
      <c r="N850">
        <f t="shared" si="79"/>
        <v>1</v>
      </c>
      <c r="O850">
        <f t="shared" si="79"/>
        <v>1</v>
      </c>
      <c r="P850">
        <f t="shared" si="79"/>
        <v>0</v>
      </c>
      <c r="Q850">
        <f t="shared" si="80"/>
        <v>2</v>
      </c>
      <c r="R850" t="str">
        <f t="shared" si="76"/>
        <v>250mt-wam</v>
      </c>
      <c r="S850" t="str">
        <f t="shared" si="76"/>
        <v>L2</v>
      </c>
      <c r="T850" t="str">
        <f t="shared" si="76"/>
        <v>e</v>
      </c>
      <c r="U850" t="str">
        <f t="shared" si="77"/>
        <v>L2-e</v>
      </c>
    </row>
    <row r="851" spans="1:21" x14ac:dyDescent="0.35">
      <c r="A851" t="s">
        <v>1637</v>
      </c>
      <c r="B851" t="s">
        <v>1509</v>
      </c>
      <c r="C851" t="s">
        <v>9</v>
      </c>
      <c r="D851" t="s">
        <v>1450</v>
      </c>
      <c r="E851">
        <v>0</v>
      </c>
      <c r="F851">
        <v>0</v>
      </c>
      <c r="G851">
        <v>0</v>
      </c>
      <c r="H851" t="s">
        <v>1442</v>
      </c>
      <c r="I851" t="s">
        <v>1475</v>
      </c>
      <c r="J851" t="s">
        <v>1587</v>
      </c>
      <c r="K851" t="s">
        <v>1475</v>
      </c>
      <c r="M851">
        <f t="shared" si="78"/>
        <v>-1</v>
      </c>
      <c r="N851">
        <f t="shared" si="79"/>
        <v>0</v>
      </c>
      <c r="O851">
        <f t="shared" si="79"/>
        <v>0</v>
      </c>
      <c r="P851">
        <f t="shared" si="79"/>
        <v>0</v>
      </c>
      <c r="Q851">
        <f t="shared" si="80"/>
        <v>-1</v>
      </c>
      <c r="R851" t="str">
        <f t="shared" si="76"/>
        <v>250mt-wam</v>
      </c>
      <c r="S851" t="str">
        <f t="shared" si="76"/>
        <v>L2</v>
      </c>
      <c r="T851" t="str">
        <f t="shared" si="76"/>
        <v>S1</v>
      </c>
      <c r="U851" t="str">
        <f t="shared" si="77"/>
        <v>L2-S1</v>
      </c>
    </row>
    <row r="852" spans="1:21" x14ac:dyDescent="0.35">
      <c r="A852" t="s">
        <v>1637</v>
      </c>
      <c r="B852" t="s">
        <v>1509</v>
      </c>
      <c r="C852" t="s">
        <v>9</v>
      </c>
      <c r="D852" t="s">
        <v>1454</v>
      </c>
      <c r="E852">
        <v>0.22641509400000001</v>
      </c>
      <c r="F852">
        <v>0</v>
      </c>
      <c r="G852">
        <v>0</v>
      </c>
      <c r="H852" t="s">
        <v>1442</v>
      </c>
      <c r="I852" t="s">
        <v>1476</v>
      </c>
      <c r="J852" t="s">
        <v>1587</v>
      </c>
      <c r="K852" t="s">
        <v>1476</v>
      </c>
      <c r="M852">
        <f t="shared" si="78"/>
        <v>0</v>
      </c>
      <c r="N852">
        <f t="shared" si="79"/>
        <v>0</v>
      </c>
      <c r="O852">
        <f t="shared" si="79"/>
        <v>0</v>
      </c>
      <c r="P852">
        <f t="shared" si="79"/>
        <v>0</v>
      </c>
      <c r="Q852">
        <f t="shared" si="80"/>
        <v>0</v>
      </c>
      <c r="R852" t="str">
        <f t="shared" si="76"/>
        <v>250mt-wam</v>
      </c>
      <c r="S852" t="str">
        <f t="shared" si="76"/>
        <v>L2</v>
      </c>
      <c r="T852" t="str">
        <f t="shared" si="76"/>
        <v>S1_P1</v>
      </c>
      <c r="U852" t="str">
        <f t="shared" si="77"/>
        <v>L2-S1_P1</v>
      </c>
    </row>
    <row r="853" spans="1:21" x14ac:dyDescent="0.35">
      <c r="A853" t="s">
        <v>1637</v>
      </c>
      <c r="B853" t="s">
        <v>1509</v>
      </c>
      <c r="C853" t="s">
        <v>9</v>
      </c>
      <c r="D853" t="s">
        <v>1459</v>
      </c>
      <c r="E853">
        <v>0.83018867900000004</v>
      </c>
      <c r="F853">
        <v>0.33962264199999997</v>
      </c>
      <c r="G853">
        <v>3.7735849000000002E-2</v>
      </c>
      <c r="H853" t="s">
        <v>1463</v>
      </c>
      <c r="I853" t="s">
        <v>1477</v>
      </c>
      <c r="J853" t="s">
        <v>1587</v>
      </c>
      <c r="K853" t="s">
        <v>1477</v>
      </c>
      <c r="M853">
        <f t="shared" si="78"/>
        <v>0</v>
      </c>
      <c r="N853">
        <f t="shared" si="79"/>
        <v>1</v>
      </c>
      <c r="O853">
        <f t="shared" si="79"/>
        <v>0</v>
      </c>
      <c r="P853">
        <f t="shared" si="79"/>
        <v>0</v>
      </c>
      <c r="Q853">
        <f t="shared" si="80"/>
        <v>1</v>
      </c>
      <c r="R853" t="str">
        <f t="shared" si="76"/>
        <v>250mt-wam</v>
      </c>
      <c r="S853" t="str">
        <f t="shared" si="76"/>
        <v>L2</v>
      </c>
      <c r="T853" t="str">
        <f t="shared" si="76"/>
        <v>S1_P2</v>
      </c>
      <c r="U853" t="str">
        <f t="shared" si="77"/>
        <v>L2-S1_P2</v>
      </c>
    </row>
    <row r="854" spans="1:21" x14ac:dyDescent="0.35">
      <c r="A854" t="s">
        <v>1637</v>
      </c>
      <c r="B854" t="s">
        <v>1509</v>
      </c>
      <c r="C854" t="s">
        <v>9</v>
      </c>
      <c r="D854" t="s">
        <v>1460</v>
      </c>
      <c r="E854">
        <v>0.11320754700000001</v>
      </c>
      <c r="F854">
        <v>0</v>
      </c>
      <c r="G854">
        <v>0</v>
      </c>
      <c r="H854" t="s">
        <v>1442</v>
      </c>
      <c r="I854" t="s">
        <v>1478</v>
      </c>
      <c r="J854" t="s">
        <v>1587</v>
      </c>
      <c r="K854" t="s">
        <v>1478</v>
      </c>
      <c r="M854">
        <f t="shared" si="78"/>
        <v>0</v>
      </c>
      <c r="N854">
        <f t="shared" si="79"/>
        <v>0</v>
      </c>
      <c r="O854">
        <f t="shared" si="79"/>
        <v>0</v>
      </c>
      <c r="P854">
        <f t="shared" si="79"/>
        <v>0</v>
      </c>
      <c r="Q854">
        <f t="shared" si="80"/>
        <v>0</v>
      </c>
      <c r="R854" t="str">
        <f t="shared" si="76"/>
        <v>250mt-wam</v>
      </c>
      <c r="S854" t="str">
        <f t="shared" si="76"/>
        <v>L2</v>
      </c>
      <c r="T854" t="str">
        <f t="shared" si="76"/>
        <v>S2</v>
      </c>
      <c r="U854" t="str">
        <f t="shared" si="77"/>
        <v>L2-S2</v>
      </c>
    </row>
    <row r="855" spans="1:21" x14ac:dyDescent="0.35">
      <c r="A855" t="s">
        <v>1637</v>
      </c>
      <c r="B855" t="s">
        <v>1509</v>
      </c>
      <c r="C855" t="s">
        <v>9</v>
      </c>
      <c r="D855" t="s">
        <v>1462</v>
      </c>
      <c r="E855">
        <v>0.58490565999999999</v>
      </c>
      <c r="F855">
        <v>0.20754717</v>
      </c>
      <c r="G855">
        <v>1.8867925000000001E-2</v>
      </c>
      <c r="H855" t="s">
        <v>1442</v>
      </c>
      <c r="I855" t="s">
        <v>1479</v>
      </c>
      <c r="J855" t="s">
        <v>1587</v>
      </c>
      <c r="K855" t="s">
        <v>1479</v>
      </c>
      <c r="M855">
        <f t="shared" si="78"/>
        <v>0</v>
      </c>
      <c r="N855">
        <f t="shared" si="79"/>
        <v>0</v>
      </c>
      <c r="O855">
        <f t="shared" si="79"/>
        <v>0</v>
      </c>
      <c r="P855">
        <f t="shared" si="79"/>
        <v>0</v>
      </c>
      <c r="Q855">
        <f t="shared" si="80"/>
        <v>0</v>
      </c>
      <c r="R855" t="str">
        <f t="shared" si="76"/>
        <v>250mt-wam</v>
      </c>
      <c r="S855" t="str">
        <f t="shared" si="76"/>
        <v>L2</v>
      </c>
      <c r="T855" t="str">
        <f t="shared" si="76"/>
        <v>S2_P1</v>
      </c>
      <c r="U855" t="str">
        <f t="shared" si="77"/>
        <v>L2-S2_P1</v>
      </c>
    </row>
    <row r="856" spans="1:21" x14ac:dyDescent="0.35">
      <c r="A856" t="s">
        <v>1637</v>
      </c>
      <c r="B856" t="s">
        <v>1509</v>
      </c>
      <c r="C856" t="s">
        <v>9</v>
      </c>
      <c r="D856" t="s">
        <v>179</v>
      </c>
      <c r="E856">
        <v>0.92452830200000002</v>
      </c>
      <c r="F856">
        <v>0.67924528299999998</v>
      </c>
      <c r="G856">
        <v>0.20754717</v>
      </c>
      <c r="H856" t="s">
        <v>1447</v>
      </c>
      <c r="I856" t="s">
        <v>1480</v>
      </c>
      <c r="J856" t="s">
        <v>1587</v>
      </c>
      <c r="K856" t="s">
        <v>1480</v>
      </c>
      <c r="M856">
        <f t="shared" si="78"/>
        <v>0</v>
      </c>
      <c r="N856">
        <f t="shared" si="79"/>
        <v>1</v>
      </c>
      <c r="O856">
        <f t="shared" si="79"/>
        <v>1</v>
      </c>
      <c r="P856">
        <f t="shared" si="79"/>
        <v>0</v>
      </c>
      <c r="Q856">
        <f t="shared" si="80"/>
        <v>2</v>
      </c>
      <c r="R856" t="str">
        <f t="shared" si="76"/>
        <v>250mt-wam</v>
      </c>
      <c r="S856" t="str">
        <f t="shared" si="76"/>
        <v>L2</v>
      </c>
      <c r="T856" t="str">
        <f t="shared" si="76"/>
        <v>S2_P2</v>
      </c>
      <c r="U856" t="str">
        <f t="shared" si="77"/>
        <v>L2-S2_P2</v>
      </c>
    </row>
    <row r="857" spans="1:21" x14ac:dyDescent="0.35">
      <c r="A857" t="s">
        <v>1637</v>
      </c>
      <c r="B857" t="s">
        <v>1509</v>
      </c>
      <c r="C857" t="s">
        <v>9</v>
      </c>
      <c r="D857" t="s">
        <v>1464</v>
      </c>
      <c r="E857">
        <v>0</v>
      </c>
      <c r="F857">
        <v>0</v>
      </c>
      <c r="G857">
        <v>0</v>
      </c>
      <c r="H857" t="s">
        <v>1442</v>
      </c>
      <c r="I857" t="s">
        <v>1481</v>
      </c>
      <c r="J857" t="s">
        <v>1587</v>
      </c>
      <c r="K857" t="s">
        <v>1481</v>
      </c>
      <c r="M857">
        <f t="shared" si="78"/>
        <v>-1</v>
      </c>
      <c r="N857">
        <f t="shared" si="79"/>
        <v>0</v>
      </c>
      <c r="O857">
        <f t="shared" si="79"/>
        <v>0</v>
      </c>
      <c r="P857">
        <f t="shared" si="79"/>
        <v>0</v>
      </c>
      <c r="Q857">
        <f t="shared" si="80"/>
        <v>-1</v>
      </c>
      <c r="R857" t="str">
        <f t="shared" si="76"/>
        <v>250mt-wam</v>
      </c>
      <c r="S857" t="str">
        <f t="shared" si="76"/>
        <v>L2</v>
      </c>
      <c r="T857" t="str">
        <f t="shared" si="76"/>
        <v>S3</v>
      </c>
      <c r="U857" t="str">
        <f t="shared" si="77"/>
        <v>L2-S3</v>
      </c>
    </row>
    <row r="858" spans="1:21" x14ac:dyDescent="0.35">
      <c r="A858" t="s">
        <v>1637</v>
      </c>
      <c r="B858" t="s">
        <v>1509</v>
      </c>
      <c r="C858" t="s">
        <v>9</v>
      </c>
      <c r="D858" t="s">
        <v>1466</v>
      </c>
      <c r="E858">
        <v>0.11320754700000001</v>
      </c>
      <c r="F858">
        <v>0</v>
      </c>
      <c r="G858">
        <v>0</v>
      </c>
      <c r="H858" t="s">
        <v>1442</v>
      </c>
      <c r="I858" t="s">
        <v>1482</v>
      </c>
      <c r="J858" t="s">
        <v>1587</v>
      </c>
      <c r="K858" t="s">
        <v>1482</v>
      </c>
      <c r="M858">
        <f t="shared" si="78"/>
        <v>0</v>
      </c>
      <c r="N858">
        <f t="shared" si="79"/>
        <v>0</v>
      </c>
      <c r="O858">
        <f t="shared" si="79"/>
        <v>0</v>
      </c>
      <c r="P858">
        <f t="shared" si="79"/>
        <v>0</v>
      </c>
      <c r="Q858">
        <f t="shared" si="80"/>
        <v>0</v>
      </c>
      <c r="R858" t="str">
        <f t="shared" si="76"/>
        <v>250mt-wam</v>
      </c>
      <c r="S858" t="str">
        <f t="shared" si="76"/>
        <v>L2</v>
      </c>
      <c r="T858" t="str">
        <f t="shared" si="76"/>
        <v>S3_P1</v>
      </c>
      <c r="U858" t="str">
        <f t="shared" si="77"/>
        <v>L2-S3_P1</v>
      </c>
    </row>
    <row r="859" spans="1:21" x14ac:dyDescent="0.35">
      <c r="A859" t="s">
        <v>1637</v>
      </c>
      <c r="B859" t="s">
        <v>1509</v>
      </c>
      <c r="C859" t="s">
        <v>9</v>
      </c>
      <c r="D859" t="s">
        <v>1468</v>
      </c>
      <c r="E859">
        <v>0.50943396200000002</v>
      </c>
      <c r="F859">
        <v>0.188679245</v>
      </c>
      <c r="G859">
        <v>0</v>
      </c>
      <c r="H859" t="s">
        <v>1442</v>
      </c>
      <c r="I859" t="s">
        <v>1483</v>
      </c>
      <c r="J859" t="s">
        <v>1587</v>
      </c>
      <c r="K859" t="s">
        <v>1483</v>
      </c>
      <c r="M859">
        <f t="shared" si="78"/>
        <v>0</v>
      </c>
      <c r="N859">
        <f t="shared" si="79"/>
        <v>0</v>
      </c>
      <c r="O859">
        <f t="shared" si="79"/>
        <v>0</v>
      </c>
      <c r="P859">
        <f t="shared" si="79"/>
        <v>0</v>
      </c>
      <c r="Q859">
        <f t="shared" si="80"/>
        <v>0</v>
      </c>
      <c r="R859" t="str">
        <f t="shared" si="76"/>
        <v>250mt-wam</v>
      </c>
      <c r="S859" t="str">
        <f t="shared" si="76"/>
        <v>L2</v>
      </c>
      <c r="T859" t="str">
        <f t="shared" si="76"/>
        <v>S3_P2</v>
      </c>
      <c r="U859" t="str">
        <f t="shared" si="77"/>
        <v>L2-S3_P2</v>
      </c>
    </row>
    <row r="860" spans="1:21" x14ac:dyDescent="0.35">
      <c r="A860" t="s">
        <v>1637</v>
      </c>
      <c r="B860" t="s">
        <v>1509</v>
      </c>
      <c r="C860" t="s">
        <v>14</v>
      </c>
      <c r="D860" t="s">
        <v>35</v>
      </c>
      <c r="E860">
        <v>0.58490565999999999</v>
      </c>
      <c r="F860">
        <v>0.26415094300000003</v>
      </c>
      <c r="G860">
        <v>9.4339622999999997E-2</v>
      </c>
      <c r="H860" t="s">
        <v>1442</v>
      </c>
      <c r="I860" t="s">
        <v>1484</v>
      </c>
      <c r="J860" t="s">
        <v>1588</v>
      </c>
      <c r="K860" t="s">
        <v>1484</v>
      </c>
      <c r="M860">
        <f t="shared" si="78"/>
        <v>0</v>
      </c>
      <c r="N860">
        <f t="shared" si="79"/>
        <v>0</v>
      </c>
      <c r="O860">
        <f t="shared" si="79"/>
        <v>0</v>
      </c>
      <c r="P860">
        <f t="shared" si="79"/>
        <v>0</v>
      </c>
      <c r="Q860">
        <f t="shared" si="80"/>
        <v>0</v>
      </c>
      <c r="R860" t="str">
        <f t="shared" si="76"/>
        <v>250mt-wam</v>
      </c>
      <c r="S860" t="str">
        <f t="shared" si="76"/>
        <v>L3</v>
      </c>
      <c r="T860" t="str">
        <f t="shared" si="76"/>
        <v>a</v>
      </c>
      <c r="U860" t="str">
        <f t="shared" si="77"/>
        <v>L3-a</v>
      </c>
    </row>
    <row r="861" spans="1:21" x14ac:dyDescent="0.35">
      <c r="A861" t="s">
        <v>1637</v>
      </c>
      <c r="B861" t="s">
        <v>1509</v>
      </c>
      <c r="C861" t="s">
        <v>14</v>
      </c>
      <c r="D861" t="s">
        <v>39</v>
      </c>
      <c r="E861">
        <v>0.84905660400000005</v>
      </c>
      <c r="F861">
        <v>0.47169811299999997</v>
      </c>
      <c r="G861">
        <v>0.15094339600000001</v>
      </c>
      <c r="H861" t="s">
        <v>1463</v>
      </c>
      <c r="I861" t="s">
        <v>1486</v>
      </c>
      <c r="J861" t="s">
        <v>1588</v>
      </c>
      <c r="K861" t="s">
        <v>1486</v>
      </c>
      <c r="M861">
        <f t="shared" si="78"/>
        <v>0</v>
      </c>
      <c r="N861">
        <f t="shared" si="79"/>
        <v>1</v>
      </c>
      <c r="O861">
        <f t="shared" si="79"/>
        <v>0</v>
      </c>
      <c r="P861">
        <f t="shared" si="79"/>
        <v>0</v>
      </c>
      <c r="Q861">
        <f t="shared" si="80"/>
        <v>1</v>
      </c>
      <c r="R861" t="str">
        <f t="shared" si="76"/>
        <v>250mt-wam</v>
      </c>
      <c r="S861" t="str">
        <f t="shared" si="76"/>
        <v>L3</v>
      </c>
      <c r="T861" t="str">
        <f t="shared" si="76"/>
        <v>b</v>
      </c>
      <c r="U861" t="str">
        <f t="shared" si="77"/>
        <v>L3-b</v>
      </c>
    </row>
    <row r="862" spans="1:21" x14ac:dyDescent="0.35">
      <c r="A862" t="s">
        <v>1637</v>
      </c>
      <c r="B862" t="s">
        <v>1509</v>
      </c>
      <c r="C862" t="s">
        <v>14</v>
      </c>
      <c r="D862" t="s">
        <v>42</v>
      </c>
      <c r="E862">
        <v>0.98113207499999999</v>
      </c>
      <c r="F862">
        <v>0.83018867900000004</v>
      </c>
      <c r="G862">
        <v>0.28301886799999998</v>
      </c>
      <c r="H862" t="s">
        <v>1447</v>
      </c>
      <c r="I862" t="s">
        <v>1487</v>
      </c>
      <c r="J862" t="s">
        <v>1588</v>
      </c>
      <c r="K862" t="s">
        <v>1487</v>
      </c>
      <c r="M862">
        <f t="shared" si="78"/>
        <v>0</v>
      </c>
      <c r="N862">
        <f t="shared" si="79"/>
        <v>1</v>
      </c>
      <c r="O862">
        <f t="shared" si="79"/>
        <v>1</v>
      </c>
      <c r="P862">
        <f t="shared" si="79"/>
        <v>0</v>
      </c>
      <c r="Q862">
        <f t="shared" si="80"/>
        <v>2</v>
      </c>
      <c r="R862" t="str">
        <f t="shared" si="76"/>
        <v>250mt-wam</v>
      </c>
      <c r="S862" t="str">
        <f t="shared" si="76"/>
        <v>L3</v>
      </c>
      <c r="T862" t="str">
        <f t="shared" si="76"/>
        <v>d</v>
      </c>
      <c r="U862" t="str">
        <f t="shared" si="77"/>
        <v>L3-d</v>
      </c>
    </row>
    <row r="863" spans="1:21" x14ac:dyDescent="0.35">
      <c r="A863" t="s">
        <v>1637</v>
      </c>
      <c r="B863" t="s">
        <v>1509</v>
      </c>
      <c r="C863" t="s">
        <v>14</v>
      </c>
      <c r="D863" t="s">
        <v>45</v>
      </c>
      <c r="E863">
        <v>1</v>
      </c>
      <c r="F863">
        <v>0.90566037700000002</v>
      </c>
      <c r="G863">
        <v>0.49056603799999998</v>
      </c>
      <c r="H863" t="s">
        <v>1447</v>
      </c>
      <c r="I863" t="s">
        <v>1488</v>
      </c>
      <c r="J863" t="s">
        <v>1588</v>
      </c>
      <c r="K863" t="s">
        <v>1488</v>
      </c>
      <c r="M863">
        <f t="shared" si="78"/>
        <v>0</v>
      </c>
      <c r="N863">
        <f t="shared" si="79"/>
        <v>1</v>
      </c>
      <c r="O863">
        <f t="shared" si="79"/>
        <v>1</v>
      </c>
      <c r="P863">
        <f t="shared" si="79"/>
        <v>0</v>
      </c>
      <c r="Q863">
        <f t="shared" si="80"/>
        <v>2</v>
      </c>
      <c r="R863" t="str">
        <f t="shared" si="76"/>
        <v>250mt-wam</v>
      </c>
      <c r="S863" t="str">
        <f t="shared" si="76"/>
        <v>L3</v>
      </c>
      <c r="T863" t="str">
        <f t="shared" si="76"/>
        <v>e</v>
      </c>
      <c r="U863" t="str">
        <f t="shared" si="77"/>
        <v>L3-e</v>
      </c>
    </row>
    <row r="864" spans="1:21" x14ac:dyDescent="0.35">
      <c r="A864" t="s">
        <v>1637</v>
      </c>
      <c r="B864" t="s">
        <v>1509</v>
      </c>
      <c r="C864" t="s">
        <v>14</v>
      </c>
      <c r="D864" t="s">
        <v>1450</v>
      </c>
      <c r="E864">
        <v>0</v>
      </c>
      <c r="F864">
        <v>0</v>
      </c>
      <c r="G864">
        <v>0</v>
      </c>
      <c r="H864" t="s">
        <v>1442</v>
      </c>
      <c r="I864" t="s">
        <v>1489</v>
      </c>
      <c r="J864" t="s">
        <v>1588</v>
      </c>
      <c r="K864" t="s">
        <v>1489</v>
      </c>
      <c r="M864">
        <f t="shared" si="78"/>
        <v>-1</v>
      </c>
      <c r="N864">
        <f t="shared" si="79"/>
        <v>0</v>
      </c>
      <c r="O864">
        <f t="shared" si="79"/>
        <v>0</v>
      </c>
      <c r="P864">
        <f t="shared" si="79"/>
        <v>0</v>
      </c>
      <c r="Q864">
        <f t="shared" si="80"/>
        <v>-1</v>
      </c>
      <c r="R864" t="str">
        <f t="shared" si="76"/>
        <v>250mt-wam</v>
      </c>
      <c r="S864" t="str">
        <f t="shared" si="76"/>
        <v>L3</v>
      </c>
      <c r="T864" t="str">
        <f t="shared" si="76"/>
        <v>S1</v>
      </c>
      <c r="U864" t="str">
        <f t="shared" si="77"/>
        <v>L3-S1</v>
      </c>
    </row>
    <row r="865" spans="1:21" x14ac:dyDescent="0.35">
      <c r="A865" t="s">
        <v>1637</v>
      </c>
      <c r="B865" t="s">
        <v>1509</v>
      </c>
      <c r="C865" t="s">
        <v>14</v>
      </c>
      <c r="D865" t="s">
        <v>1454</v>
      </c>
      <c r="E865">
        <v>0.26415094300000003</v>
      </c>
      <c r="F865">
        <v>1.8867925000000001E-2</v>
      </c>
      <c r="G865">
        <v>0</v>
      </c>
      <c r="H865" t="s">
        <v>1442</v>
      </c>
      <c r="I865" t="s">
        <v>1490</v>
      </c>
      <c r="J865" t="s">
        <v>1588</v>
      </c>
      <c r="K865" t="s">
        <v>1490</v>
      </c>
      <c r="M865">
        <f t="shared" si="78"/>
        <v>0</v>
      </c>
      <c r="N865">
        <f t="shared" si="79"/>
        <v>0</v>
      </c>
      <c r="O865">
        <f t="shared" si="79"/>
        <v>0</v>
      </c>
      <c r="P865">
        <f t="shared" si="79"/>
        <v>0</v>
      </c>
      <c r="Q865">
        <f t="shared" si="80"/>
        <v>0</v>
      </c>
      <c r="R865" t="str">
        <f t="shared" si="76"/>
        <v>250mt-wam</v>
      </c>
      <c r="S865" t="str">
        <f t="shared" si="76"/>
        <v>L3</v>
      </c>
      <c r="T865" t="str">
        <f t="shared" si="76"/>
        <v>S1_P1</v>
      </c>
      <c r="U865" t="str">
        <f t="shared" si="77"/>
        <v>L3-S1_P1</v>
      </c>
    </row>
    <row r="866" spans="1:21" x14ac:dyDescent="0.35">
      <c r="A866" t="s">
        <v>1637</v>
      </c>
      <c r="B866" t="s">
        <v>1509</v>
      </c>
      <c r="C866" t="s">
        <v>14</v>
      </c>
      <c r="D866" t="s">
        <v>1459</v>
      </c>
      <c r="E866">
        <v>0.83018867900000004</v>
      </c>
      <c r="F866">
        <v>0.37735849100000002</v>
      </c>
      <c r="G866">
        <v>9.4339622999999997E-2</v>
      </c>
      <c r="H866" t="s">
        <v>1463</v>
      </c>
      <c r="I866" t="s">
        <v>1491</v>
      </c>
      <c r="J866" t="s">
        <v>1588</v>
      </c>
      <c r="K866" t="s">
        <v>1491</v>
      </c>
      <c r="M866">
        <f t="shared" si="78"/>
        <v>0</v>
      </c>
      <c r="N866">
        <f t="shared" si="79"/>
        <v>1</v>
      </c>
      <c r="O866">
        <f t="shared" si="79"/>
        <v>0</v>
      </c>
      <c r="P866">
        <f t="shared" si="79"/>
        <v>0</v>
      </c>
      <c r="Q866">
        <f t="shared" si="80"/>
        <v>1</v>
      </c>
      <c r="R866" t="str">
        <f t="shared" si="76"/>
        <v>250mt-wam</v>
      </c>
      <c r="S866" t="str">
        <f t="shared" si="76"/>
        <v>L3</v>
      </c>
      <c r="T866" t="str">
        <f t="shared" si="76"/>
        <v>S1_P2</v>
      </c>
      <c r="U866" t="str">
        <f t="shared" si="77"/>
        <v>L3-S1_P2</v>
      </c>
    </row>
    <row r="867" spans="1:21" x14ac:dyDescent="0.35">
      <c r="A867" t="s">
        <v>1637</v>
      </c>
      <c r="B867" t="s">
        <v>1509</v>
      </c>
      <c r="C867" t="s">
        <v>14</v>
      </c>
      <c r="D867" t="s">
        <v>1460</v>
      </c>
      <c r="E867">
        <v>0.15094339600000001</v>
      </c>
      <c r="F867">
        <v>0</v>
      </c>
      <c r="G867">
        <v>0</v>
      </c>
      <c r="H867" t="s">
        <v>1442</v>
      </c>
      <c r="I867" t="s">
        <v>1492</v>
      </c>
      <c r="J867" t="s">
        <v>1588</v>
      </c>
      <c r="K867" t="s">
        <v>1492</v>
      </c>
      <c r="M867">
        <f t="shared" si="78"/>
        <v>0</v>
      </c>
      <c r="N867">
        <f t="shared" si="79"/>
        <v>0</v>
      </c>
      <c r="O867">
        <f t="shared" si="79"/>
        <v>0</v>
      </c>
      <c r="P867">
        <f t="shared" si="79"/>
        <v>0</v>
      </c>
      <c r="Q867">
        <f t="shared" si="80"/>
        <v>0</v>
      </c>
      <c r="R867" t="str">
        <f t="shared" si="76"/>
        <v>250mt-wam</v>
      </c>
      <c r="S867" t="str">
        <f t="shared" si="76"/>
        <v>L3</v>
      </c>
      <c r="T867" t="str">
        <f t="shared" si="76"/>
        <v>S2</v>
      </c>
      <c r="U867" t="str">
        <f t="shared" si="77"/>
        <v>L3-S2</v>
      </c>
    </row>
    <row r="868" spans="1:21" x14ac:dyDescent="0.35">
      <c r="A868" t="s">
        <v>1637</v>
      </c>
      <c r="B868" t="s">
        <v>1509</v>
      </c>
      <c r="C868" t="s">
        <v>14</v>
      </c>
      <c r="D868" t="s">
        <v>1462</v>
      </c>
      <c r="E868">
        <v>0.69811320799999999</v>
      </c>
      <c r="F868">
        <v>0.22641509400000001</v>
      </c>
      <c r="G868">
        <v>1.8867925000000001E-2</v>
      </c>
      <c r="H868" t="s">
        <v>1463</v>
      </c>
      <c r="I868" t="s">
        <v>1493</v>
      </c>
      <c r="J868" t="s">
        <v>1588</v>
      </c>
      <c r="K868" t="s">
        <v>1493</v>
      </c>
      <c r="M868">
        <f t="shared" si="78"/>
        <v>0</v>
      </c>
      <c r="N868">
        <f t="shared" si="79"/>
        <v>1</v>
      </c>
      <c r="O868">
        <f t="shared" si="79"/>
        <v>0</v>
      </c>
      <c r="P868">
        <f t="shared" si="79"/>
        <v>0</v>
      </c>
      <c r="Q868">
        <f t="shared" si="80"/>
        <v>1</v>
      </c>
      <c r="R868" t="str">
        <f t="shared" si="76"/>
        <v>250mt-wam</v>
      </c>
      <c r="S868" t="str">
        <f t="shared" si="76"/>
        <v>L3</v>
      </c>
      <c r="T868" t="str">
        <f t="shared" si="76"/>
        <v>S2_P1</v>
      </c>
      <c r="U868" t="str">
        <f t="shared" si="77"/>
        <v>L3-S2_P1</v>
      </c>
    </row>
    <row r="869" spans="1:21" x14ac:dyDescent="0.35">
      <c r="A869" t="s">
        <v>1637</v>
      </c>
      <c r="B869" t="s">
        <v>1509</v>
      </c>
      <c r="C869" t="s">
        <v>14</v>
      </c>
      <c r="D869" t="s">
        <v>179</v>
      </c>
      <c r="E869">
        <v>0.94339622599999995</v>
      </c>
      <c r="F869">
        <v>0.77358490599999996</v>
      </c>
      <c r="G869">
        <v>0.22641509400000001</v>
      </c>
      <c r="H869" t="s">
        <v>1447</v>
      </c>
      <c r="I869" t="s">
        <v>1494</v>
      </c>
      <c r="J869" t="s">
        <v>1588</v>
      </c>
      <c r="K869" t="s">
        <v>1494</v>
      </c>
      <c r="M869">
        <f t="shared" si="78"/>
        <v>0</v>
      </c>
      <c r="N869">
        <f t="shared" si="79"/>
        <v>1</v>
      </c>
      <c r="O869">
        <f t="shared" si="79"/>
        <v>1</v>
      </c>
      <c r="P869">
        <f t="shared" si="79"/>
        <v>0</v>
      </c>
      <c r="Q869">
        <f t="shared" si="80"/>
        <v>2</v>
      </c>
      <c r="R869" t="str">
        <f t="shared" si="76"/>
        <v>250mt-wam</v>
      </c>
      <c r="S869" t="str">
        <f t="shared" si="76"/>
        <v>L3</v>
      </c>
      <c r="T869" t="str">
        <f t="shared" si="76"/>
        <v>S2_P2</v>
      </c>
      <c r="U869" t="str">
        <f t="shared" si="77"/>
        <v>L3-S2_P2</v>
      </c>
    </row>
    <row r="870" spans="1:21" x14ac:dyDescent="0.35">
      <c r="A870" t="s">
        <v>1637</v>
      </c>
      <c r="B870" t="s">
        <v>1509</v>
      </c>
      <c r="C870" t="s">
        <v>14</v>
      </c>
      <c r="D870" t="s">
        <v>1464</v>
      </c>
      <c r="E870">
        <v>0</v>
      </c>
      <c r="F870">
        <v>0</v>
      </c>
      <c r="G870">
        <v>0</v>
      </c>
      <c r="H870" t="s">
        <v>1442</v>
      </c>
      <c r="I870" t="s">
        <v>1495</v>
      </c>
      <c r="J870" t="s">
        <v>1588</v>
      </c>
      <c r="K870" t="s">
        <v>1495</v>
      </c>
      <c r="M870">
        <f t="shared" si="78"/>
        <v>-1</v>
      </c>
      <c r="N870">
        <f t="shared" si="79"/>
        <v>0</v>
      </c>
      <c r="O870">
        <f t="shared" si="79"/>
        <v>0</v>
      </c>
      <c r="P870">
        <f t="shared" si="79"/>
        <v>0</v>
      </c>
      <c r="Q870">
        <f t="shared" si="80"/>
        <v>-1</v>
      </c>
      <c r="R870" t="str">
        <f t="shared" si="76"/>
        <v>250mt-wam</v>
      </c>
      <c r="S870" t="str">
        <f t="shared" si="76"/>
        <v>L3</v>
      </c>
      <c r="T870" t="str">
        <f t="shared" si="76"/>
        <v>S3</v>
      </c>
      <c r="U870" t="str">
        <f t="shared" si="77"/>
        <v>L3-S3</v>
      </c>
    </row>
    <row r="871" spans="1:21" x14ac:dyDescent="0.35">
      <c r="A871" t="s">
        <v>1637</v>
      </c>
      <c r="B871" t="s">
        <v>1509</v>
      </c>
      <c r="C871" t="s">
        <v>14</v>
      </c>
      <c r="D871" t="s">
        <v>1466</v>
      </c>
      <c r="E871">
        <v>0.15094339600000001</v>
      </c>
      <c r="F871">
        <v>0</v>
      </c>
      <c r="G871">
        <v>0</v>
      </c>
      <c r="H871" t="s">
        <v>1442</v>
      </c>
      <c r="I871" t="s">
        <v>1500</v>
      </c>
      <c r="J871" t="s">
        <v>1588</v>
      </c>
      <c r="K871" t="s">
        <v>1500</v>
      </c>
      <c r="M871">
        <f t="shared" si="78"/>
        <v>0</v>
      </c>
      <c r="N871">
        <f t="shared" si="79"/>
        <v>0</v>
      </c>
      <c r="O871">
        <f t="shared" si="79"/>
        <v>0</v>
      </c>
      <c r="P871">
        <f t="shared" si="79"/>
        <v>0</v>
      </c>
      <c r="Q871">
        <f t="shared" si="80"/>
        <v>0</v>
      </c>
      <c r="R871" t="str">
        <f t="shared" si="76"/>
        <v>250mt-wam</v>
      </c>
      <c r="S871" t="str">
        <f t="shared" si="76"/>
        <v>L3</v>
      </c>
      <c r="T871" t="str">
        <f t="shared" si="76"/>
        <v>S3_P1</v>
      </c>
      <c r="U871" t="str">
        <f t="shared" si="77"/>
        <v>L3-S3_P1</v>
      </c>
    </row>
    <row r="872" spans="1:21" x14ac:dyDescent="0.35">
      <c r="A872" t="s">
        <v>1637</v>
      </c>
      <c r="B872" t="s">
        <v>1509</v>
      </c>
      <c r="C872" t="s">
        <v>14</v>
      </c>
      <c r="D872" t="s">
        <v>1468</v>
      </c>
      <c r="E872">
        <v>0.62264150900000004</v>
      </c>
      <c r="F872">
        <v>0.188679245</v>
      </c>
      <c r="G872">
        <v>0</v>
      </c>
      <c r="H872" t="s">
        <v>1442</v>
      </c>
      <c r="I872" t="s">
        <v>1503</v>
      </c>
      <c r="J872" t="s">
        <v>1588</v>
      </c>
      <c r="K872" t="s">
        <v>1503</v>
      </c>
      <c r="M872">
        <f t="shared" si="78"/>
        <v>0</v>
      </c>
      <c r="N872">
        <f t="shared" si="79"/>
        <v>0</v>
      </c>
      <c r="O872">
        <f t="shared" si="79"/>
        <v>0</v>
      </c>
      <c r="P872">
        <f t="shared" si="79"/>
        <v>0</v>
      </c>
      <c r="Q872">
        <f t="shared" si="80"/>
        <v>0</v>
      </c>
      <c r="R872" t="str">
        <f t="shared" si="76"/>
        <v>250mt-wam</v>
      </c>
      <c r="S872" t="str">
        <f t="shared" si="76"/>
        <v>L3</v>
      </c>
      <c r="T872" t="str">
        <f t="shared" si="76"/>
        <v>S3_P2</v>
      </c>
      <c r="U872" t="str">
        <f t="shared" si="77"/>
        <v>L3-S3_P2</v>
      </c>
    </row>
    <row r="873" spans="1:21" x14ac:dyDescent="0.35">
      <c r="A873" t="s">
        <v>1637</v>
      </c>
      <c r="B873" t="s">
        <v>1509</v>
      </c>
      <c r="C873" t="s">
        <v>17</v>
      </c>
      <c r="D873" t="s">
        <v>35</v>
      </c>
      <c r="E873">
        <v>0.43396226399999999</v>
      </c>
      <c r="F873">
        <v>0.22641509400000001</v>
      </c>
      <c r="G873">
        <v>3.7735849000000002E-2</v>
      </c>
      <c r="H873" t="s">
        <v>1442</v>
      </c>
      <c r="I873" t="s">
        <v>1501</v>
      </c>
      <c r="J873" t="s">
        <v>1589</v>
      </c>
      <c r="K873" t="s">
        <v>1501</v>
      </c>
      <c r="M873">
        <f t="shared" si="78"/>
        <v>0</v>
      </c>
      <c r="N873">
        <f t="shared" si="79"/>
        <v>0</v>
      </c>
      <c r="O873">
        <f t="shared" si="79"/>
        <v>0</v>
      </c>
      <c r="P873">
        <f t="shared" si="79"/>
        <v>0</v>
      </c>
      <c r="Q873">
        <f t="shared" si="80"/>
        <v>0</v>
      </c>
      <c r="R873" t="str">
        <f t="shared" si="76"/>
        <v>250mt-wam</v>
      </c>
      <c r="S873" t="str">
        <f t="shared" si="76"/>
        <v>L4</v>
      </c>
      <c r="T873" t="str">
        <f t="shared" si="76"/>
        <v>a</v>
      </c>
      <c r="U873" t="str">
        <f t="shared" si="77"/>
        <v>L4-a</v>
      </c>
    </row>
    <row r="874" spans="1:21" x14ac:dyDescent="0.35">
      <c r="A874" t="s">
        <v>1637</v>
      </c>
      <c r="B874" t="s">
        <v>1509</v>
      </c>
      <c r="C874" t="s">
        <v>17</v>
      </c>
      <c r="D874" t="s">
        <v>39</v>
      </c>
      <c r="E874">
        <v>0.811320755</v>
      </c>
      <c r="F874">
        <v>0.41509434000000001</v>
      </c>
      <c r="G874">
        <v>0.132075472</v>
      </c>
      <c r="H874" t="s">
        <v>1463</v>
      </c>
      <c r="I874" t="s">
        <v>1504</v>
      </c>
      <c r="J874" t="s">
        <v>1589</v>
      </c>
      <c r="K874" t="s">
        <v>1504</v>
      </c>
      <c r="M874">
        <f t="shared" si="78"/>
        <v>0</v>
      </c>
      <c r="N874">
        <f t="shared" si="79"/>
        <v>1</v>
      </c>
      <c r="O874">
        <f t="shared" si="79"/>
        <v>0</v>
      </c>
      <c r="P874">
        <f t="shared" si="79"/>
        <v>0</v>
      </c>
      <c r="Q874">
        <f t="shared" si="80"/>
        <v>1</v>
      </c>
      <c r="R874" t="str">
        <f t="shared" si="76"/>
        <v>250mt-wam</v>
      </c>
      <c r="S874" t="str">
        <f t="shared" si="76"/>
        <v>L4</v>
      </c>
      <c r="T874" t="str">
        <f t="shared" si="76"/>
        <v>b</v>
      </c>
      <c r="U874" t="str">
        <f t="shared" si="77"/>
        <v>L4-b</v>
      </c>
    </row>
    <row r="875" spans="1:21" x14ac:dyDescent="0.35">
      <c r="A875" t="s">
        <v>1637</v>
      </c>
      <c r="B875" t="s">
        <v>1509</v>
      </c>
      <c r="C875" t="s">
        <v>17</v>
      </c>
      <c r="D875" t="s">
        <v>42</v>
      </c>
      <c r="E875">
        <v>0.94339622599999995</v>
      </c>
      <c r="F875">
        <v>0.811320755</v>
      </c>
      <c r="G875">
        <v>0.24528301899999999</v>
      </c>
      <c r="H875" t="s">
        <v>1447</v>
      </c>
      <c r="I875" t="s">
        <v>1505</v>
      </c>
      <c r="J875" t="s">
        <v>1589</v>
      </c>
      <c r="K875" t="s">
        <v>1505</v>
      </c>
      <c r="M875">
        <f t="shared" si="78"/>
        <v>0</v>
      </c>
      <c r="N875">
        <f t="shared" si="79"/>
        <v>1</v>
      </c>
      <c r="O875">
        <f t="shared" si="79"/>
        <v>1</v>
      </c>
      <c r="P875">
        <f t="shared" si="79"/>
        <v>0</v>
      </c>
      <c r="Q875">
        <f t="shared" si="80"/>
        <v>2</v>
      </c>
      <c r="R875" t="str">
        <f t="shared" si="76"/>
        <v>250mt-wam</v>
      </c>
      <c r="S875" t="str">
        <f t="shared" si="76"/>
        <v>L4</v>
      </c>
      <c r="T875" t="str">
        <f t="shared" si="76"/>
        <v>d</v>
      </c>
      <c r="U875" t="str">
        <f t="shared" si="77"/>
        <v>L4-d</v>
      </c>
    </row>
    <row r="876" spans="1:21" x14ac:dyDescent="0.35">
      <c r="A876" t="s">
        <v>1637</v>
      </c>
      <c r="B876" t="s">
        <v>1509</v>
      </c>
      <c r="C876" t="s">
        <v>17</v>
      </c>
      <c r="D876" t="s">
        <v>45</v>
      </c>
      <c r="E876">
        <v>1</v>
      </c>
      <c r="F876">
        <v>0.90566037700000002</v>
      </c>
      <c r="G876">
        <v>0.41509434000000001</v>
      </c>
      <c r="H876" t="s">
        <v>1447</v>
      </c>
      <c r="I876" t="s">
        <v>1506</v>
      </c>
      <c r="J876" t="s">
        <v>1589</v>
      </c>
      <c r="K876" t="s">
        <v>1506</v>
      </c>
      <c r="M876">
        <f t="shared" si="78"/>
        <v>0</v>
      </c>
      <c r="N876">
        <f t="shared" si="79"/>
        <v>1</v>
      </c>
      <c r="O876">
        <f t="shared" si="79"/>
        <v>1</v>
      </c>
      <c r="P876">
        <f t="shared" si="79"/>
        <v>0</v>
      </c>
      <c r="Q876">
        <f t="shared" si="80"/>
        <v>2</v>
      </c>
      <c r="R876" t="str">
        <f t="shared" si="76"/>
        <v>250mt-wam</v>
      </c>
      <c r="S876" t="str">
        <f t="shared" si="76"/>
        <v>L4</v>
      </c>
      <c r="T876" t="str">
        <f t="shared" si="76"/>
        <v>e</v>
      </c>
      <c r="U876" t="str">
        <f t="shared" si="77"/>
        <v>L4-e</v>
      </c>
    </row>
    <row r="877" spans="1:21" x14ac:dyDescent="0.35">
      <c r="A877" t="s">
        <v>1637</v>
      </c>
      <c r="B877" t="s">
        <v>1509</v>
      </c>
      <c r="C877" t="s">
        <v>17</v>
      </c>
      <c r="D877" t="s">
        <v>1450</v>
      </c>
      <c r="E877">
        <v>0</v>
      </c>
      <c r="F877">
        <v>0</v>
      </c>
      <c r="G877">
        <v>0</v>
      </c>
      <c r="H877" t="s">
        <v>1442</v>
      </c>
      <c r="I877" t="s">
        <v>1496</v>
      </c>
      <c r="J877" t="s">
        <v>1589</v>
      </c>
      <c r="K877" t="s">
        <v>1496</v>
      </c>
      <c r="M877">
        <f t="shared" si="78"/>
        <v>-1</v>
      </c>
      <c r="N877">
        <f t="shared" si="79"/>
        <v>0</v>
      </c>
      <c r="O877">
        <f t="shared" si="79"/>
        <v>0</v>
      </c>
      <c r="P877">
        <f t="shared" si="79"/>
        <v>0</v>
      </c>
      <c r="Q877">
        <f t="shared" si="80"/>
        <v>-1</v>
      </c>
      <c r="R877" t="str">
        <f t="shared" si="76"/>
        <v>250mt-wam</v>
      </c>
      <c r="S877" t="str">
        <f t="shared" si="76"/>
        <v>L4</v>
      </c>
      <c r="T877" t="str">
        <f t="shared" si="76"/>
        <v>S1</v>
      </c>
      <c r="U877" t="str">
        <f t="shared" si="77"/>
        <v>L4-S1</v>
      </c>
    </row>
    <row r="878" spans="1:21" x14ac:dyDescent="0.35">
      <c r="A878" t="s">
        <v>1637</v>
      </c>
      <c r="B878" t="s">
        <v>1509</v>
      </c>
      <c r="C878" t="s">
        <v>17</v>
      </c>
      <c r="D878" t="s">
        <v>1454</v>
      </c>
      <c r="E878">
        <v>0.20754717</v>
      </c>
      <c r="F878">
        <v>0</v>
      </c>
      <c r="G878">
        <v>0</v>
      </c>
      <c r="H878" t="s">
        <v>1442</v>
      </c>
      <c r="I878" t="s">
        <v>1458</v>
      </c>
      <c r="J878" t="s">
        <v>1589</v>
      </c>
      <c r="K878" t="s">
        <v>1458</v>
      </c>
      <c r="M878">
        <f t="shared" si="78"/>
        <v>0</v>
      </c>
      <c r="N878">
        <f t="shared" si="79"/>
        <v>0</v>
      </c>
      <c r="O878">
        <f t="shared" si="79"/>
        <v>0</v>
      </c>
      <c r="P878">
        <f t="shared" si="79"/>
        <v>0</v>
      </c>
      <c r="Q878">
        <f t="shared" si="80"/>
        <v>0</v>
      </c>
      <c r="R878" t="str">
        <f t="shared" si="76"/>
        <v>250mt-wam</v>
      </c>
      <c r="S878" t="str">
        <f t="shared" si="76"/>
        <v>L4</v>
      </c>
      <c r="T878" t="str">
        <f t="shared" si="76"/>
        <v>S1_P1</v>
      </c>
      <c r="U878" t="str">
        <f t="shared" si="77"/>
        <v>L4-S1_P1</v>
      </c>
    </row>
    <row r="879" spans="1:21" x14ac:dyDescent="0.35">
      <c r="A879" t="s">
        <v>1637</v>
      </c>
      <c r="B879" t="s">
        <v>1509</v>
      </c>
      <c r="C879" t="s">
        <v>17</v>
      </c>
      <c r="D879" t="s">
        <v>1459</v>
      </c>
      <c r="E879">
        <v>0.75471698099999995</v>
      </c>
      <c r="F879">
        <v>0.26415094300000003</v>
      </c>
      <c r="G879">
        <v>3.7735849000000002E-2</v>
      </c>
      <c r="H879" t="s">
        <v>1463</v>
      </c>
      <c r="I879" t="s">
        <v>86</v>
      </c>
      <c r="J879" t="s">
        <v>1589</v>
      </c>
      <c r="K879" t="s">
        <v>86</v>
      </c>
      <c r="M879">
        <f t="shared" si="78"/>
        <v>0</v>
      </c>
      <c r="N879">
        <f t="shared" si="79"/>
        <v>1</v>
      </c>
      <c r="O879">
        <f t="shared" si="79"/>
        <v>0</v>
      </c>
      <c r="P879">
        <f t="shared" si="79"/>
        <v>0</v>
      </c>
      <c r="Q879">
        <f t="shared" si="80"/>
        <v>1</v>
      </c>
      <c r="R879" t="str">
        <f t="shared" si="76"/>
        <v>250mt-wam</v>
      </c>
      <c r="S879" t="str">
        <f t="shared" si="76"/>
        <v>L4</v>
      </c>
      <c r="T879" t="str">
        <f t="shared" si="76"/>
        <v>S1_P2</v>
      </c>
      <c r="U879" t="str">
        <f t="shared" si="77"/>
        <v>L4-S1_P2</v>
      </c>
    </row>
    <row r="880" spans="1:21" x14ac:dyDescent="0.35">
      <c r="A880" t="s">
        <v>1637</v>
      </c>
      <c r="B880" t="s">
        <v>1509</v>
      </c>
      <c r="C880" t="s">
        <v>17</v>
      </c>
      <c r="D880" t="s">
        <v>1460</v>
      </c>
      <c r="E880">
        <v>7.5471698000000004E-2</v>
      </c>
      <c r="F880">
        <v>0</v>
      </c>
      <c r="G880">
        <v>0</v>
      </c>
      <c r="H880" t="s">
        <v>1442</v>
      </c>
      <c r="I880" t="s">
        <v>1498</v>
      </c>
      <c r="J880" t="s">
        <v>1589</v>
      </c>
      <c r="K880" t="s">
        <v>1498</v>
      </c>
      <c r="M880">
        <f t="shared" si="78"/>
        <v>0</v>
      </c>
      <c r="N880">
        <f t="shared" si="79"/>
        <v>0</v>
      </c>
      <c r="O880">
        <f t="shared" si="79"/>
        <v>0</v>
      </c>
      <c r="P880">
        <f t="shared" si="79"/>
        <v>0</v>
      </c>
      <c r="Q880">
        <f t="shared" si="80"/>
        <v>0</v>
      </c>
      <c r="R880" t="str">
        <f t="shared" si="76"/>
        <v>250mt-wam</v>
      </c>
      <c r="S880" t="str">
        <f t="shared" si="76"/>
        <v>L4</v>
      </c>
      <c r="T880" t="str">
        <f t="shared" si="76"/>
        <v>S2</v>
      </c>
      <c r="U880" t="str">
        <f t="shared" si="77"/>
        <v>L4-S2</v>
      </c>
    </row>
    <row r="881" spans="1:21" x14ac:dyDescent="0.35">
      <c r="A881" t="s">
        <v>1637</v>
      </c>
      <c r="B881" t="s">
        <v>1509</v>
      </c>
      <c r="C881" t="s">
        <v>17</v>
      </c>
      <c r="D881" t="s">
        <v>1462</v>
      </c>
      <c r="E881">
        <v>0.49056603799999998</v>
      </c>
      <c r="F881">
        <v>0.188679245</v>
      </c>
      <c r="G881">
        <v>1.8867925000000001E-2</v>
      </c>
      <c r="H881" t="s">
        <v>1442</v>
      </c>
      <c r="I881" t="s">
        <v>212</v>
      </c>
      <c r="J881" t="s">
        <v>1589</v>
      </c>
      <c r="K881" t="s">
        <v>212</v>
      </c>
      <c r="M881">
        <f t="shared" si="78"/>
        <v>0</v>
      </c>
      <c r="N881">
        <f t="shared" si="79"/>
        <v>0</v>
      </c>
      <c r="O881">
        <f t="shared" si="79"/>
        <v>0</v>
      </c>
      <c r="P881">
        <f t="shared" si="79"/>
        <v>0</v>
      </c>
      <c r="Q881">
        <f t="shared" si="80"/>
        <v>0</v>
      </c>
      <c r="R881" t="str">
        <f t="shared" si="76"/>
        <v>250mt-wam</v>
      </c>
      <c r="S881" t="str">
        <f t="shared" si="76"/>
        <v>L4</v>
      </c>
      <c r="T881" t="str">
        <f t="shared" si="76"/>
        <v>S2_P1</v>
      </c>
      <c r="U881" t="str">
        <f t="shared" si="77"/>
        <v>L4-S2_P1</v>
      </c>
    </row>
    <row r="882" spans="1:21" x14ac:dyDescent="0.35">
      <c r="A882" t="s">
        <v>1637</v>
      </c>
      <c r="B882" t="s">
        <v>1509</v>
      </c>
      <c r="C882" t="s">
        <v>17</v>
      </c>
      <c r="D882" t="s">
        <v>179</v>
      </c>
      <c r="E882">
        <v>0.90566037700000002</v>
      </c>
      <c r="F882">
        <v>0.603773585</v>
      </c>
      <c r="G882">
        <v>0.188679245</v>
      </c>
      <c r="H882" t="s">
        <v>1463</v>
      </c>
      <c r="I882" t="s">
        <v>88</v>
      </c>
      <c r="J882" t="s">
        <v>1589</v>
      </c>
      <c r="K882" t="s">
        <v>88</v>
      </c>
      <c r="M882">
        <f t="shared" si="78"/>
        <v>0</v>
      </c>
      <c r="N882">
        <f t="shared" si="79"/>
        <v>1</v>
      </c>
      <c r="O882">
        <f t="shared" si="79"/>
        <v>0</v>
      </c>
      <c r="P882">
        <f t="shared" si="79"/>
        <v>0</v>
      </c>
      <c r="Q882">
        <f t="shared" si="80"/>
        <v>1</v>
      </c>
      <c r="R882" t="str">
        <f t="shared" si="76"/>
        <v>250mt-wam</v>
      </c>
      <c r="S882" t="str">
        <f t="shared" si="76"/>
        <v>L4</v>
      </c>
      <c r="T882" t="str">
        <f t="shared" si="76"/>
        <v>S2_P2</v>
      </c>
      <c r="U882" t="str">
        <f t="shared" si="77"/>
        <v>L4-S2_P2</v>
      </c>
    </row>
    <row r="883" spans="1:21" x14ac:dyDescent="0.35">
      <c r="A883" t="s">
        <v>1637</v>
      </c>
      <c r="B883" t="s">
        <v>1509</v>
      </c>
      <c r="C883" t="s">
        <v>17</v>
      </c>
      <c r="D883" t="s">
        <v>1464</v>
      </c>
      <c r="E883">
        <v>0</v>
      </c>
      <c r="F883">
        <v>0</v>
      </c>
      <c r="G883">
        <v>0</v>
      </c>
      <c r="H883" t="s">
        <v>1442</v>
      </c>
      <c r="I883" t="s">
        <v>1497</v>
      </c>
      <c r="J883" t="s">
        <v>1589</v>
      </c>
      <c r="K883" t="s">
        <v>1497</v>
      </c>
      <c r="M883">
        <f t="shared" si="78"/>
        <v>-1</v>
      </c>
      <c r="N883">
        <f t="shared" si="79"/>
        <v>0</v>
      </c>
      <c r="O883">
        <f t="shared" si="79"/>
        <v>0</v>
      </c>
      <c r="P883">
        <f t="shared" si="79"/>
        <v>0</v>
      </c>
      <c r="Q883">
        <f t="shared" si="80"/>
        <v>-1</v>
      </c>
      <c r="R883" t="str">
        <f t="shared" si="76"/>
        <v>250mt-wam</v>
      </c>
      <c r="S883" t="str">
        <f t="shared" si="76"/>
        <v>L4</v>
      </c>
      <c r="T883" t="str">
        <f t="shared" si="76"/>
        <v>S3</v>
      </c>
      <c r="U883" t="str">
        <f t="shared" si="77"/>
        <v>L4-S3</v>
      </c>
    </row>
    <row r="884" spans="1:21" x14ac:dyDescent="0.35">
      <c r="A884" t="s">
        <v>1637</v>
      </c>
      <c r="B884" t="s">
        <v>1509</v>
      </c>
      <c r="C884" t="s">
        <v>17</v>
      </c>
      <c r="D884" t="s">
        <v>1466</v>
      </c>
      <c r="E884">
        <v>7.5471698000000004E-2</v>
      </c>
      <c r="F884">
        <v>0</v>
      </c>
      <c r="G884">
        <v>0</v>
      </c>
      <c r="H884" t="s">
        <v>1442</v>
      </c>
      <c r="I884" t="s">
        <v>1499</v>
      </c>
      <c r="J884" t="s">
        <v>1589</v>
      </c>
      <c r="K884" t="s">
        <v>1499</v>
      </c>
      <c r="M884">
        <f t="shared" si="78"/>
        <v>0</v>
      </c>
      <c r="N884">
        <f t="shared" si="79"/>
        <v>0</v>
      </c>
      <c r="O884">
        <f t="shared" si="79"/>
        <v>0</v>
      </c>
      <c r="P884">
        <f t="shared" si="79"/>
        <v>0</v>
      </c>
      <c r="Q884">
        <f t="shared" si="80"/>
        <v>0</v>
      </c>
      <c r="R884" t="str">
        <f t="shared" si="76"/>
        <v>250mt-wam</v>
      </c>
      <c r="S884" t="str">
        <f t="shared" si="76"/>
        <v>L4</v>
      </c>
      <c r="T884" t="str">
        <f t="shared" si="76"/>
        <v>S3_P1</v>
      </c>
      <c r="U884" t="str">
        <f t="shared" si="77"/>
        <v>L4-S3_P1</v>
      </c>
    </row>
    <row r="885" spans="1:21" x14ac:dyDescent="0.35">
      <c r="A885" t="s">
        <v>1637</v>
      </c>
      <c r="B885" t="s">
        <v>1509</v>
      </c>
      <c r="C885" t="s">
        <v>17</v>
      </c>
      <c r="D885" t="s">
        <v>1468</v>
      </c>
      <c r="E885">
        <v>0.47169811299999997</v>
      </c>
      <c r="F885">
        <v>0.132075472</v>
      </c>
      <c r="G885">
        <v>0</v>
      </c>
      <c r="H885" t="s">
        <v>1442</v>
      </c>
      <c r="I885" t="s">
        <v>1502</v>
      </c>
      <c r="J885" t="s">
        <v>1589</v>
      </c>
      <c r="K885" t="s">
        <v>1502</v>
      </c>
      <c r="M885">
        <f t="shared" si="78"/>
        <v>0</v>
      </c>
      <c r="N885">
        <f t="shared" si="79"/>
        <v>0</v>
      </c>
      <c r="O885">
        <f t="shared" si="79"/>
        <v>0</v>
      </c>
      <c r="P885">
        <f t="shared" si="79"/>
        <v>0</v>
      </c>
      <c r="Q885">
        <f t="shared" si="80"/>
        <v>0</v>
      </c>
      <c r="R885" t="str">
        <f t="shared" si="76"/>
        <v>250mt-wam</v>
      </c>
      <c r="S885" t="str">
        <f t="shared" si="76"/>
        <v>L4</v>
      </c>
      <c r="T885" t="str">
        <f t="shared" si="76"/>
        <v>S3_P2</v>
      </c>
      <c r="U885" t="str">
        <f t="shared" si="77"/>
        <v>L4-S3_P2</v>
      </c>
    </row>
    <row r="886" spans="1:21" x14ac:dyDescent="0.35">
      <c r="A886" t="s">
        <v>1637</v>
      </c>
      <c r="B886" t="s">
        <v>91</v>
      </c>
      <c r="C886" t="s">
        <v>3</v>
      </c>
      <c r="D886" t="s">
        <v>35</v>
      </c>
      <c r="E886">
        <v>0.28301886799999998</v>
      </c>
      <c r="F886">
        <v>0.15094339600000001</v>
      </c>
      <c r="G886">
        <v>1.8867925000000001E-2</v>
      </c>
      <c r="H886" t="s">
        <v>1442</v>
      </c>
      <c r="I886" t="s">
        <v>1443</v>
      </c>
      <c r="J886" t="s">
        <v>1590</v>
      </c>
      <c r="K886" t="s">
        <v>1443</v>
      </c>
      <c r="M886">
        <f t="shared" si="78"/>
        <v>0</v>
      </c>
      <c r="N886">
        <f t="shared" si="79"/>
        <v>0</v>
      </c>
      <c r="O886">
        <f t="shared" si="79"/>
        <v>0</v>
      </c>
      <c r="P886">
        <f t="shared" si="79"/>
        <v>0</v>
      </c>
      <c r="Q886">
        <f t="shared" si="80"/>
        <v>0</v>
      </c>
      <c r="R886" t="str">
        <f t="shared" si="76"/>
        <v>300mt-lowbio</v>
      </c>
      <c r="S886" t="str">
        <f t="shared" si="76"/>
        <v>L1</v>
      </c>
      <c r="T886" t="str">
        <f t="shared" si="76"/>
        <v>a</v>
      </c>
      <c r="U886" t="str">
        <f t="shared" si="77"/>
        <v>L1-a</v>
      </c>
    </row>
    <row r="887" spans="1:21" x14ac:dyDescent="0.35">
      <c r="A887" t="s">
        <v>1637</v>
      </c>
      <c r="B887" t="s">
        <v>91</v>
      </c>
      <c r="C887" t="s">
        <v>3</v>
      </c>
      <c r="D887" t="s">
        <v>39</v>
      </c>
      <c r="E887">
        <v>0.50943396200000002</v>
      </c>
      <c r="F887">
        <v>0.26415094300000003</v>
      </c>
      <c r="G887">
        <v>5.6603774000000003E-2</v>
      </c>
      <c r="H887" t="s">
        <v>1442</v>
      </c>
      <c r="I887" t="s">
        <v>1445</v>
      </c>
      <c r="J887" t="s">
        <v>1590</v>
      </c>
      <c r="K887" t="s">
        <v>1445</v>
      </c>
      <c r="M887">
        <f t="shared" si="78"/>
        <v>0</v>
      </c>
      <c r="N887">
        <f t="shared" si="79"/>
        <v>0</v>
      </c>
      <c r="O887">
        <f t="shared" si="79"/>
        <v>0</v>
      </c>
      <c r="P887">
        <f t="shared" si="79"/>
        <v>0</v>
      </c>
      <c r="Q887">
        <f t="shared" si="80"/>
        <v>0</v>
      </c>
      <c r="R887" t="str">
        <f t="shared" si="76"/>
        <v>300mt-lowbio</v>
      </c>
      <c r="S887" t="str">
        <f t="shared" si="76"/>
        <v>L1</v>
      </c>
      <c r="T887" t="str">
        <f t="shared" si="76"/>
        <v>b</v>
      </c>
      <c r="U887" t="str">
        <f t="shared" si="77"/>
        <v>L1-b</v>
      </c>
    </row>
    <row r="888" spans="1:21" x14ac:dyDescent="0.35">
      <c r="A888" t="s">
        <v>1637</v>
      </c>
      <c r="B888" t="s">
        <v>91</v>
      </c>
      <c r="C888" t="s">
        <v>3</v>
      </c>
      <c r="D888" t="s">
        <v>42</v>
      </c>
      <c r="E888">
        <v>0.90566037700000002</v>
      </c>
      <c r="F888">
        <v>0.603773585</v>
      </c>
      <c r="G888">
        <v>0.188679245</v>
      </c>
      <c r="H888" t="s">
        <v>1463</v>
      </c>
      <c r="I888" t="s">
        <v>1448</v>
      </c>
      <c r="J888" t="s">
        <v>1590</v>
      </c>
      <c r="K888" t="s">
        <v>1448</v>
      </c>
      <c r="M888">
        <f t="shared" si="78"/>
        <v>0</v>
      </c>
      <c r="N888">
        <f t="shared" si="79"/>
        <v>1</v>
      </c>
      <c r="O888">
        <f t="shared" si="79"/>
        <v>0</v>
      </c>
      <c r="P888">
        <f t="shared" si="79"/>
        <v>0</v>
      </c>
      <c r="Q888">
        <f t="shared" si="80"/>
        <v>1</v>
      </c>
      <c r="R888" t="str">
        <f t="shared" si="76"/>
        <v>300mt-lowbio</v>
      </c>
      <c r="S888" t="str">
        <f t="shared" si="76"/>
        <v>L1</v>
      </c>
      <c r="T888" t="str">
        <f t="shared" si="76"/>
        <v>d</v>
      </c>
      <c r="U888" t="str">
        <f t="shared" si="77"/>
        <v>L1-d</v>
      </c>
    </row>
    <row r="889" spans="1:21" x14ac:dyDescent="0.35">
      <c r="A889" t="s">
        <v>1637</v>
      </c>
      <c r="B889" t="s">
        <v>91</v>
      </c>
      <c r="C889" t="s">
        <v>3</v>
      </c>
      <c r="D889" t="s">
        <v>45</v>
      </c>
      <c r="E889">
        <v>0.98113207499999999</v>
      </c>
      <c r="F889">
        <v>0.83018867900000004</v>
      </c>
      <c r="G889">
        <v>0.30188679200000001</v>
      </c>
      <c r="H889" t="s">
        <v>1447</v>
      </c>
      <c r="I889" t="s">
        <v>1449</v>
      </c>
      <c r="J889" t="s">
        <v>1590</v>
      </c>
      <c r="K889" t="s">
        <v>1449</v>
      </c>
      <c r="M889">
        <f t="shared" si="78"/>
        <v>0</v>
      </c>
      <c r="N889">
        <f t="shared" si="79"/>
        <v>1</v>
      </c>
      <c r="O889">
        <f t="shared" si="79"/>
        <v>1</v>
      </c>
      <c r="P889">
        <f t="shared" si="79"/>
        <v>0</v>
      </c>
      <c r="Q889">
        <f t="shared" si="80"/>
        <v>2</v>
      </c>
      <c r="R889" t="str">
        <f t="shared" si="76"/>
        <v>300mt-lowbio</v>
      </c>
      <c r="S889" t="str">
        <f t="shared" si="76"/>
        <v>L1</v>
      </c>
      <c r="T889" t="str">
        <f t="shared" si="76"/>
        <v>e</v>
      </c>
      <c r="U889" t="str">
        <f t="shared" si="77"/>
        <v>L1-e</v>
      </c>
    </row>
    <row r="890" spans="1:21" x14ac:dyDescent="0.35">
      <c r="A890" t="s">
        <v>1637</v>
      </c>
      <c r="B890" t="s">
        <v>91</v>
      </c>
      <c r="C890" t="s">
        <v>3</v>
      </c>
      <c r="D890" t="s">
        <v>1450</v>
      </c>
      <c r="E890">
        <v>0</v>
      </c>
      <c r="F890">
        <v>0</v>
      </c>
      <c r="G890">
        <v>0</v>
      </c>
      <c r="H890" t="s">
        <v>1442</v>
      </c>
      <c r="I890" t="s">
        <v>1451</v>
      </c>
      <c r="J890" t="s">
        <v>1590</v>
      </c>
      <c r="K890" t="s">
        <v>1451</v>
      </c>
      <c r="M890">
        <f t="shared" si="78"/>
        <v>-1</v>
      </c>
      <c r="N890">
        <f t="shared" si="79"/>
        <v>0</v>
      </c>
      <c r="O890">
        <f t="shared" si="79"/>
        <v>0</v>
      </c>
      <c r="P890">
        <f t="shared" si="79"/>
        <v>0</v>
      </c>
      <c r="Q890">
        <f t="shared" si="80"/>
        <v>-1</v>
      </c>
      <c r="R890" t="str">
        <f t="shared" si="76"/>
        <v>300mt-lowbio</v>
      </c>
      <c r="S890" t="str">
        <f t="shared" si="76"/>
        <v>L1</v>
      </c>
      <c r="T890" t="str">
        <f t="shared" si="76"/>
        <v>S1</v>
      </c>
      <c r="U890" t="str">
        <f t="shared" si="77"/>
        <v>L1-S1</v>
      </c>
    </row>
    <row r="891" spans="1:21" x14ac:dyDescent="0.35">
      <c r="A891" t="s">
        <v>1637</v>
      </c>
      <c r="B891" t="s">
        <v>91</v>
      </c>
      <c r="C891" t="s">
        <v>3</v>
      </c>
      <c r="D891" t="s">
        <v>1454</v>
      </c>
      <c r="E891">
        <v>9.4339622999999997E-2</v>
      </c>
      <c r="F891">
        <v>0</v>
      </c>
      <c r="G891">
        <v>0</v>
      </c>
      <c r="H891" t="s">
        <v>1442</v>
      </c>
      <c r="I891" t="s">
        <v>1455</v>
      </c>
      <c r="J891" t="s">
        <v>1590</v>
      </c>
      <c r="K891" t="s">
        <v>1455</v>
      </c>
      <c r="M891">
        <f t="shared" si="78"/>
        <v>0</v>
      </c>
      <c r="N891">
        <f t="shared" si="79"/>
        <v>0</v>
      </c>
      <c r="O891">
        <f t="shared" si="79"/>
        <v>0</v>
      </c>
      <c r="P891">
        <f t="shared" si="79"/>
        <v>0</v>
      </c>
      <c r="Q891">
        <f t="shared" si="80"/>
        <v>0</v>
      </c>
      <c r="R891" t="str">
        <f t="shared" si="76"/>
        <v>300mt-lowbio</v>
      </c>
      <c r="S891" t="str">
        <f t="shared" si="76"/>
        <v>L1</v>
      </c>
      <c r="T891" t="str">
        <f t="shared" si="76"/>
        <v>S1_P1</v>
      </c>
      <c r="U891" t="str">
        <f t="shared" si="77"/>
        <v>L1-S1_P1</v>
      </c>
    </row>
    <row r="892" spans="1:21" x14ac:dyDescent="0.35">
      <c r="A892" t="s">
        <v>1637</v>
      </c>
      <c r="B892" t="s">
        <v>91</v>
      </c>
      <c r="C892" t="s">
        <v>3</v>
      </c>
      <c r="D892" t="s">
        <v>1459</v>
      </c>
      <c r="E892">
        <v>0.47169811299999997</v>
      </c>
      <c r="F892">
        <v>0.20754717</v>
      </c>
      <c r="G892">
        <v>1.8867925000000001E-2</v>
      </c>
      <c r="H892" t="s">
        <v>1442</v>
      </c>
      <c r="I892" t="s">
        <v>85</v>
      </c>
      <c r="J892" t="s">
        <v>1590</v>
      </c>
      <c r="K892" t="s">
        <v>85</v>
      </c>
      <c r="M892">
        <f t="shared" si="78"/>
        <v>0</v>
      </c>
      <c r="N892">
        <f t="shared" si="79"/>
        <v>0</v>
      </c>
      <c r="O892">
        <f t="shared" si="79"/>
        <v>0</v>
      </c>
      <c r="P892">
        <f t="shared" si="79"/>
        <v>0</v>
      </c>
      <c r="Q892">
        <f t="shared" si="80"/>
        <v>0</v>
      </c>
      <c r="R892" t="str">
        <f t="shared" si="76"/>
        <v>300mt-lowbio</v>
      </c>
      <c r="S892" t="str">
        <f t="shared" si="76"/>
        <v>L1</v>
      </c>
      <c r="T892" t="str">
        <f t="shared" si="76"/>
        <v>S1_P2</v>
      </c>
      <c r="U892" t="str">
        <f t="shared" si="77"/>
        <v>L1-S1_P2</v>
      </c>
    </row>
    <row r="893" spans="1:21" x14ac:dyDescent="0.35">
      <c r="A893" t="s">
        <v>1637</v>
      </c>
      <c r="B893" t="s">
        <v>91</v>
      </c>
      <c r="C893" t="s">
        <v>3</v>
      </c>
      <c r="D893" t="s">
        <v>1460</v>
      </c>
      <c r="E893">
        <v>0</v>
      </c>
      <c r="F893">
        <v>0</v>
      </c>
      <c r="G893">
        <v>0</v>
      </c>
      <c r="H893" t="s">
        <v>1442</v>
      </c>
      <c r="I893" t="s">
        <v>1461</v>
      </c>
      <c r="J893" t="s">
        <v>1590</v>
      </c>
      <c r="K893" t="s">
        <v>1461</v>
      </c>
      <c r="M893">
        <f t="shared" si="78"/>
        <v>-1</v>
      </c>
      <c r="N893">
        <f t="shared" si="79"/>
        <v>0</v>
      </c>
      <c r="O893">
        <f t="shared" si="79"/>
        <v>0</v>
      </c>
      <c r="P893">
        <f t="shared" si="79"/>
        <v>0</v>
      </c>
      <c r="Q893">
        <f t="shared" si="80"/>
        <v>-1</v>
      </c>
      <c r="R893" t="str">
        <f t="shared" si="76"/>
        <v>300mt-lowbio</v>
      </c>
      <c r="S893" t="str">
        <f t="shared" si="76"/>
        <v>L1</v>
      </c>
      <c r="T893" t="str">
        <f t="shared" si="76"/>
        <v>S2</v>
      </c>
      <c r="U893" t="str">
        <f t="shared" si="77"/>
        <v>L1-S2</v>
      </c>
    </row>
    <row r="894" spans="1:21" x14ac:dyDescent="0.35">
      <c r="A894" t="s">
        <v>1637</v>
      </c>
      <c r="B894" t="s">
        <v>91</v>
      </c>
      <c r="C894" t="s">
        <v>3</v>
      </c>
      <c r="D894" t="s">
        <v>1462</v>
      </c>
      <c r="E894">
        <v>0.33962264199999997</v>
      </c>
      <c r="F894">
        <v>0.132075472</v>
      </c>
      <c r="G894">
        <v>0</v>
      </c>
      <c r="H894" t="s">
        <v>1442</v>
      </c>
      <c r="I894" t="s">
        <v>1457</v>
      </c>
      <c r="J894" t="s">
        <v>1590</v>
      </c>
      <c r="K894" t="s">
        <v>1457</v>
      </c>
      <c r="M894">
        <f t="shared" si="78"/>
        <v>0</v>
      </c>
      <c r="N894">
        <f t="shared" si="79"/>
        <v>0</v>
      </c>
      <c r="O894">
        <f t="shared" si="79"/>
        <v>0</v>
      </c>
      <c r="P894">
        <f t="shared" si="79"/>
        <v>0</v>
      </c>
      <c r="Q894">
        <f t="shared" si="80"/>
        <v>0</v>
      </c>
      <c r="R894" t="str">
        <f t="shared" si="76"/>
        <v>300mt-lowbio</v>
      </c>
      <c r="S894" t="str">
        <f t="shared" si="76"/>
        <v>L1</v>
      </c>
      <c r="T894" t="str">
        <f t="shared" si="76"/>
        <v>S2_P1</v>
      </c>
      <c r="U894" t="str">
        <f t="shared" si="77"/>
        <v>L1-S2_P1</v>
      </c>
    </row>
    <row r="895" spans="1:21" x14ac:dyDescent="0.35">
      <c r="A895" t="s">
        <v>1637</v>
      </c>
      <c r="B895" t="s">
        <v>91</v>
      </c>
      <c r="C895" t="s">
        <v>3</v>
      </c>
      <c r="D895" t="s">
        <v>179</v>
      </c>
      <c r="E895">
        <v>0.84905660400000005</v>
      </c>
      <c r="F895">
        <v>0.47169811299999997</v>
      </c>
      <c r="G895">
        <v>0.15094339600000001</v>
      </c>
      <c r="H895" t="s">
        <v>1463</v>
      </c>
      <c r="I895" t="s">
        <v>87</v>
      </c>
      <c r="J895" t="s">
        <v>1590</v>
      </c>
      <c r="K895" t="s">
        <v>87</v>
      </c>
      <c r="M895">
        <f t="shared" si="78"/>
        <v>0</v>
      </c>
      <c r="N895">
        <f t="shared" si="79"/>
        <v>1</v>
      </c>
      <c r="O895">
        <f t="shared" si="79"/>
        <v>0</v>
      </c>
      <c r="P895">
        <f t="shared" si="79"/>
        <v>0</v>
      </c>
      <c r="Q895">
        <f t="shared" si="80"/>
        <v>1</v>
      </c>
      <c r="R895" t="str">
        <f t="shared" si="76"/>
        <v>300mt-lowbio</v>
      </c>
      <c r="S895" t="str">
        <f t="shared" si="76"/>
        <v>L1</v>
      </c>
      <c r="T895" t="str">
        <f t="shared" si="76"/>
        <v>S2_P2</v>
      </c>
      <c r="U895" t="str">
        <f t="shared" si="77"/>
        <v>L1-S2_P2</v>
      </c>
    </row>
    <row r="896" spans="1:21" x14ac:dyDescent="0.35">
      <c r="A896" t="s">
        <v>1637</v>
      </c>
      <c r="B896" t="s">
        <v>91</v>
      </c>
      <c r="C896" t="s">
        <v>3</v>
      </c>
      <c r="D896" t="s">
        <v>1464</v>
      </c>
      <c r="E896">
        <v>0</v>
      </c>
      <c r="F896">
        <v>0</v>
      </c>
      <c r="G896">
        <v>0</v>
      </c>
      <c r="H896" t="s">
        <v>1442</v>
      </c>
      <c r="I896" t="s">
        <v>1465</v>
      </c>
      <c r="J896" t="s">
        <v>1590</v>
      </c>
      <c r="K896" t="s">
        <v>1465</v>
      </c>
      <c r="M896">
        <f t="shared" si="78"/>
        <v>-1</v>
      </c>
      <c r="N896">
        <f t="shared" si="79"/>
        <v>0</v>
      </c>
      <c r="O896">
        <f t="shared" si="79"/>
        <v>0</v>
      </c>
      <c r="P896">
        <f t="shared" si="79"/>
        <v>0</v>
      </c>
      <c r="Q896">
        <f t="shared" si="80"/>
        <v>-1</v>
      </c>
      <c r="R896" t="str">
        <f t="shared" si="76"/>
        <v>300mt-lowbio</v>
      </c>
      <c r="S896" t="str">
        <f t="shared" si="76"/>
        <v>L1</v>
      </c>
      <c r="T896" t="str">
        <f t="shared" si="76"/>
        <v>S3</v>
      </c>
      <c r="U896" t="str">
        <f t="shared" si="77"/>
        <v>L1-S3</v>
      </c>
    </row>
    <row r="897" spans="1:21" x14ac:dyDescent="0.35">
      <c r="A897" t="s">
        <v>1637</v>
      </c>
      <c r="B897" t="s">
        <v>91</v>
      </c>
      <c r="C897" t="s">
        <v>3</v>
      </c>
      <c r="D897" t="s">
        <v>1466</v>
      </c>
      <c r="E897">
        <v>0</v>
      </c>
      <c r="F897">
        <v>0</v>
      </c>
      <c r="G897">
        <v>0</v>
      </c>
      <c r="H897" t="s">
        <v>1442</v>
      </c>
      <c r="I897" t="s">
        <v>1467</v>
      </c>
      <c r="J897" t="s">
        <v>1590</v>
      </c>
      <c r="K897" t="s">
        <v>1467</v>
      </c>
      <c r="M897">
        <f t="shared" si="78"/>
        <v>-1</v>
      </c>
      <c r="N897">
        <f t="shared" si="79"/>
        <v>0</v>
      </c>
      <c r="O897">
        <f t="shared" si="79"/>
        <v>0</v>
      </c>
      <c r="P897">
        <f t="shared" si="79"/>
        <v>0</v>
      </c>
      <c r="Q897">
        <f t="shared" si="80"/>
        <v>-1</v>
      </c>
      <c r="R897" t="str">
        <f t="shared" si="76"/>
        <v>300mt-lowbio</v>
      </c>
      <c r="S897" t="str">
        <f t="shared" si="76"/>
        <v>L1</v>
      </c>
      <c r="T897" t="str">
        <f t="shared" si="76"/>
        <v>S3_P1</v>
      </c>
      <c r="U897" t="str">
        <f t="shared" si="77"/>
        <v>L1-S3_P1</v>
      </c>
    </row>
    <row r="898" spans="1:21" x14ac:dyDescent="0.35">
      <c r="A898" t="s">
        <v>1637</v>
      </c>
      <c r="B898" t="s">
        <v>91</v>
      </c>
      <c r="C898" t="s">
        <v>3</v>
      </c>
      <c r="D898" t="s">
        <v>1468</v>
      </c>
      <c r="E898">
        <v>0.28301886799999998</v>
      </c>
      <c r="F898">
        <v>7.5471698000000004E-2</v>
      </c>
      <c r="G898">
        <v>0</v>
      </c>
      <c r="H898" t="s">
        <v>1442</v>
      </c>
      <c r="I898" t="s">
        <v>1469</v>
      </c>
      <c r="J898" t="s">
        <v>1590</v>
      </c>
      <c r="K898" t="s">
        <v>1469</v>
      </c>
      <c r="M898">
        <f t="shared" si="78"/>
        <v>0</v>
      </c>
      <c r="N898">
        <f t="shared" si="79"/>
        <v>0</v>
      </c>
      <c r="O898">
        <f t="shared" si="79"/>
        <v>0</v>
      </c>
      <c r="P898">
        <f t="shared" si="79"/>
        <v>0</v>
      </c>
      <c r="Q898">
        <f t="shared" si="80"/>
        <v>0</v>
      </c>
      <c r="R898" t="str">
        <f t="shared" ref="R898:T961" si="81">B898</f>
        <v>300mt-lowbio</v>
      </c>
      <c r="S898" t="str">
        <f t="shared" si="81"/>
        <v>L1</v>
      </c>
      <c r="T898" t="str">
        <f t="shared" si="81"/>
        <v>S3_P2</v>
      </c>
      <c r="U898" t="str">
        <f t="shared" ref="U898:U961" si="82">I898</f>
        <v>L1-S3_P2</v>
      </c>
    </row>
    <row r="899" spans="1:21" x14ac:dyDescent="0.35">
      <c r="A899" t="s">
        <v>1637</v>
      </c>
      <c r="B899" t="s">
        <v>91</v>
      </c>
      <c r="C899" t="s">
        <v>9</v>
      </c>
      <c r="D899" t="s">
        <v>35</v>
      </c>
      <c r="E899">
        <v>0.49056603799999998</v>
      </c>
      <c r="F899">
        <v>0.24528301899999999</v>
      </c>
      <c r="G899">
        <v>1.8867925000000001E-2</v>
      </c>
      <c r="H899" t="s">
        <v>1442</v>
      </c>
      <c r="I899" t="s">
        <v>1470</v>
      </c>
      <c r="J899" t="s">
        <v>1591</v>
      </c>
      <c r="K899" t="s">
        <v>1470</v>
      </c>
      <c r="M899">
        <f t="shared" ref="M899:M962" si="83">IF(E899=0,-1,0)</f>
        <v>0</v>
      </c>
      <c r="N899">
        <f t="shared" ref="N899:P962" si="84">IF(E899&gt;0.667,1,0)</f>
        <v>0</v>
      </c>
      <c r="O899">
        <f t="shared" si="84"/>
        <v>0</v>
      </c>
      <c r="P899">
        <f t="shared" si="84"/>
        <v>0</v>
      </c>
      <c r="Q899">
        <f t="shared" ref="Q899:Q962" si="85">SUM(M899:P899)</f>
        <v>0</v>
      </c>
      <c r="R899" t="str">
        <f t="shared" si="81"/>
        <v>300mt-lowbio</v>
      </c>
      <c r="S899" t="str">
        <f t="shared" si="81"/>
        <v>L2</v>
      </c>
      <c r="T899" t="str">
        <f t="shared" si="81"/>
        <v>a</v>
      </c>
      <c r="U899" t="str">
        <f t="shared" si="82"/>
        <v>L2-a</v>
      </c>
    </row>
    <row r="900" spans="1:21" x14ac:dyDescent="0.35">
      <c r="A900" t="s">
        <v>1637</v>
      </c>
      <c r="B900" t="s">
        <v>91</v>
      </c>
      <c r="C900" t="s">
        <v>9</v>
      </c>
      <c r="D900" t="s">
        <v>39</v>
      </c>
      <c r="E900">
        <v>0.83018867900000004</v>
      </c>
      <c r="F900">
        <v>0.41509434000000001</v>
      </c>
      <c r="G900">
        <v>0.132075472</v>
      </c>
      <c r="H900" t="s">
        <v>1463</v>
      </c>
      <c r="I900" t="s">
        <v>1472</v>
      </c>
      <c r="J900" t="s">
        <v>1591</v>
      </c>
      <c r="K900" t="s">
        <v>1472</v>
      </c>
      <c r="M900">
        <f t="shared" si="83"/>
        <v>0</v>
      </c>
      <c r="N900">
        <f t="shared" si="84"/>
        <v>1</v>
      </c>
      <c r="O900">
        <f t="shared" si="84"/>
        <v>0</v>
      </c>
      <c r="P900">
        <f t="shared" si="84"/>
        <v>0</v>
      </c>
      <c r="Q900">
        <f t="shared" si="85"/>
        <v>1</v>
      </c>
      <c r="R900" t="str">
        <f t="shared" si="81"/>
        <v>300mt-lowbio</v>
      </c>
      <c r="S900" t="str">
        <f t="shared" si="81"/>
        <v>L2</v>
      </c>
      <c r="T900" t="str">
        <f t="shared" si="81"/>
        <v>b</v>
      </c>
      <c r="U900" t="str">
        <f t="shared" si="82"/>
        <v>L2-b</v>
      </c>
    </row>
    <row r="901" spans="1:21" x14ac:dyDescent="0.35">
      <c r="A901" t="s">
        <v>1637</v>
      </c>
      <c r="B901" t="s">
        <v>91</v>
      </c>
      <c r="C901" t="s">
        <v>9</v>
      </c>
      <c r="D901" t="s">
        <v>42</v>
      </c>
      <c r="E901">
        <v>0.96226415099999996</v>
      </c>
      <c r="F901">
        <v>0.811320755</v>
      </c>
      <c r="G901">
        <v>0.22641509400000001</v>
      </c>
      <c r="H901" t="s">
        <v>1447</v>
      </c>
      <c r="I901" t="s">
        <v>1473</v>
      </c>
      <c r="J901" t="s">
        <v>1591</v>
      </c>
      <c r="K901" t="s">
        <v>1473</v>
      </c>
      <c r="M901">
        <f t="shared" si="83"/>
        <v>0</v>
      </c>
      <c r="N901">
        <f t="shared" si="84"/>
        <v>1</v>
      </c>
      <c r="O901">
        <f t="shared" si="84"/>
        <v>1</v>
      </c>
      <c r="P901">
        <f t="shared" si="84"/>
        <v>0</v>
      </c>
      <c r="Q901">
        <f t="shared" si="85"/>
        <v>2</v>
      </c>
      <c r="R901" t="str">
        <f t="shared" si="81"/>
        <v>300mt-lowbio</v>
      </c>
      <c r="S901" t="str">
        <f t="shared" si="81"/>
        <v>L2</v>
      </c>
      <c r="T901" t="str">
        <f t="shared" si="81"/>
        <v>d</v>
      </c>
      <c r="U901" t="str">
        <f t="shared" si="82"/>
        <v>L2-d</v>
      </c>
    </row>
    <row r="902" spans="1:21" x14ac:dyDescent="0.35">
      <c r="A902" t="s">
        <v>1637</v>
      </c>
      <c r="B902" t="s">
        <v>91</v>
      </c>
      <c r="C902" t="s">
        <v>9</v>
      </c>
      <c r="D902" t="s">
        <v>45</v>
      </c>
      <c r="E902">
        <v>1</v>
      </c>
      <c r="F902">
        <v>0.90566037700000002</v>
      </c>
      <c r="G902">
        <v>0.396226415</v>
      </c>
      <c r="H902" t="s">
        <v>1447</v>
      </c>
      <c r="I902" t="s">
        <v>1474</v>
      </c>
      <c r="J902" t="s">
        <v>1591</v>
      </c>
      <c r="K902" t="s">
        <v>1474</v>
      </c>
      <c r="M902">
        <f t="shared" si="83"/>
        <v>0</v>
      </c>
      <c r="N902">
        <f t="shared" si="84"/>
        <v>1</v>
      </c>
      <c r="O902">
        <f t="shared" si="84"/>
        <v>1</v>
      </c>
      <c r="P902">
        <f t="shared" si="84"/>
        <v>0</v>
      </c>
      <c r="Q902">
        <f t="shared" si="85"/>
        <v>2</v>
      </c>
      <c r="R902" t="str">
        <f t="shared" si="81"/>
        <v>300mt-lowbio</v>
      </c>
      <c r="S902" t="str">
        <f t="shared" si="81"/>
        <v>L2</v>
      </c>
      <c r="T902" t="str">
        <f t="shared" si="81"/>
        <v>e</v>
      </c>
      <c r="U902" t="str">
        <f t="shared" si="82"/>
        <v>L2-e</v>
      </c>
    </row>
    <row r="903" spans="1:21" x14ac:dyDescent="0.35">
      <c r="A903" t="s">
        <v>1637</v>
      </c>
      <c r="B903" t="s">
        <v>91</v>
      </c>
      <c r="C903" t="s">
        <v>9</v>
      </c>
      <c r="D903" t="s">
        <v>1450</v>
      </c>
      <c r="E903">
        <v>0</v>
      </c>
      <c r="F903">
        <v>0</v>
      </c>
      <c r="G903">
        <v>0</v>
      </c>
      <c r="H903" t="s">
        <v>1442</v>
      </c>
      <c r="I903" t="s">
        <v>1475</v>
      </c>
      <c r="J903" t="s">
        <v>1591</v>
      </c>
      <c r="K903" t="s">
        <v>1475</v>
      </c>
      <c r="M903">
        <f t="shared" si="83"/>
        <v>-1</v>
      </c>
      <c r="N903">
        <f t="shared" si="84"/>
        <v>0</v>
      </c>
      <c r="O903">
        <f t="shared" si="84"/>
        <v>0</v>
      </c>
      <c r="P903">
        <f t="shared" si="84"/>
        <v>0</v>
      </c>
      <c r="Q903">
        <f t="shared" si="85"/>
        <v>-1</v>
      </c>
      <c r="R903" t="str">
        <f t="shared" si="81"/>
        <v>300mt-lowbio</v>
      </c>
      <c r="S903" t="str">
        <f t="shared" si="81"/>
        <v>L2</v>
      </c>
      <c r="T903" t="str">
        <f t="shared" si="81"/>
        <v>S1</v>
      </c>
      <c r="U903" t="str">
        <f t="shared" si="82"/>
        <v>L2-S1</v>
      </c>
    </row>
    <row r="904" spans="1:21" x14ac:dyDescent="0.35">
      <c r="A904" t="s">
        <v>1637</v>
      </c>
      <c r="B904" t="s">
        <v>91</v>
      </c>
      <c r="C904" t="s">
        <v>9</v>
      </c>
      <c r="D904" t="s">
        <v>1454</v>
      </c>
      <c r="E904">
        <v>0.22641509400000001</v>
      </c>
      <c r="F904">
        <v>0</v>
      </c>
      <c r="G904">
        <v>0</v>
      </c>
      <c r="H904" t="s">
        <v>1442</v>
      </c>
      <c r="I904" t="s">
        <v>1476</v>
      </c>
      <c r="J904" t="s">
        <v>1591</v>
      </c>
      <c r="K904" t="s">
        <v>1476</v>
      </c>
      <c r="M904">
        <f t="shared" si="83"/>
        <v>0</v>
      </c>
      <c r="N904">
        <f t="shared" si="84"/>
        <v>0</v>
      </c>
      <c r="O904">
        <f t="shared" si="84"/>
        <v>0</v>
      </c>
      <c r="P904">
        <f t="shared" si="84"/>
        <v>0</v>
      </c>
      <c r="Q904">
        <f t="shared" si="85"/>
        <v>0</v>
      </c>
      <c r="R904" t="str">
        <f t="shared" si="81"/>
        <v>300mt-lowbio</v>
      </c>
      <c r="S904" t="str">
        <f t="shared" si="81"/>
        <v>L2</v>
      </c>
      <c r="T904" t="str">
        <f t="shared" si="81"/>
        <v>S1_P1</v>
      </c>
      <c r="U904" t="str">
        <f t="shared" si="82"/>
        <v>L2-S1_P1</v>
      </c>
    </row>
    <row r="905" spans="1:21" x14ac:dyDescent="0.35">
      <c r="A905" t="s">
        <v>1637</v>
      </c>
      <c r="B905" t="s">
        <v>91</v>
      </c>
      <c r="C905" t="s">
        <v>9</v>
      </c>
      <c r="D905" t="s">
        <v>1459</v>
      </c>
      <c r="E905">
        <v>0.811320755</v>
      </c>
      <c r="F905">
        <v>0.26415094300000003</v>
      </c>
      <c r="G905">
        <v>1.8867925000000001E-2</v>
      </c>
      <c r="H905" t="s">
        <v>1463</v>
      </c>
      <c r="I905" t="s">
        <v>1477</v>
      </c>
      <c r="J905" t="s">
        <v>1591</v>
      </c>
      <c r="K905" t="s">
        <v>1477</v>
      </c>
      <c r="M905">
        <f t="shared" si="83"/>
        <v>0</v>
      </c>
      <c r="N905">
        <f t="shared" si="84"/>
        <v>1</v>
      </c>
      <c r="O905">
        <f t="shared" si="84"/>
        <v>0</v>
      </c>
      <c r="P905">
        <f t="shared" si="84"/>
        <v>0</v>
      </c>
      <c r="Q905">
        <f t="shared" si="85"/>
        <v>1</v>
      </c>
      <c r="R905" t="str">
        <f t="shared" si="81"/>
        <v>300mt-lowbio</v>
      </c>
      <c r="S905" t="str">
        <f t="shared" si="81"/>
        <v>L2</v>
      </c>
      <c r="T905" t="str">
        <f t="shared" si="81"/>
        <v>S1_P2</v>
      </c>
      <c r="U905" t="str">
        <f t="shared" si="82"/>
        <v>L2-S1_P2</v>
      </c>
    </row>
    <row r="906" spans="1:21" x14ac:dyDescent="0.35">
      <c r="A906" t="s">
        <v>1637</v>
      </c>
      <c r="B906" t="s">
        <v>91</v>
      </c>
      <c r="C906" t="s">
        <v>9</v>
      </c>
      <c r="D906" t="s">
        <v>1460</v>
      </c>
      <c r="E906">
        <v>9.4339622999999997E-2</v>
      </c>
      <c r="F906">
        <v>0</v>
      </c>
      <c r="G906">
        <v>0</v>
      </c>
      <c r="H906" t="s">
        <v>1442</v>
      </c>
      <c r="I906" t="s">
        <v>1478</v>
      </c>
      <c r="J906" t="s">
        <v>1591</v>
      </c>
      <c r="K906" t="s">
        <v>1478</v>
      </c>
      <c r="M906">
        <f t="shared" si="83"/>
        <v>0</v>
      </c>
      <c r="N906">
        <f t="shared" si="84"/>
        <v>0</v>
      </c>
      <c r="O906">
        <f t="shared" si="84"/>
        <v>0</v>
      </c>
      <c r="P906">
        <f t="shared" si="84"/>
        <v>0</v>
      </c>
      <c r="Q906">
        <f t="shared" si="85"/>
        <v>0</v>
      </c>
      <c r="R906" t="str">
        <f t="shared" si="81"/>
        <v>300mt-lowbio</v>
      </c>
      <c r="S906" t="str">
        <f t="shared" si="81"/>
        <v>L2</v>
      </c>
      <c r="T906" t="str">
        <f t="shared" si="81"/>
        <v>S2</v>
      </c>
      <c r="U906" t="str">
        <f t="shared" si="82"/>
        <v>L2-S2</v>
      </c>
    </row>
    <row r="907" spans="1:21" x14ac:dyDescent="0.35">
      <c r="A907" t="s">
        <v>1637</v>
      </c>
      <c r="B907" t="s">
        <v>91</v>
      </c>
      <c r="C907" t="s">
        <v>9</v>
      </c>
      <c r="D907" t="s">
        <v>1462</v>
      </c>
      <c r="E907">
        <v>0.54716981099999995</v>
      </c>
      <c r="F907">
        <v>0.20754717</v>
      </c>
      <c r="G907">
        <v>0</v>
      </c>
      <c r="H907" t="s">
        <v>1442</v>
      </c>
      <c r="I907" t="s">
        <v>1479</v>
      </c>
      <c r="J907" t="s">
        <v>1591</v>
      </c>
      <c r="K907" t="s">
        <v>1479</v>
      </c>
      <c r="M907">
        <f t="shared" si="83"/>
        <v>0</v>
      </c>
      <c r="N907">
        <f t="shared" si="84"/>
        <v>0</v>
      </c>
      <c r="O907">
        <f t="shared" si="84"/>
        <v>0</v>
      </c>
      <c r="P907">
        <f t="shared" si="84"/>
        <v>0</v>
      </c>
      <c r="Q907">
        <f t="shared" si="85"/>
        <v>0</v>
      </c>
      <c r="R907" t="str">
        <f t="shared" si="81"/>
        <v>300mt-lowbio</v>
      </c>
      <c r="S907" t="str">
        <f t="shared" si="81"/>
        <v>L2</v>
      </c>
      <c r="T907" t="str">
        <f t="shared" si="81"/>
        <v>S2_P1</v>
      </c>
      <c r="U907" t="str">
        <f t="shared" si="82"/>
        <v>L2-S2_P1</v>
      </c>
    </row>
    <row r="908" spans="1:21" x14ac:dyDescent="0.35">
      <c r="A908" t="s">
        <v>1637</v>
      </c>
      <c r="B908" t="s">
        <v>91</v>
      </c>
      <c r="C908" t="s">
        <v>9</v>
      </c>
      <c r="D908" t="s">
        <v>179</v>
      </c>
      <c r="E908">
        <v>0.92452830200000002</v>
      </c>
      <c r="F908">
        <v>0.62264150900000004</v>
      </c>
      <c r="G908">
        <v>0.188679245</v>
      </c>
      <c r="H908" t="s">
        <v>1463</v>
      </c>
      <c r="I908" t="s">
        <v>1480</v>
      </c>
      <c r="J908" t="s">
        <v>1591</v>
      </c>
      <c r="K908" t="s">
        <v>1480</v>
      </c>
      <c r="M908">
        <f t="shared" si="83"/>
        <v>0</v>
      </c>
      <c r="N908">
        <f t="shared" si="84"/>
        <v>1</v>
      </c>
      <c r="O908">
        <f t="shared" si="84"/>
        <v>0</v>
      </c>
      <c r="P908">
        <f t="shared" si="84"/>
        <v>0</v>
      </c>
      <c r="Q908">
        <f t="shared" si="85"/>
        <v>1</v>
      </c>
      <c r="R908" t="str">
        <f t="shared" si="81"/>
        <v>300mt-lowbio</v>
      </c>
      <c r="S908" t="str">
        <f t="shared" si="81"/>
        <v>L2</v>
      </c>
      <c r="T908" t="str">
        <f t="shared" si="81"/>
        <v>S2_P2</v>
      </c>
      <c r="U908" t="str">
        <f t="shared" si="82"/>
        <v>L2-S2_P2</v>
      </c>
    </row>
    <row r="909" spans="1:21" x14ac:dyDescent="0.35">
      <c r="A909" t="s">
        <v>1637</v>
      </c>
      <c r="B909" t="s">
        <v>91</v>
      </c>
      <c r="C909" t="s">
        <v>9</v>
      </c>
      <c r="D909" t="s">
        <v>1464</v>
      </c>
      <c r="E909">
        <v>0</v>
      </c>
      <c r="F909">
        <v>0</v>
      </c>
      <c r="G909">
        <v>0</v>
      </c>
      <c r="H909" t="s">
        <v>1442</v>
      </c>
      <c r="I909" t="s">
        <v>1481</v>
      </c>
      <c r="J909" t="s">
        <v>1591</v>
      </c>
      <c r="K909" t="s">
        <v>1481</v>
      </c>
      <c r="M909">
        <f t="shared" si="83"/>
        <v>-1</v>
      </c>
      <c r="N909">
        <f t="shared" si="84"/>
        <v>0</v>
      </c>
      <c r="O909">
        <f t="shared" si="84"/>
        <v>0</v>
      </c>
      <c r="P909">
        <f t="shared" si="84"/>
        <v>0</v>
      </c>
      <c r="Q909">
        <f t="shared" si="85"/>
        <v>-1</v>
      </c>
      <c r="R909" t="str">
        <f t="shared" si="81"/>
        <v>300mt-lowbio</v>
      </c>
      <c r="S909" t="str">
        <f t="shared" si="81"/>
        <v>L2</v>
      </c>
      <c r="T909" t="str">
        <f t="shared" si="81"/>
        <v>S3</v>
      </c>
      <c r="U909" t="str">
        <f t="shared" si="82"/>
        <v>L2-S3</v>
      </c>
    </row>
    <row r="910" spans="1:21" x14ac:dyDescent="0.35">
      <c r="A910" t="s">
        <v>1637</v>
      </c>
      <c r="B910" t="s">
        <v>91</v>
      </c>
      <c r="C910" t="s">
        <v>9</v>
      </c>
      <c r="D910" t="s">
        <v>1466</v>
      </c>
      <c r="E910">
        <v>9.4339622999999997E-2</v>
      </c>
      <c r="F910">
        <v>0</v>
      </c>
      <c r="G910">
        <v>0</v>
      </c>
      <c r="H910" t="s">
        <v>1442</v>
      </c>
      <c r="I910" t="s">
        <v>1482</v>
      </c>
      <c r="J910" t="s">
        <v>1591</v>
      </c>
      <c r="K910" t="s">
        <v>1482</v>
      </c>
      <c r="M910">
        <f t="shared" si="83"/>
        <v>0</v>
      </c>
      <c r="N910">
        <f t="shared" si="84"/>
        <v>0</v>
      </c>
      <c r="O910">
        <f t="shared" si="84"/>
        <v>0</v>
      </c>
      <c r="P910">
        <f t="shared" si="84"/>
        <v>0</v>
      </c>
      <c r="Q910">
        <f t="shared" si="85"/>
        <v>0</v>
      </c>
      <c r="R910" t="str">
        <f t="shared" si="81"/>
        <v>300mt-lowbio</v>
      </c>
      <c r="S910" t="str">
        <f t="shared" si="81"/>
        <v>L2</v>
      </c>
      <c r="T910" t="str">
        <f t="shared" si="81"/>
        <v>S3_P1</v>
      </c>
      <c r="U910" t="str">
        <f t="shared" si="82"/>
        <v>L2-S3_P1</v>
      </c>
    </row>
    <row r="911" spans="1:21" x14ac:dyDescent="0.35">
      <c r="A911" t="s">
        <v>1637</v>
      </c>
      <c r="B911" t="s">
        <v>91</v>
      </c>
      <c r="C911" t="s">
        <v>9</v>
      </c>
      <c r="D911" t="s">
        <v>1468</v>
      </c>
      <c r="E911">
        <v>0.50943396200000002</v>
      </c>
      <c r="F911">
        <v>0.15094339600000001</v>
      </c>
      <c r="G911">
        <v>0</v>
      </c>
      <c r="H911" t="s">
        <v>1442</v>
      </c>
      <c r="I911" t="s">
        <v>1483</v>
      </c>
      <c r="J911" t="s">
        <v>1591</v>
      </c>
      <c r="K911" t="s">
        <v>1483</v>
      </c>
      <c r="M911">
        <f t="shared" si="83"/>
        <v>0</v>
      </c>
      <c r="N911">
        <f t="shared" si="84"/>
        <v>0</v>
      </c>
      <c r="O911">
        <f t="shared" si="84"/>
        <v>0</v>
      </c>
      <c r="P911">
        <f t="shared" si="84"/>
        <v>0</v>
      </c>
      <c r="Q911">
        <f t="shared" si="85"/>
        <v>0</v>
      </c>
      <c r="R911" t="str">
        <f t="shared" si="81"/>
        <v>300mt-lowbio</v>
      </c>
      <c r="S911" t="str">
        <f t="shared" si="81"/>
        <v>L2</v>
      </c>
      <c r="T911" t="str">
        <f t="shared" si="81"/>
        <v>S3_P2</v>
      </c>
      <c r="U911" t="str">
        <f t="shared" si="82"/>
        <v>L2-S3_P2</v>
      </c>
    </row>
    <row r="912" spans="1:21" x14ac:dyDescent="0.35">
      <c r="A912" t="s">
        <v>1637</v>
      </c>
      <c r="B912" t="s">
        <v>91</v>
      </c>
      <c r="C912" t="s">
        <v>14</v>
      </c>
      <c r="D912" t="s">
        <v>35</v>
      </c>
      <c r="E912">
        <v>0.58490565999999999</v>
      </c>
      <c r="F912">
        <v>0.26415094300000003</v>
      </c>
      <c r="G912">
        <v>3.7735849000000002E-2</v>
      </c>
      <c r="H912" t="s">
        <v>1442</v>
      </c>
      <c r="I912" t="s">
        <v>1484</v>
      </c>
      <c r="J912" t="s">
        <v>1592</v>
      </c>
      <c r="K912" t="s">
        <v>1484</v>
      </c>
      <c r="M912">
        <f t="shared" si="83"/>
        <v>0</v>
      </c>
      <c r="N912">
        <f t="shared" si="84"/>
        <v>0</v>
      </c>
      <c r="O912">
        <f t="shared" si="84"/>
        <v>0</v>
      </c>
      <c r="P912">
        <f t="shared" si="84"/>
        <v>0</v>
      </c>
      <c r="Q912">
        <f t="shared" si="85"/>
        <v>0</v>
      </c>
      <c r="R912" t="str">
        <f t="shared" si="81"/>
        <v>300mt-lowbio</v>
      </c>
      <c r="S912" t="str">
        <f t="shared" si="81"/>
        <v>L3</v>
      </c>
      <c r="T912" t="str">
        <f t="shared" si="81"/>
        <v>a</v>
      </c>
      <c r="U912" t="str">
        <f t="shared" si="82"/>
        <v>L3-a</v>
      </c>
    </row>
    <row r="913" spans="1:21" x14ac:dyDescent="0.35">
      <c r="A913" t="s">
        <v>1637</v>
      </c>
      <c r="B913" t="s">
        <v>91</v>
      </c>
      <c r="C913" t="s">
        <v>14</v>
      </c>
      <c r="D913" t="s">
        <v>39</v>
      </c>
      <c r="E913">
        <v>0.84905660400000005</v>
      </c>
      <c r="F913">
        <v>0.45283018899999999</v>
      </c>
      <c r="G913">
        <v>0.132075472</v>
      </c>
      <c r="H913" t="s">
        <v>1463</v>
      </c>
      <c r="I913" t="s">
        <v>1486</v>
      </c>
      <c r="J913" t="s">
        <v>1592</v>
      </c>
      <c r="K913" t="s">
        <v>1486</v>
      </c>
      <c r="M913">
        <f t="shared" si="83"/>
        <v>0</v>
      </c>
      <c r="N913">
        <f t="shared" si="84"/>
        <v>1</v>
      </c>
      <c r="O913">
        <f t="shared" si="84"/>
        <v>0</v>
      </c>
      <c r="P913">
        <f t="shared" si="84"/>
        <v>0</v>
      </c>
      <c r="Q913">
        <f t="shared" si="85"/>
        <v>1</v>
      </c>
      <c r="R913" t="str">
        <f t="shared" si="81"/>
        <v>300mt-lowbio</v>
      </c>
      <c r="S913" t="str">
        <f t="shared" si="81"/>
        <v>L3</v>
      </c>
      <c r="T913" t="str">
        <f t="shared" si="81"/>
        <v>b</v>
      </c>
      <c r="U913" t="str">
        <f t="shared" si="82"/>
        <v>L3-b</v>
      </c>
    </row>
    <row r="914" spans="1:21" x14ac:dyDescent="0.35">
      <c r="A914" t="s">
        <v>1637</v>
      </c>
      <c r="B914" t="s">
        <v>91</v>
      </c>
      <c r="C914" t="s">
        <v>14</v>
      </c>
      <c r="D914" t="s">
        <v>42</v>
      </c>
      <c r="E914">
        <v>0.98113207499999999</v>
      </c>
      <c r="F914">
        <v>0.83018867900000004</v>
      </c>
      <c r="G914">
        <v>0.22641509400000001</v>
      </c>
      <c r="H914" t="s">
        <v>1447</v>
      </c>
      <c r="I914" t="s">
        <v>1487</v>
      </c>
      <c r="J914" t="s">
        <v>1592</v>
      </c>
      <c r="K914" t="s">
        <v>1487</v>
      </c>
      <c r="M914">
        <f t="shared" si="83"/>
        <v>0</v>
      </c>
      <c r="N914">
        <f t="shared" si="84"/>
        <v>1</v>
      </c>
      <c r="O914">
        <f t="shared" si="84"/>
        <v>1</v>
      </c>
      <c r="P914">
        <f t="shared" si="84"/>
        <v>0</v>
      </c>
      <c r="Q914">
        <f t="shared" si="85"/>
        <v>2</v>
      </c>
      <c r="R914" t="str">
        <f t="shared" si="81"/>
        <v>300mt-lowbio</v>
      </c>
      <c r="S914" t="str">
        <f t="shared" si="81"/>
        <v>L3</v>
      </c>
      <c r="T914" t="str">
        <f t="shared" si="81"/>
        <v>d</v>
      </c>
      <c r="U914" t="str">
        <f t="shared" si="82"/>
        <v>L3-d</v>
      </c>
    </row>
    <row r="915" spans="1:21" x14ac:dyDescent="0.35">
      <c r="A915" t="s">
        <v>1637</v>
      </c>
      <c r="B915" t="s">
        <v>91</v>
      </c>
      <c r="C915" t="s">
        <v>14</v>
      </c>
      <c r="D915" t="s">
        <v>45</v>
      </c>
      <c r="E915">
        <v>1</v>
      </c>
      <c r="F915">
        <v>0.90566037700000002</v>
      </c>
      <c r="G915">
        <v>0.396226415</v>
      </c>
      <c r="H915" t="s">
        <v>1447</v>
      </c>
      <c r="I915" t="s">
        <v>1488</v>
      </c>
      <c r="J915" t="s">
        <v>1592</v>
      </c>
      <c r="K915" t="s">
        <v>1488</v>
      </c>
      <c r="M915">
        <f t="shared" si="83"/>
        <v>0</v>
      </c>
      <c r="N915">
        <f t="shared" si="84"/>
        <v>1</v>
      </c>
      <c r="O915">
        <f t="shared" si="84"/>
        <v>1</v>
      </c>
      <c r="P915">
        <f t="shared" si="84"/>
        <v>0</v>
      </c>
      <c r="Q915">
        <f t="shared" si="85"/>
        <v>2</v>
      </c>
      <c r="R915" t="str">
        <f t="shared" si="81"/>
        <v>300mt-lowbio</v>
      </c>
      <c r="S915" t="str">
        <f t="shared" si="81"/>
        <v>L3</v>
      </c>
      <c r="T915" t="str">
        <f t="shared" si="81"/>
        <v>e</v>
      </c>
      <c r="U915" t="str">
        <f t="shared" si="82"/>
        <v>L3-e</v>
      </c>
    </row>
    <row r="916" spans="1:21" x14ac:dyDescent="0.35">
      <c r="A916" t="s">
        <v>1637</v>
      </c>
      <c r="B916" t="s">
        <v>91</v>
      </c>
      <c r="C916" t="s">
        <v>14</v>
      </c>
      <c r="D916" t="s">
        <v>1450</v>
      </c>
      <c r="E916">
        <v>0</v>
      </c>
      <c r="F916">
        <v>0</v>
      </c>
      <c r="G916">
        <v>0</v>
      </c>
      <c r="H916" t="s">
        <v>1442</v>
      </c>
      <c r="I916" t="s">
        <v>1489</v>
      </c>
      <c r="J916" t="s">
        <v>1592</v>
      </c>
      <c r="K916" t="s">
        <v>1489</v>
      </c>
      <c r="M916">
        <f t="shared" si="83"/>
        <v>-1</v>
      </c>
      <c r="N916">
        <f t="shared" si="84"/>
        <v>0</v>
      </c>
      <c r="O916">
        <f t="shared" si="84"/>
        <v>0</v>
      </c>
      <c r="P916">
        <f t="shared" si="84"/>
        <v>0</v>
      </c>
      <c r="Q916">
        <f t="shared" si="85"/>
        <v>-1</v>
      </c>
      <c r="R916" t="str">
        <f t="shared" si="81"/>
        <v>300mt-lowbio</v>
      </c>
      <c r="S916" t="str">
        <f t="shared" si="81"/>
        <v>L3</v>
      </c>
      <c r="T916" t="str">
        <f t="shared" si="81"/>
        <v>S1</v>
      </c>
      <c r="U916" t="str">
        <f t="shared" si="82"/>
        <v>L3-S1</v>
      </c>
    </row>
    <row r="917" spans="1:21" x14ac:dyDescent="0.35">
      <c r="A917" t="s">
        <v>1637</v>
      </c>
      <c r="B917" t="s">
        <v>91</v>
      </c>
      <c r="C917" t="s">
        <v>14</v>
      </c>
      <c r="D917" t="s">
        <v>1454</v>
      </c>
      <c r="E917">
        <v>0.26415094300000003</v>
      </c>
      <c r="F917">
        <v>0</v>
      </c>
      <c r="G917">
        <v>0</v>
      </c>
      <c r="H917" t="s">
        <v>1442</v>
      </c>
      <c r="I917" t="s">
        <v>1490</v>
      </c>
      <c r="J917" t="s">
        <v>1592</v>
      </c>
      <c r="K917" t="s">
        <v>1490</v>
      </c>
      <c r="M917">
        <f t="shared" si="83"/>
        <v>0</v>
      </c>
      <c r="N917">
        <f t="shared" si="84"/>
        <v>0</v>
      </c>
      <c r="O917">
        <f t="shared" si="84"/>
        <v>0</v>
      </c>
      <c r="P917">
        <f t="shared" si="84"/>
        <v>0</v>
      </c>
      <c r="Q917">
        <f t="shared" si="85"/>
        <v>0</v>
      </c>
      <c r="R917" t="str">
        <f t="shared" si="81"/>
        <v>300mt-lowbio</v>
      </c>
      <c r="S917" t="str">
        <f t="shared" si="81"/>
        <v>L3</v>
      </c>
      <c r="T917" t="str">
        <f t="shared" si="81"/>
        <v>S1_P1</v>
      </c>
      <c r="U917" t="str">
        <f t="shared" si="82"/>
        <v>L3-S1_P1</v>
      </c>
    </row>
    <row r="918" spans="1:21" x14ac:dyDescent="0.35">
      <c r="A918" t="s">
        <v>1637</v>
      </c>
      <c r="B918" t="s">
        <v>91</v>
      </c>
      <c r="C918" t="s">
        <v>14</v>
      </c>
      <c r="D918" t="s">
        <v>1459</v>
      </c>
      <c r="E918">
        <v>0.83018867900000004</v>
      </c>
      <c r="F918">
        <v>0.33962264199999997</v>
      </c>
      <c r="G918">
        <v>3.7735849000000002E-2</v>
      </c>
      <c r="H918" t="s">
        <v>1463</v>
      </c>
      <c r="I918" t="s">
        <v>1491</v>
      </c>
      <c r="J918" t="s">
        <v>1592</v>
      </c>
      <c r="K918" t="s">
        <v>1491</v>
      </c>
      <c r="M918">
        <f t="shared" si="83"/>
        <v>0</v>
      </c>
      <c r="N918">
        <f t="shared" si="84"/>
        <v>1</v>
      </c>
      <c r="O918">
        <f t="shared" si="84"/>
        <v>0</v>
      </c>
      <c r="P918">
        <f t="shared" si="84"/>
        <v>0</v>
      </c>
      <c r="Q918">
        <f t="shared" si="85"/>
        <v>1</v>
      </c>
      <c r="R918" t="str">
        <f t="shared" si="81"/>
        <v>300mt-lowbio</v>
      </c>
      <c r="S918" t="str">
        <f t="shared" si="81"/>
        <v>L3</v>
      </c>
      <c r="T918" t="str">
        <f t="shared" si="81"/>
        <v>S1_P2</v>
      </c>
      <c r="U918" t="str">
        <f t="shared" si="82"/>
        <v>L3-S1_P2</v>
      </c>
    </row>
    <row r="919" spans="1:21" x14ac:dyDescent="0.35">
      <c r="A919" t="s">
        <v>1637</v>
      </c>
      <c r="B919" t="s">
        <v>91</v>
      </c>
      <c r="C919" t="s">
        <v>14</v>
      </c>
      <c r="D919" t="s">
        <v>1460</v>
      </c>
      <c r="E919">
        <v>0.132075472</v>
      </c>
      <c r="F919">
        <v>0</v>
      </c>
      <c r="G919">
        <v>0</v>
      </c>
      <c r="H919" t="s">
        <v>1442</v>
      </c>
      <c r="I919" t="s">
        <v>1492</v>
      </c>
      <c r="J919" t="s">
        <v>1592</v>
      </c>
      <c r="K919" t="s">
        <v>1492</v>
      </c>
      <c r="M919">
        <f t="shared" si="83"/>
        <v>0</v>
      </c>
      <c r="N919">
        <f t="shared" si="84"/>
        <v>0</v>
      </c>
      <c r="O919">
        <f t="shared" si="84"/>
        <v>0</v>
      </c>
      <c r="P919">
        <f t="shared" si="84"/>
        <v>0</v>
      </c>
      <c r="Q919">
        <f t="shared" si="85"/>
        <v>0</v>
      </c>
      <c r="R919" t="str">
        <f t="shared" si="81"/>
        <v>300mt-lowbio</v>
      </c>
      <c r="S919" t="str">
        <f t="shared" si="81"/>
        <v>L3</v>
      </c>
      <c r="T919" t="str">
        <f t="shared" si="81"/>
        <v>S2</v>
      </c>
      <c r="U919" t="str">
        <f t="shared" si="82"/>
        <v>L3-S2</v>
      </c>
    </row>
    <row r="920" spans="1:21" x14ac:dyDescent="0.35">
      <c r="A920" t="s">
        <v>1637</v>
      </c>
      <c r="B920" t="s">
        <v>91</v>
      </c>
      <c r="C920" t="s">
        <v>14</v>
      </c>
      <c r="D920" t="s">
        <v>1462</v>
      </c>
      <c r="E920">
        <v>0.67924528299999998</v>
      </c>
      <c r="F920">
        <v>0.20754717</v>
      </c>
      <c r="G920">
        <v>1.8867925000000001E-2</v>
      </c>
      <c r="H920" t="s">
        <v>1463</v>
      </c>
      <c r="I920" t="s">
        <v>1493</v>
      </c>
      <c r="J920" t="s">
        <v>1592</v>
      </c>
      <c r="K920" t="s">
        <v>1493</v>
      </c>
      <c r="M920">
        <f t="shared" si="83"/>
        <v>0</v>
      </c>
      <c r="N920">
        <f t="shared" si="84"/>
        <v>1</v>
      </c>
      <c r="O920">
        <f t="shared" si="84"/>
        <v>0</v>
      </c>
      <c r="P920">
        <f t="shared" si="84"/>
        <v>0</v>
      </c>
      <c r="Q920">
        <f t="shared" si="85"/>
        <v>1</v>
      </c>
      <c r="R920" t="str">
        <f t="shared" si="81"/>
        <v>300mt-lowbio</v>
      </c>
      <c r="S920" t="str">
        <f t="shared" si="81"/>
        <v>L3</v>
      </c>
      <c r="T920" t="str">
        <f t="shared" si="81"/>
        <v>S2_P1</v>
      </c>
      <c r="U920" t="str">
        <f t="shared" si="82"/>
        <v>L3-S2_P1</v>
      </c>
    </row>
    <row r="921" spans="1:21" x14ac:dyDescent="0.35">
      <c r="A921" t="s">
        <v>1637</v>
      </c>
      <c r="B921" t="s">
        <v>91</v>
      </c>
      <c r="C921" t="s">
        <v>14</v>
      </c>
      <c r="D921" t="s">
        <v>179</v>
      </c>
      <c r="E921">
        <v>0.92452830200000002</v>
      </c>
      <c r="F921">
        <v>0.71698113200000002</v>
      </c>
      <c r="G921">
        <v>0.188679245</v>
      </c>
      <c r="H921" t="s">
        <v>1447</v>
      </c>
      <c r="I921" t="s">
        <v>1494</v>
      </c>
      <c r="J921" t="s">
        <v>1592</v>
      </c>
      <c r="K921" t="s">
        <v>1494</v>
      </c>
      <c r="M921">
        <f t="shared" si="83"/>
        <v>0</v>
      </c>
      <c r="N921">
        <f t="shared" si="84"/>
        <v>1</v>
      </c>
      <c r="O921">
        <f t="shared" si="84"/>
        <v>1</v>
      </c>
      <c r="P921">
        <f t="shared" si="84"/>
        <v>0</v>
      </c>
      <c r="Q921">
        <f t="shared" si="85"/>
        <v>2</v>
      </c>
      <c r="R921" t="str">
        <f t="shared" si="81"/>
        <v>300mt-lowbio</v>
      </c>
      <c r="S921" t="str">
        <f t="shared" si="81"/>
        <v>L3</v>
      </c>
      <c r="T921" t="str">
        <f t="shared" si="81"/>
        <v>S2_P2</v>
      </c>
      <c r="U921" t="str">
        <f t="shared" si="82"/>
        <v>L3-S2_P2</v>
      </c>
    </row>
    <row r="922" spans="1:21" x14ac:dyDescent="0.35">
      <c r="A922" t="s">
        <v>1637</v>
      </c>
      <c r="B922" t="s">
        <v>91</v>
      </c>
      <c r="C922" t="s">
        <v>14</v>
      </c>
      <c r="D922" t="s">
        <v>1464</v>
      </c>
      <c r="E922">
        <v>0</v>
      </c>
      <c r="F922">
        <v>0</v>
      </c>
      <c r="G922">
        <v>0</v>
      </c>
      <c r="H922" t="s">
        <v>1442</v>
      </c>
      <c r="I922" t="s">
        <v>1495</v>
      </c>
      <c r="J922" t="s">
        <v>1592</v>
      </c>
      <c r="K922" t="s">
        <v>1495</v>
      </c>
      <c r="M922">
        <f t="shared" si="83"/>
        <v>-1</v>
      </c>
      <c r="N922">
        <f t="shared" si="84"/>
        <v>0</v>
      </c>
      <c r="O922">
        <f t="shared" si="84"/>
        <v>0</v>
      </c>
      <c r="P922">
        <f t="shared" si="84"/>
        <v>0</v>
      </c>
      <c r="Q922">
        <f t="shared" si="85"/>
        <v>-1</v>
      </c>
      <c r="R922" t="str">
        <f t="shared" si="81"/>
        <v>300mt-lowbio</v>
      </c>
      <c r="S922" t="str">
        <f t="shared" si="81"/>
        <v>L3</v>
      </c>
      <c r="T922" t="str">
        <f t="shared" si="81"/>
        <v>S3</v>
      </c>
      <c r="U922" t="str">
        <f t="shared" si="82"/>
        <v>L3-S3</v>
      </c>
    </row>
    <row r="923" spans="1:21" x14ac:dyDescent="0.35">
      <c r="A923" t="s">
        <v>1637</v>
      </c>
      <c r="B923" t="s">
        <v>91</v>
      </c>
      <c r="C923" t="s">
        <v>14</v>
      </c>
      <c r="D923" t="s">
        <v>1466</v>
      </c>
      <c r="E923">
        <v>0.132075472</v>
      </c>
      <c r="F923">
        <v>0</v>
      </c>
      <c r="G923">
        <v>0</v>
      </c>
      <c r="H923" t="s">
        <v>1442</v>
      </c>
      <c r="I923" t="s">
        <v>1500</v>
      </c>
      <c r="J923" t="s">
        <v>1592</v>
      </c>
      <c r="K923" t="s">
        <v>1500</v>
      </c>
      <c r="M923">
        <f t="shared" si="83"/>
        <v>0</v>
      </c>
      <c r="N923">
        <f t="shared" si="84"/>
        <v>0</v>
      </c>
      <c r="O923">
        <f t="shared" si="84"/>
        <v>0</v>
      </c>
      <c r="P923">
        <f t="shared" si="84"/>
        <v>0</v>
      </c>
      <c r="Q923">
        <f t="shared" si="85"/>
        <v>0</v>
      </c>
      <c r="R923" t="str">
        <f t="shared" si="81"/>
        <v>300mt-lowbio</v>
      </c>
      <c r="S923" t="str">
        <f t="shared" si="81"/>
        <v>L3</v>
      </c>
      <c r="T923" t="str">
        <f t="shared" si="81"/>
        <v>S3_P1</v>
      </c>
      <c r="U923" t="str">
        <f t="shared" si="82"/>
        <v>L3-S3_P1</v>
      </c>
    </row>
    <row r="924" spans="1:21" x14ac:dyDescent="0.35">
      <c r="A924" t="s">
        <v>1637</v>
      </c>
      <c r="B924" t="s">
        <v>91</v>
      </c>
      <c r="C924" t="s">
        <v>14</v>
      </c>
      <c r="D924" t="s">
        <v>1468</v>
      </c>
      <c r="E924">
        <v>0.58490565999999999</v>
      </c>
      <c r="F924">
        <v>0.188679245</v>
      </c>
      <c r="G924">
        <v>0</v>
      </c>
      <c r="H924" t="s">
        <v>1442</v>
      </c>
      <c r="I924" t="s">
        <v>1503</v>
      </c>
      <c r="J924" t="s">
        <v>1592</v>
      </c>
      <c r="K924" t="s">
        <v>1503</v>
      </c>
      <c r="M924">
        <f t="shared" si="83"/>
        <v>0</v>
      </c>
      <c r="N924">
        <f t="shared" si="84"/>
        <v>0</v>
      </c>
      <c r="O924">
        <f t="shared" si="84"/>
        <v>0</v>
      </c>
      <c r="P924">
        <f t="shared" si="84"/>
        <v>0</v>
      </c>
      <c r="Q924">
        <f t="shared" si="85"/>
        <v>0</v>
      </c>
      <c r="R924" t="str">
        <f t="shared" si="81"/>
        <v>300mt-lowbio</v>
      </c>
      <c r="S924" t="str">
        <f t="shared" si="81"/>
        <v>L3</v>
      </c>
      <c r="T924" t="str">
        <f t="shared" si="81"/>
        <v>S3_P2</v>
      </c>
      <c r="U924" t="str">
        <f t="shared" si="82"/>
        <v>L3-S3_P2</v>
      </c>
    </row>
    <row r="925" spans="1:21" x14ac:dyDescent="0.35">
      <c r="A925" t="s">
        <v>1637</v>
      </c>
      <c r="B925" t="s">
        <v>91</v>
      </c>
      <c r="C925" t="s">
        <v>17</v>
      </c>
      <c r="D925" t="s">
        <v>35</v>
      </c>
      <c r="E925">
        <v>0.43396226399999999</v>
      </c>
      <c r="F925">
        <v>0.20754717</v>
      </c>
      <c r="G925">
        <v>1.8867925000000001E-2</v>
      </c>
      <c r="H925" t="s">
        <v>1442</v>
      </c>
      <c r="I925" t="s">
        <v>1501</v>
      </c>
      <c r="J925" t="s">
        <v>1593</v>
      </c>
      <c r="K925" t="s">
        <v>1501</v>
      </c>
      <c r="M925">
        <f t="shared" si="83"/>
        <v>0</v>
      </c>
      <c r="N925">
        <f t="shared" si="84"/>
        <v>0</v>
      </c>
      <c r="O925">
        <f t="shared" si="84"/>
        <v>0</v>
      </c>
      <c r="P925">
        <f t="shared" si="84"/>
        <v>0</v>
      </c>
      <c r="Q925">
        <f t="shared" si="85"/>
        <v>0</v>
      </c>
      <c r="R925" t="str">
        <f t="shared" si="81"/>
        <v>300mt-lowbio</v>
      </c>
      <c r="S925" t="str">
        <f t="shared" si="81"/>
        <v>L4</v>
      </c>
      <c r="T925" t="str">
        <f t="shared" si="81"/>
        <v>a</v>
      </c>
      <c r="U925" t="str">
        <f t="shared" si="82"/>
        <v>L4-a</v>
      </c>
    </row>
    <row r="926" spans="1:21" x14ac:dyDescent="0.35">
      <c r="A926" t="s">
        <v>1637</v>
      </c>
      <c r="B926" t="s">
        <v>91</v>
      </c>
      <c r="C926" t="s">
        <v>17</v>
      </c>
      <c r="D926" t="s">
        <v>39</v>
      </c>
      <c r="E926">
        <v>0.79245283</v>
      </c>
      <c r="F926">
        <v>0.35849056600000001</v>
      </c>
      <c r="G926">
        <v>9.4339622999999997E-2</v>
      </c>
      <c r="H926" t="s">
        <v>1463</v>
      </c>
      <c r="I926" t="s">
        <v>1504</v>
      </c>
      <c r="J926" t="s">
        <v>1593</v>
      </c>
      <c r="K926" t="s">
        <v>1504</v>
      </c>
      <c r="M926">
        <f t="shared" si="83"/>
        <v>0</v>
      </c>
      <c r="N926">
        <f t="shared" si="84"/>
        <v>1</v>
      </c>
      <c r="O926">
        <f t="shared" si="84"/>
        <v>0</v>
      </c>
      <c r="P926">
        <f t="shared" si="84"/>
        <v>0</v>
      </c>
      <c r="Q926">
        <f t="shared" si="85"/>
        <v>1</v>
      </c>
      <c r="R926" t="str">
        <f t="shared" si="81"/>
        <v>300mt-lowbio</v>
      </c>
      <c r="S926" t="str">
        <f t="shared" si="81"/>
        <v>L4</v>
      </c>
      <c r="T926" t="str">
        <f t="shared" si="81"/>
        <v>b</v>
      </c>
      <c r="U926" t="str">
        <f t="shared" si="82"/>
        <v>L4-b</v>
      </c>
    </row>
    <row r="927" spans="1:21" x14ac:dyDescent="0.35">
      <c r="A927" t="s">
        <v>1637</v>
      </c>
      <c r="B927" t="s">
        <v>91</v>
      </c>
      <c r="C927" t="s">
        <v>17</v>
      </c>
      <c r="D927" t="s">
        <v>42</v>
      </c>
      <c r="E927">
        <v>0.94339622599999995</v>
      </c>
      <c r="F927">
        <v>0.77358490599999996</v>
      </c>
      <c r="G927">
        <v>0.188679245</v>
      </c>
      <c r="H927" t="s">
        <v>1447</v>
      </c>
      <c r="I927" t="s">
        <v>1505</v>
      </c>
      <c r="J927" t="s">
        <v>1593</v>
      </c>
      <c r="K927" t="s">
        <v>1505</v>
      </c>
      <c r="M927">
        <f t="shared" si="83"/>
        <v>0</v>
      </c>
      <c r="N927">
        <f t="shared" si="84"/>
        <v>1</v>
      </c>
      <c r="O927">
        <f t="shared" si="84"/>
        <v>1</v>
      </c>
      <c r="P927">
        <f t="shared" si="84"/>
        <v>0</v>
      </c>
      <c r="Q927">
        <f t="shared" si="85"/>
        <v>2</v>
      </c>
      <c r="R927" t="str">
        <f t="shared" si="81"/>
        <v>300mt-lowbio</v>
      </c>
      <c r="S927" t="str">
        <f t="shared" si="81"/>
        <v>L4</v>
      </c>
      <c r="T927" t="str">
        <f t="shared" si="81"/>
        <v>d</v>
      </c>
      <c r="U927" t="str">
        <f t="shared" si="82"/>
        <v>L4-d</v>
      </c>
    </row>
    <row r="928" spans="1:21" x14ac:dyDescent="0.35">
      <c r="A928" t="s">
        <v>1637</v>
      </c>
      <c r="B928" t="s">
        <v>91</v>
      </c>
      <c r="C928" t="s">
        <v>17</v>
      </c>
      <c r="D928" t="s">
        <v>45</v>
      </c>
      <c r="E928">
        <v>1</v>
      </c>
      <c r="F928">
        <v>0.88679245299999998</v>
      </c>
      <c r="G928">
        <v>0.37735849100000002</v>
      </c>
      <c r="H928" t="s">
        <v>1447</v>
      </c>
      <c r="I928" t="s">
        <v>1506</v>
      </c>
      <c r="J928" t="s">
        <v>1593</v>
      </c>
      <c r="K928" t="s">
        <v>1506</v>
      </c>
      <c r="M928">
        <f t="shared" si="83"/>
        <v>0</v>
      </c>
      <c r="N928">
        <f t="shared" si="84"/>
        <v>1</v>
      </c>
      <c r="O928">
        <f t="shared" si="84"/>
        <v>1</v>
      </c>
      <c r="P928">
        <f t="shared" si="84"/>
        <v>0</v>
      </c>
      <c r="Q928">
        <f t="shared" si="85"/>
        <v>2</v>
      </c>
      <c r="R928" t="str">
        <f t="shared" si="81"/>
        <v>300mt-lowbio</v>
      </c>
      <c r="S928" t="str">
        <f t="shared" si="81"/>
        <v>L4</v>
      </c>
      <c r="T928" t="str">
        <f t="shared" si="81"/>
        <v>e</v>
      </c>
      <c r="U928" t="str">
        <f t="shared" si="82"/>
        <v>L4-e</v>
      </c>
    </row>
    <row r="929" spans="1:21" x14ac:dyDescent="0.35">
      <c r="A929" t="s">
        <v>1637</v>
      </c>
      <c r="B929" t="s">
        <v>91</v>
      </c>
      <c r="C929" t="s">
        <v>17</v>
      </c>
      <c r="D929" t="s">
        <v>1450</v>
      </c>
      <c r="E929">
        <v>0</v>
      </c>
      <c r="F929">
        <v>0</v>
      </c>
      <c r="G929">
        <v>0</v>
      </c>
      <c r="H929" t="s">
        <v>1442</v>
      </c>
      <c r="I929" t="s">
        <v>1496</v>
      </c>
      <c r="J929" t="s">
        <v>1593</v>
      </c>
      <c r="K929" t="s">
        <v>1496</v>
      </c>
      <c r="M929">
        <f t="shared" si="83"/>
        <v>-1</v>
      </c>
      <c r="N929">
        <f t="shared" si="84"/>
        <v>0</v>
      </c>
      <c r="O929">
        <f t="shared" si="84"/>
        <v>0</v>
      </c>
      <c r="P929">
        <f t="shared" si="84"/>
        <v>0</v>
      </c>
      <c r="Q929">
        <f t="shared" si="85"/>
        <v>-1</v>
      </c>
      <c r="R929" t="str">
        <f t="shared" si="81"/>
        <v>300mt-lowbio</v>
      </c>
      <c r="S929" t="str">
        <f t="shared" si="81"/>
        <v>L4</v>
      </c>
      <c r="T929" t="str">
        <f t="shared" si="81"/>
        <v>S1</v>
      </c>
      <c r="U929" t="str">
        <f t="shared" si="82"/>
        <v>L4-S1</v>
      </c>
    </row>
    <row r="930" spans="1:21" x14ac:dyDescent="0.35">
      <c r="A930" t="s">
        <v>1637</v>
      </c>
      <c r="B930" t="s">
        <v>91</v>
      </c>
      <c r="C930" t="s">
        <v>17</v>
      </c>
      <c r="D930" t="s">
        <v>1454</v>
      </c>
      <c r="E930">
        <v>0.188679245</v>
      </c>
      <c r="F930">
        <v>0</v>
      </c>
      <c r="G930">
        <v>0</v>
      </c>
      <c r="H930" t="s">
        <v>1442</v>
      </c>
      <c r="I930" t="s">
        <v>1458</v>
      </c>
      <c r="J930" t="s">
        <v>1593</v>
      </c>
      <c r="K930" t="s">
        <v>1458</v>
      </c>
      <c r="M930">
        <f t="shared" si="83"/>
        <v>0</v>
      </c>
      <c r="N930">
        <f t="shared" si="84"/>
        <v>0</v>
      </c>
      <c r="O930">
        <f t="shared" si="84"/>
        <v>0</v>
      </c>
      <c r="P930">
        <f t="shared" si="84"/>
        <v>0</v>
      </c>
      <c r="Q930">
        <f t="shared" si="85"/>
        <v>0</v>
      </c>
      <c r="R930" t="str">
        <f t="shared" si="81"/>
        <v>300mt-lowbio</v>
      </c>
      <c r="S930" t="str">
        <f t="shared" si="81"/>
        <v>L4</v>
      </c>
      <c r="T930" t="str">
        <f t="shared" si="81"/>
        <v>S1_P1</v>
      </c>
      <c r="U930" t="str">
        <f t="shared" si="82"/>
        <v>L4-S1_P1</v>
      </c>
    </row>
    <row r="931" spans="1:21" x14ac:dyDescent="0.35">
      <c r="A931" t="s">
        <v>1637</v>
      </c>
      <c r="B931" t="s">
        <v>91</v>
      </c>
      <c r="C931" t="s">
        <v>17</v>
      </c>
      <c r="D931" t="s">
        <v>1459</v>
      </c>
      <c r="E931">
        <v>0.71698113200000002</v>
      </c>
      <c r="F931">
        <v>0.26415094300000003</v>
      </c>
      <c r="G931">
        <v>1.8867925000000001E-2</v>
      </c>
      <c r="H931" t="s">
        <v>1463</v>
      </c>
      <c r="I931" t="s">
        <v>86</v>
      </c>
      <c r="J931" t="s">
        <v>1593</v>
      </c>
      <c r="K931" t="s">
        <v>86</v>
      </c>
      <c r="M931">
        <f t="shared" si="83"/>
        <v>0</v>
      </c>
      <c r="N931">
        <f t="shared" si="84"/>
        <v>1</v>
      </c>
      <c r="O931">
        <f t="shared" si="84"/>
        <v>0</v>
      </c>
      <c r="P931">
        <f t="shared" si="84"/>
        <v>0</v>
      </c>
      <c r="Q931">
        <f t="shared" si="85"/>
        <v>1</v>
      </c>
      <c r="R931" t="str">
        <f t="shared" si="81"/>
        <v>300mt-lowbio</v>
      </c>
      <c r="S931" t="str">
        <f t="shared" si="81"/>
        <v>L4</v>
      </c>
      <c r="T931" t="str">
        <f t="shared" si="81"/>
        <v>S1_P2</v>
      </c>
      <c r="U931" t="str">
        <f t="shared" si="82"/>
        <v>L4-S1_P2</v>
      </c>
    </row>
    <row r="932" spans="1:21" x14ac:dyDescent="0.35">
      <c r="A932" t="s">
        <v>1637</v>
      </c>
      <c r="B932" t="s">
        <v>91</v>
      </c>
      <c r="C932" t="s">
        <v>17</v>
      </c>
      <c r="D932" t="s">
        <v>1460</v>
      </c>
      <c r="E932">
        <v>5.6603774000000003E-2</v>
      </c>
      <c r="F932">
        <v>0</v>
      </c>
      <c r="G932">
        <v>0</v>
      </c>
      <c r="H932" t="s">
        <v>1442</v>
      </c>
      <c r="I932" t="s">
        <v>1498</v>
      </c>
      <c r="J932" t="s">
        <v>1593</v>
      </c>
      <c r="K932" t="s">
        <v>1498</v>
      </c>
      <c r="M932">
        <f t="shared" si="83"/>
        <v>0</v>
      </c>
      <c r="N932">
        <f t="shared" si="84"/>
        <v>0</v>
      </c>
      <c r="O932">
        <f t="shared" si="84"/>
        <v>0</v>
      </c>
      <c r="P932">
        <f t="shared" si="84"/>
        <v>0</v>
      </c>
      <c r="Q932">
        <f t="shared" si="85"/>
        <v>0</v>
      </c>
      <c r="R932" t="str">
        <f t="shared" si="81"/>
        <v>300mt-lowbio</v>
      </c>
      <c r="S932" t="str">
        <f t="shared" si="81"/>
        <v>L4</v>
      </c>
      <c r="T932" t="str">
        <f t="shared" si="81"/>
        <v>S2</v>
      </c>
      <c r="U932" t="str">
        <f t="shared" si="82"/>
        <v>L4-S2</v>
      </c>
    </row>
    <row r="933" spans="1:21" x14ac:dyDescent="0.35">
      <c r="A933" t="s">
        <v>1637</v>
      </c>
      <c r="B933" t="s">
        <v>91</v>
      </c>
      <c r="C933" t="s">
        <v>17</v>
      </c>
      <c r="D933" t="s">
        <v>1462</v>
      </c>
      <c r="E933">
        <v>0.47169811299999997</v>
      </c>
      <c r="F933">
        <v>0.16981132099999999</v>
      </c>
      <c r="G933">
        <v>0</v>
      </c>
      <c r="H933" t="s">
        <v>1442</v>
      </c>
      <c r="I933" t="s">
        <v>212</v>
      </c>
      <c r="J933" t="s">
        <v>1593</v>
      </c>
      <c r="K933" t="s">
        <v>212</v>
      </c>
      <c r="M933">
        <f t="shared" si="83"/>
        <v>0</v>
      </c>
      <c r="N933">
        <f t="shared" si="84"/>
        <v>0</v>
      </c>
      <c r="O933">
        <f t="shared" si="84"/>
        <v>0</v>
      </c>
      <c r="P933">
        <f t="shared" si="84"/>
        <v>0</v>
      </c>
      <c r="Q933">
        <f t="shared" si="85"/>
        <v>0</v>
      </c>
      <c r="R933" t="str">
        <f t="shared" si="81"/>
        <v>300mt-lowbio</v>
      </c>
      <c r="S933" t="str">
        <f t="shared" si="81"/>
        <v>L4</v>
      </c>
      <c r="T933" t="str">
        <f t="shared" si="81"/>
        <v>S2_P1</v>
      </c>
      <c r="U933" t="str">
        <f t="shared" si="82"/>
        <v>L4-S2_P1</v>
      </c>
    </row>
    <row r="934" spans="1:21" x14ac:dyDescent="0.35">
      <c r="A934" t="s">
        <v>1637</v>
      </c>
      <c r="B934" t="s">
        <v>91</v>
      </c>
      <c r="C934" t="s">
        <v>17</v>
      </c>
      <c r="D934" t="s">
        <v>179</v>
      </c>
      <c r="E934">
        <v>0.90566037700000002</v>
      </c>
      <c r="F934">
        <v>0.58490565999999999</v>
      </c>
      <c r="G934">
        <v>0.188679245</v>
      </c>
      <c r="H934" t="s">
        <v>1463</v>
      </c>
      <c r="I934" t="s">
        <v>88</v>
      </c>
      <c r="J934" t="s">
        <v>1593</v>
      </c>
      <c r="K934" t="s">
        <v>88</v>
      </c>
      <c r="M934">
        <f t="shared" si="83"/>
        <v>0</v>
      </c>
      <c r="N934">
        <f t="shared" si="84"/>
        <v>1</v>
      </c>
      <c r="O934">
        <f t="shared" si="84"/>
        <v>0</v>
      </c>
      <c r="P934">
        <f t="shared" si="84"/>
        <v>0</v>
      </c>
      <c r="Q934">
        <f t="shared" si="85"/>
        <v>1</v>
      </c>
      <c r="R934" t="str">
        <f t="shared" si="81"/>
        <v>300mt-lowbio</v>
      </c>
      <c r="S934" t="str">
        <f t="shared" si="81"/>
        <v>L4</v>
      </c>
      <c r="T934" t="str">
        <f t="shared" si="81"/>
        <v>S2_P2</v>
      </c>
      <c r="U934" t="str">
        <f t="shared" si="82"/>
        <v>L4-S2_P2</v>
      </c>
    </row>
    <row r="935" spans="1:21" x14ac:dyDescent="0.35">
      <c r="A935" t="s">
        <v>1637</v>
      </c>
      <c r="B935" t="s">
        <v>91</v>
      </c>
      <c r="C935" t="s">
        <v>17</v>
      </c>
      <c r="D935" t="s">
        <v>1464</v>
      </c>
      <c r="E935">
        <v>0</v>
      </c>
      <c r="F935">
        <v>0</v>
      </c>
      <c r="G935">
        <v>0</v>
      </c>
      <c r="H935" t="s">
        <v>1442</v>
      </c>
      <c r="I935" t="s">
        <v>1497</v>
      </c>
      <c r="J935" t="s">
        <v>1593</v>
      </c>
      <c r="K935" t="s">
        <v>1497</v>
      </c>
      <c r="M935">
        <f t="shared" si="83"/>
        <v>-1</v>
      </c>
      <c r="N935">
        <f t="shared" si="84"/>
        <v>0</v>
      </c>
      <c r="O935">
        <f t="shared" si="84"/>
        <v>0</v>
      </c>
      <c r="P935">
        <f t="shared" si="84"/>
        <v>0</v>
      </c>
      <c r="Q935">
        <f t="shared" si="85"/>
        <v>-1</v>
      </c>
      <c r="R935" t="str">
        <f t="shared" si="81"/>
        <v>300mt-lowbio</v>
      </c>
      <c r="S935" t="str">
        <f t="shared" si="81"/>
        <v>L4</v>
      </c>
      <c r="T935" t="str">
        <f t="shared" si="81"/>
        <v>S3</v>
      </c>
      <c r="U935" t="str">
        <f t="shared" si="82"/>
        <v>L4-S3</v>
      </c>
    </row>
    <row r="936" spans="1:21" x14ac:dyDescent="0.35">
      <c r="A936" t="s">
        <v>1637</v>
      </c>
      <c r="B936" t="s">
        <v>91</v>
      </c>
      <c r="C936" t="s">
        <v>17</v>
      </c>
      <c r="D936" t="s">
        <v>1466</v>
      </c>
      <c r="E936">
        <v>5.6603774000000003E-2</v>
      </c>
      <c r="F936">
        <v>0</v>
      </c>
      <c r="G936">
        <v>0</v>
      </c>
      <c r="H936" t="s">
        <v>1442</v>
      </c>
      <c r="I936" t="s">
        <v>1499</v>
      </c>
      <c r="J936" t="s">
        <v>1593</v>
      </c>
      <c r="K936" t="s">
        <v>1499</v>
      </c>
      <c r="M936">
        <f t="shared" si="83"/>
        <v>0</v>
      </c>
      <c r="N936">
        <f t="shared" si="84"/>
        <v>0</v>
      </c>
      <c r="O936">
        <f t="shared" si="84"/>
        <v>0</v>
      </c>
      <c r="P936">
        <f t="shared" si="84"/>
        <v>0</v>
      </c>
      <c r="Q936">
        <f t="shared" si="85"/>
        <v>0</v>
      </c>
      <c r="R936" t="str">
        <f t="shared" si="81"/>
        <v>300mt-lowbio</v>
      </c>
      <c r="S936" t="str">
        <f t="shared" si="81"/>
        <v>L4</v>
      </c>
      <c r="T936" t="str">
        <f t="shared" si="81"/>
        <v>S3_P1</v>
      </c>
      <c r="U936" t="str">
        <f t="shared" si="82"/>
        <v>L4-S3_P1</v>
      </c>
    </row>
    <row r="937" spans="1:21" x14ac:dyDescent="0.35">
      <c r="A937" t="s">
        <v>1637</v>
      </c>
      <c r="B937" t="s">
        <v>91</v>
      </c>
      <c r="C937" t="s">
        <v>17</v>
      </c>
      <c r="D937" t="s">
        <v>1468</v>
      </c>
      <c r="E937">
        <v>0.43396226399999999</v>
      </c>
      <c r="F937">
        <v>0.132075472</v>
      </c>
      <c r="G937">
        <v>0</v>
      </c>
      <c r="H937" t="s">
        <v>1442</v>
      </c>
      <c r="I937" t="s">
        <v>1502</v>
      </c>
      <c r="J937" t="s">
        <v>1593</v>
      </c>
      <c r="K937" t="s">
        <v>1502</v>
      </c>
      <c r="M937">
        <f t="shared" si="83"/>
        <v>0</v>
      </c>
      <c r="N937">
        <f t="shared" si="84"/>
        <v>0</v>
      </c>
      <c r="O937">
        <f t="shared" si="84"/>
        <v>0</v>
      </c>
      <c r="P937">
        <f t="shared" si="84"/>
        <v>0</v>
      </c>
      <c r="Q937">
        <f t="shared" si="85"/>
        <v>0</v>
      </c>
      <c r="R937" t="str">
        <f t="shared" si="81"/>
        <v>300mt-lowbio</v>
      </c>
      <c r="S937" t="str">
        <f t="shared" si="81"/>
        <v>L4</v>
      </c>
      <c r="T937" t="str">
        <f t="shared" si="81"/>
        <v>S3_P2</v>
      </c>
      <c r="U937" t="str">
        <f t="shared" si="82"/>
        <v>L4-S3_P2</v>
      </c>
    </row>
    <row r="938" spans="1:21" x14ac:dyDescent="0.35">
      <c r="A938" t="s">
        <v>1637</v>
      </c>
      <c r="B938" t="s">
        <v>90</v>
      </c>
      <c r="C938" t="s">
        <v>3</v>
      </c>
      <c r="D938" t="s">
        <v>35</v>
      </c>
      <c r="E938">
        <v>0.30188679200000001</v>
      </c>
      <c r="F938">
        <v>0.16981132099999999</v>
      </c>
      <c r="G938">
        <v>1.8867925000000001E-2</v>
      </c>
      <c r="H938" t="s">
        <v>1442</v>
      </c>
      <c r="I938" t="s">
        <v>1443</v>
      </c>
      <c r="J938" t="s">
        <v>1594</v>
      </c>
      <c r="K938" t="s">
        <v>1443</v>
      </c>
      <c r="M938">
        <f t="shared" si="83"/>
        <v>0</v>
      </c>
      <c r="N938">
        <f t="shared" si="84"/>
        <v>0</v>
      </c>
      <c r="O938">
        <f t="shared" si="84"/>
        <v>0</v>
      </c>
      <c r="P938">
        <f t="shared" si="84"/>
        <v>0</v>
      </c>
      <c r="Q938">
        <f t="shared" si="85"/>
        <v>0</v>
      </c>
      <c r="R938" t="str">
        <f t="shared" si="81"/>
        <v>300mt-led</v>
      </c>
      <c r="S938" t="str">
        <f t="shared" si="81"/>
        <v>L1</v>
      </c>
      <c r="T938" t="str">
        <f t="shared" si="81"/>
        <v>a</v>
      </c>
      <c r="U938" t="str">
        <f t="shared" si="82"/>
        <v>L1-a</v>
      </c>
    </row>
    <row r="939" spans="1:21" x14ac:dyDescent="0.35">
      <c r="A939" t="s">
        <v>1637</v>
      </c>
      <c r="B939" t="s">
        <v>90</v>
      </c>
      <c r="C939" t="s">
        <v>3</v>
      </c>
      <c r="D939" t="s">
        <v>39</v>
      </c>
      <c r="E939">
        <v>0.52830188700000003</v>
      </c>
      <c r="F939">
        <v>0.26415094300000003</v>
      </c>
      <c r="G939">
        <v>3.7735849000000002E-2</v>
      </c>
      <c r="H939" t="s">
        <v>1442</v>
      </c>
      <c r="I939" t="s">
        <v>1445</v>
      </c>
      <c r="J939" t="s">
        <v>1594</v>
      </c>
      <c r="K939" t="s">
        <v>1445</v>
      </c>
      <c r="M939">
        <f t="shared" si="83"/>
        <v>0</v>
      </c>
      <c r="N939">
        <f t="shared" si="84"/>
        <v>0</v>
      </c>
      <c r="O939">
        <f t="shared" si="84"/>
        <v>0</v>
      </c>
      <c r="P939">
        <f t="shared" si="84"/>
        <v>0</v>
      </c>
      <c r="Q939">
        <f t="shared" si="85"/>
        <v>0</v>
      </c>
      <c r="R939" t="str">
        <f t="shared" si="81"/>
        <v>300mt-led</v>
      </c>
      <c r="S939" t="str">
        <f t="shared" si="81"/>
        <v>L1</v>
      </c>
      <c r="T939" t="str">
        <f t="shared" si="81"/>
        <v>b</v>
      </c>
      <c r="U939" t="str">
        <f t="shared" si="82"/>
        <v>L1-b</v>
      </c>
    </row>
    <row r="940" spans="1:21" x14ac:dyDescent="0.35">
      <c r="A940" t="s">
        <v>1637</v>
      </c>
      <c r="B940" t="s">
        <v>90</v>
      </c>
      <c r="C940" t="s">
        <v>3</v>
      </c>
      <c r="D940" t="s">
        <v>42</v>
      </c>
      <c r="E940">
        <v>0.90566037700000002</v>
      </c>
      <c r="F940">
        <v>0.62264150900000004</v>
      </c>
      <c r="G940">
        <v>0.188679245</v>
      </c>
      <c r="H940" t="s">
        <v>1463</v>
      </c>
      <c r="I940" t="s">
        <v>1448</v>
      </c>
      <c r="J940" t="s">
        <v>1594</v>
      </c>
      <c r="K940" t="s">
        <v>1448</v>
      </c>
      <c r="M940">
        <f t="shared" si="83"/>
        <v>0</v>
      </c>
      <c r="N940">
        <f t="shared" si="84"/>
        <v>1</v>
      </c>
      <c r="O940">
        <f t="shared" si="84"/>
        <v>0</v>
      </c>
      <c r="P940">
        <f t="shared" si="84"/>
        <v>0</v>
      </c>
      <c r="Q940">
        <f t="shared" si="85"/>
        <v>1</v>
      </c>
      <c r="R940" t="str">
        <f t="shared" si="81"/>
        <v>300mt-led</v>
      </c>
      <c r="S940" t="str">
        <f t="shared" si="81"/>
        <v>L1</v>
      </c>
      <c r="T940" t="str">
        <f t="shared" si="81"/>
        <v>d</v>
      </c>
      <c r="U940" t="str">
        <f t="shared" si="82"/>
        <v>L1-d</v>
      </c>
    </row>
    <row r="941" spans="1:21" x14ac:dyDescent="0.35">
      <c r="A941" t="s">
        <v>1637</v>
      </c>
      <c r="B941" t="s">
        <v>90</v>
      </c>
      <c r="C941" t="s">
        <v>3</v>
      </c>
      <c r="D941" t="s">
        <v>45</v>
      </c>
      <c r="E941">
        <v>0.98113207499999999</v>
      </c>
      <c r="F941">
        <v>0.83018867900000004</v>
      </c>
      <c r="G941">
        <v>0.28301886799999998</v>
      </c>
      <c r="H941" t="s">
        <v>1447</v>
      </c>
      <c r="I941" t="s">
        <v>1449</v>
      </c>
      <c r="J941" t="s">
        <v>1594</v>
      </c>
      <c r="K941" t="s">
        <v>1449</v>
      </c>
      <c r="M941">
        <f t="shared" si="83"/>
        <v>0</v>
      </c>
      <c r="N941">
        <f t="shared" si="84"/>
        <v>1</v>
      </c>
      <c r="O941">
        <f t="shared" si="84"/>
        <v>1</v>
      </c>
      <c r="P941">
        <f t="shared" si="84"/>
        <v>0</v>
      </c>
      <c r="Q941">
        <f t="shared" si="85"/>
        <v>2</v>
      </c>
      <c r="R941" t="str">
        <f t="shared" si="81"/>
        <v>300mt-led</v>
      </c>
      <c r="S941" t="str">
        <f t="shared" si="81"/>
        <v>L1</v>
      </c>
      <c r="T941" t="str">
        <f t="shared" si="81"/>
        <v>e</v>
      </c>
      <c r="U941" t="str">
        <f t="shared" si="82"/>
        <v>L1-e</v>
      </c>
    </row>
    <row r="942" spans="1:21" x14ac:dyDescent="0.35">
      <c r="A942" t="s">
        <v>1637</v>
      </c>
      <c r="B942" t="s">
        <v>90</v>
      </c>
      <c r="C942" t="s">
        <v>3</v>
      </c>
      <c r="D942" t="s">
        <v>1450</v>
      </c>
      <c r="E942">
        <v>0</v>
      </c>
      <c r="F942">
        <v>0</v>
      </c>
      <c r="G942">
        <v>0</v>
      </c>
      <c r="H942" t="s">
        <v>1442</v>
      </c>
      <c r="I942" t="s">
        <v>1451</v>
      </c>
      <c r="J942" t="s">
        <v>1594</v>
      </c>
      <c r="K942" t="s">
        <v>1451</v>
      </c>
      <c r="M942">
        <f t="shared" si="83"/>
        <v>-1</v>
      </c>
      <c r="N942">
        <f t="shared" si="84"/>
        <v>0</v>
      </c>
      <c r="O942">
        <f t="shared" si="84"/>
        <v>0</v>
      </c>
      <c r="P942">
        <f t="shared" si="84"/>
        <v>0</v>
      </c>
      <c r="Q942">
        <f t="shared" si="85"/>
        <v>-1</v>
      </c>
      <c r="R942" t="str">
        <f t="shared" si="81"/>
        <v>300mt-led</v>
      </c>
      <c r="S942" t="str">
        <f t="shared" si="81"/>
        <v>L1</v>
      </c>
      <c r="T942" t="str">
        <f t="shared" si="81"/>
        <v>S1</v>
      </c>
      <c r="U942" t="str">
        <f t="shared" si="82"/>
        <v>L1-S1</v>
      </c>
    </row>
    <row r="943" spans="1:21" x14ac:dyDescent="0.35">
      <c r="A943" t="s">
        <v>1637</v>
      </c>
      <c r="B943" t="s">
        <v>90</v>
      </c>
      <c r="C943" t="s">
        <v>3</v>
      </c>
      <c r="D943" t="s">
        <v>1454</v>
      </c>
      <c r="E943">
        <v>9.4339622999999997E-2</v>
      </c>
      <c r="F943">
        <v>0</v>
      </c>
      <c r="G943">
        <v>0</v>
      </c>
      <c r="H943" t="s">
        <v>1442</v>
      </c>
      <c r="I943" t="s">
        <v>1455</v>
      </c>
      <c r="J943" t="s">
        <v>1594</v>
      </c>
      <c r="K943" t="s">
        <v>1455</v>
      </c>
      <c r="M943">
        <f t="shared" si="83"/>
        <v>0</v>
      </c>
      <c r="N943">
        <f t="shared" si="84"/>
        <v>0</v>
      </c>
      <c r="O943">
        <f t="shared" si="84"/>
        <v>0</v>
      </c>
      <c r="P943">
        <f t="shared" si="84"/>
        <v>0</v>
      </c>
      <c r="Q943">
        <f t="shared" si="85"/>
        <v>0</v>
      </c>
      <c r="R943" t="str">
        <f t="shared" si="81"/>
        <v>300mt-led</v>
      </c>
      <c r="S943" t="str">
        <f t="shared" si="81"/>
        <v>L1</v>
      </c>
      <c r="T943" t="str">
        <f t="shared" si="81"/>
        <v>S1_P1</v>
      </c>
      <c r="U943" t="str">
        <f t="shared" si="82"/>
        <v>L1-S1_P1</v>
      </c>
    </row>
    <row r="944" spans="1:21" x14ac:dyDescent="0.35">
      <c r="A944" t="s">
        <v>1637</v>
      </c>
      <c r="B944" t="s">
        <v>90</v>
      </c>
      <c r="C944" t="s">
        <v>3</v>
      </c>
      <c r="D944" t="s">
        <v>1459</v>
      </c>
      <c r="E944">
        <v>0.49056603799999998</v>
      </c>
      <c r="F944">
        <v>0.20754717</v>
      </c>
      <c r="G944">
        <v>1.8867925000000001E-2</v>
      </c>
      <c r="H944" t="s">
        <v>1442</v>
      </c>
      <c r="I944" t="s">
        <v>85</v>
      </c>
      <c r="J944" t="s">
        <v>1594</v>
      </c>
      <c r="K944" t="s">
        <v>85</v>
      </c>
      <c r="M944">
        <f t="shared" si="83"/>
        <v>0</v>
      </c>
      <c r="N944">
        <f t="shared" si="84"/>
        <v>0</v>
      </c>
      <c r="O944">
        <f t="shared" si="84"/>
        <v>0</v>
      </c>
      <c r="P944">
        <f t="shared" si="84"/>
        <v>0</v>
      </c>
      <c r="Q944">
        <f t="shared" si="85"/>
        <v>0</v>
      </c>
      <c r="R944" t="str">
        <f t="shared" si="81"/>
        <v>300mt-led</v>
      </c>
      <c r="S944" t="str">
        <f t="shared" si="81"/>
        <v>L1</v>
      </c>
      <c r="T944" t="str">
        <f t="shared" si="81"/>
        <v>S1_P2</v>
      </c>
      <c r="U944" t="str">
        <f t="shared" si="82"/>
        <v>L1-S1_P2</v>
      </c>
    </row>
    <row r="945" spans="1:21" x14ac:dyDescent="0.35">
      <c r="A945" t="s">
        <v>1637</v>
      </c>
      <c r="B945" t="s">
        <v>90</v>
      </c>
      <c r="C945" t="s">
        <v>3</v>
      </c>
      <c r="D945" t="s">
        <v>1460</v>
      </c>
      <c r="E945">
        <v>0</v>
      </c>
      <c r="F945">
        <v>0</v>
      </c>
      <c r="G945">
        <v>0</v>
      </c>
      <c r="H945" t="s">
        <v>1442</v>
      </c>
      <c r="I945" t="s">
        <v>1461</v>
      </c>
      <c r="J945" t="s">
        <v>1594</v>
      </c>
      <c r="K945" t="s">
        <v>1461</v>
      </c>
      <c r="M945">
        <f t="shared" si="83"/>
        <v>-1</v>
      </c>
      <c r="N945">
        <f t="shared" si="84"/>
        <v>0</v>
      </c>
      <c r="O945">
        <f t="shared" si="84"/>
        <v>0</v>
      </c>
      <c r="P945">
        <f t="shared" si="84"/>
        <v>0</v>
      </c>
      <c r="Q945">
        <f t="shared" si="85"/>
        <v>-1</v>
      </c>
      <c r="R945" t="str">
        <f t="shared" si="81"/>
        <v>300mt-led</v>
      </c>
      <c r="S945" t="str">
        <f t="shared" si="81"/>
        <v>L1</v>
      </c>
      <c r="T945" t="str">
        <f t="shared" si="81"/>
        <v>S2</v>
      </c>
      <c r="U945" t="str">
        <f t="shared" si="82"/>
        <v>L1-S2</v>
      </c>
    </row>
    <row r="946" spans="1:21" x14ac:dyDescent="0.35">
      <c r="A946" t="s">
        <v>1637</v>
      </c>
      <c r="B946" t="s">
        <v>90</v>
      </c>
      <c r="C946" t="s">
        <v>3</v>
      </c>
      <c r="D946" t="s">
        <v>1462</v>
      </c>
      <c r="E946">
        <v>0.33962264199999997</v>
      </c>
      <c r="F946">
        <v>0.132075472</v>
      </c>
      <c r="G946">
        <v>0</v>
      </c>
      <c r="H946" t="s">
        <v>1442</v>
      </c>
      <c r="I946" t="s">
        <v>1457</v>
      </c>
      <c r="J946" t="s">
        <v>1594</v>
      </c>
      <c r="K946" t="s">
        <v>1457</v>
      </c>
      <c r="M946">
        <f t="shared" si="83"/>
        <v>0</v>
      </c>
      <c r="N946">
        <f t="shared" si="84"/>
        <v>0</v>
      </c>
      <c r="O946">
        <f t="shared" si="84"/>
        <v>0</v>
      </c>
      <c r="P946">
        <f t="shared" si="84"/>
        <v>0</v>
      </c>
      <c r="Q946">
        <f t="shared" si="85"/>
        <v>0</v>
      </c>
      <c r="R946" t="str">
        <f t="shared" si="81"/>
        <v>300mt-led</v>
      </c>
      <c r="S946" t="str">
        <f t="shared" si="81"/>
        <v>L1</v>
      </c>
      <c r="T946" t="str">
        <f t="shared" si="81"/>
        <v>S2_P1</v>
      </c>
      <c r="U946" t="str">
        <f t="shared" si="82"/>
        <v>L1-S2_P1</v>
      </c>
    </row>
    <row r="947" spans="1:21" x14ac:dyDescent="0.35">
      <c r="A947" t="s">
        <v>1637</v>
      </c>
      <c r="B947" t="s">
        <v>90</v>
      </c>
      <c r="C947" t="s">
        <v>3</v>
      </c>
      <c r="D947" t="s">
        <v>179</v>
      </c>
      <c r="E947">
        <v>0.84905660400000005</v>
      </c>
      <c r="F947">
        <v>0.49056603799999998</v>
      </c>
      <c r="G947">
        <v>0.15094339600000001</v>
      </c>
      <c r="H947" t="s">
        <v>1463</v>
      </c>
      <c r="I947" t="s">
        <v>87</v>
      </c>
      <c r="J947" t="s">
        <v>1594</v>
      </c>
      <c r="K947" t="s">
        <v>87</v>
      </c>
      <c r="M947">
        <f t="shared" si="83"/>
        <v>0</v>
      </c>
      <c r="N947">
        <f t="shared" si="84"/>
        <v>1</v>
      </c>
      <c r="O947">
        <f t="shared" si="84"/>
        <v>0</v>
      </c>
      <c r="P947">
        <f t="shared" si="84"/>
        <v>0</v>
      </c>
      <c r="Q947">
        <f t="shared" si="85"/>
        <v>1</v>
      </c>
      <c r="R947" t="str">
        <f t="shared" si="81"/>
        <v>300mt-led</v>
      </c>
      <c r="S947" t="str">
        <f t="shared" si="81"/>
        <v>L1</v>
      </c>
      <c r="T947" t="str">
        <f t="shared" si="81"/>
        <v>S2_P2</v>
      </c>
      <c r="U947" t="str">
        <f t="shared" si="82"/>
        <v>L1-S2_P2</v>
      </c>
    </row>
    <row r="948" spans="1:21" x14ac:dyDescent="0.35">
      <c r="A948" t="s">
        <v>1637</v>
      </c>
      <c r="B948" t="s">
        <v>90</v>
      </c>
      <c r="C948" t="s">
        <v>3</v>
      </c>
      <c r="D948" t="s">
        <v>1464</v>
      </c>
      <c r="E948">
        <v>0</v>
      </c>
      <c r="F948">
        <v>0</v>
      </c>
      <c r="G948">
        <v>0</v>
      </c>
      <c r="H948" t="s">
        <v>1442</v>
      </c>
      <c r="I948" t="s">
        <v>1465</v>
      </c>
      <c r="J948" t="s">
        <v>1594</v>
      </c>
      <c r="K948" t="s">
        <v>1465</v>
      </c>
      <c r="M948">
        <f t="shared" si="83"/>
        <v>-1</v>
      </c>
      <c r="N948">
        <f t="shared" si="84"/>
        <v>0</v>
      </c>
      <c r="O948">
        <f t="shared" si="84"/>
        <v>0</v>
      </c>
      <c r="P948">
        <f t="shared" si="84"/>
        <v>0</v>
      </c>
      <c r="Q948">
        <f t="shared" si="85"/>
        <v>-1</v>
      </c>
      <c r="R948" t="str">
        <f t="shared" si="81"/>
        <v>300mt-led</v>
      </c>
      <c r="S948" t="str">
        <f t="shared" si="81"/>
        <v>L1</v>
      </c>
      <c r="T948" t="str">
        <f t="shared" si="81"/>
        <v>S3</v>
      </c>
      <c r="U948" t="str">
        <f t="shared" si="82"/>
        <v>L1-S3</v>
      </c>
    </row>
    <row r="949" spans="1:21" x14ac:dyDescent="0.35">
      <c r="A949" t="s">
        <v>1637</v>
      </c>
      <c r="B949" t="s">
        <v>90</v>
      </c>
      <c r="C949" t="s">
        <v>3</v>
      </c>
      <c r="D949" t="s">
        <v>1466</v>
      </c>
      <c r="E949">
        <v>0</v>
      </c>
      <c r="F949">
        <v>0</v>
      </c>
      <c r="G949">
        <v>0</v>
      </c>
      <c r="H949" t="s">
        <v>1442</v>
      </c>
      <c r="I949" t="s">
        <v>1467</v>
      </c>
      <c r="J949" t="s">
        <v>1594</v>
      </c>
      <c r="K949" t="s">
        <v>1467</v>
      </c>
      <c r="M949">
        <f t="shared" si="83"/>
        <v>-1</v>
      </c>
      <c r="N949">
        <f t="shared" si="84"/>
        <v>0</v>
      </c>
      <c r="O949">
        <f t="shared" si="84"/>
        <v>0</v>
      </c>
      <c r="P949">
        <f t="shared" si="84"/>
        <v>0</v>
      </c>
      <c r="Q949">
        <f t="shared" si="85"/>
        <v>-1</v>
      </c>
      <c r="R949" t="str">
        <f t="shared" si="81"/>
        <v>300mt-led</v>
      </c>
      <c r="S949" t="str">
        <f t="shared" si="81"/>
        <v>L1</v>
      </c>
      <c r="T949" t="str">
        <f t="shared" si="81"/>
        <v>S3_P1</v>
      </c>
      <c r="U949" t="str">
        <f t="shared" si="82"/>
        <v>L1-S3_P1</v>
      </c>
    </row>
    <row r="950" spans="1:21" x14ac:dyDescent="0.35">
      <c r="A950" t="s">
        <v>1637</v>
      </c>
      <c r="B950" t="s">
        <v>90</v>
      </c>
      <c r="C950" t="s">
        <v>3</v>
      </c>
      <c r="D950" t="s">
        <v>1468</v>
      </c>
      <c r="E950">
        <v>0.30188679200000001</v>
      </c>
      <c r="F950">
        <v>9.4339622999999997E-2</v>
      </c>
      <c r="G950">
        <v>0</v>
      </c>
      <c r="H950" t="s">
        <v>1442</v>
      </c>
      <c r="I950" t="s">
        <v>1469</v>
      </c>
      <c r="J950" t="s">
        <v>1594</v>
      </c>
      <c r="K950" t="s">
        <v>1469</v>
      </c>
      <c r="M950">
        <f t="shared" si="83"/>
        <v>0</v>
      </c>
      <c r="N950">
        <f t="shared" si="84"/>
        <v>0</v>
      </c>
      <c r="O950">
        <f t="shared" si="84"/>
        <v>0</v>
      </c>
      <c r="P950">
        <f t="shared" si="84"/>
        <v>0</v>
      </c>
      <c r="Q950">
        <f t="shared" si="85"/>
        <v>0</v>
      </c>
      <c r="R950" t="str">
        <f t="shared" si="81"/>
        <v>300mt-led</v>
      </c>
      <c r="S950" t="str">
        <f t="shared" si="81"/>
        <v>L1</v>
      </c>
      <c r="T950" t="str">
        <f t="shared" si="81"/>
        <v>S3_P2</v>
      </c>
      <c r="U950" t="str">
        <f t="shared" si="82"/>
        <v>L1-S3_P2</v>
      </c>
    </row>
    <row r="951" spans="1:21" x14ac:dyDescent="0.35">
      <c r="A951" t="s">
        <v>1637</v>
      </c>
      <c r="B951" t="s">
        <v>90</v>
      </c>
      <c r="C951" t="s">
        <v>9</v>
      </c>
      <c r="D951" t="s">
        <v>35</v>
      </c>
      <c r="E951">
        <v>0.50943396200000002</v>
      </c>
      <c r="F951">
        <v>0.26415094300000003</v>
      </c>
      <c r="G951">
        <v>1.8867925000000001E-2</v>
      </c>
      <c r="H951" t="s">
        <v>1442</v>
      </c>
      <c r="I951" t="s">
        <v>1470</v>
      </c>
      <c r="J951" t="s">
        <v>1595</v>
      </c>
      <c r="K951" t="s">
        <v>1470</v>
      </c>
      <c r="M951">
        <f t="shared" si="83"/>
        <v>0</v>
      </c>
      <c r="N951">
        <f t="shared" si="84"/>
        <v>0</v>
      </c>
      <c r="O951">
        <f t="shared" si="84"/>
        <v>0</v>
      </c>
      <c r="P951">
        <f t="shared" si="84"/>
        <v>0</v>
      </c>
      <c r="Q951">
        <f t="shared" si="85"/>
        <v>0</v>
      </c>
      <c r="R951" t="str">
        <f t="shared" si="81"/>
        <v>300mt-led</v>
      </c>
      <c r="S951" t="str">
        <f t="shared" si="81"/>
        <v>L2</v>
      </c>
      <c r="T951" t="str">
        <f t="shared" si="81"/>
        <v>a</v>
      </c>
      <c r="U951" t="str">
        <f t="shared" si="82"/>
        <v>L2-a</v>
      </c>
    </row>
    <row r="952" spans="1:21" x14ac:dyDescent="0.35">
      <c r="A952" t="s">
        <v>1637</v>
      </c>
      <c r="B952" t="s">
        <v>90</v>
      </c>
      <c r="C952" t="s">
        <v>9</v>
      </c>
      <c r="D952" t="s">
        <v>39</v>
      </c>
      <c r="E952">
        <v>0.83018867900000004</v>
      </c>
      <c r="F952">
        <v>0.41509434000000001</v>
      </c>
      <c r="G952">
        <v>0.132075472</v>
      </c>
      <c r="H952" t="s">
        <v>1463</v>
      </c>
      <c r="I952" t="s">
        <v>1472</v>
      </c>
      <c r="J952" t="s">
        <v>1595</v>
      </c>
      <c r="K952" t="s">
        <v>1472</v>
      </c>
      <c r="M952">
        <f t="shared" si="83"/>
        <v>0</v>
      </c>
      <c r="N952">
        <f t="shared" si="84"/>
        <v>1</v>
      </c>
      <c r="O952">
        <f t="shared" si="84"/>
        <v>0</v>
      </c>
      <c r="P952">
        <f t="shared" si="84"/>
        <v>0</v>
      </c>
      <c r="Q952">
        <f t="shared" si="85"/>
        <v>1</v>
      </c>
      <c r="R952" t="str">
        <f t="shared" si="81"/>
        <v>300mt-led</v>
      </c>
      <c r="S952" t="str">
        <f t="shared" si="81"/>
        <v>L2</v>
      </c>
      <c r="T952" t="str">
        <f t="shared" si="81"/>
        <v>b</v>
      </c>
      <c r="U952" t="str">
        <f t="shared" si="82"/>
        <v>L2-b</v>
      </c>
    </row>
    <row r="953" spans="1:21" x14ac:dyDescent="0.35">
      <c r="A953" t="s">
        <v>1637</v>
      </c>
      <c r="B953" t="s">
        <v>90</v>
      </c>
      <c r="C953" t="s">
        <v>9</v>
      </c>
      <c r="D953" t="s">
        <v>42</v>
      </c>
      <c r="E953">
        <v>0.96226415099999996</v>
      </c>
      <c r="F953">
        <v>0.811320755</v>
      </c>
      <c r="G953">
        <v>0.20754717</v>
      </c>
      <c r="H953" t="s">
        <v>1447</v>
      </c>
      <c r="I953" t="s">
        <v>1473</v>
      </c>
      <c r="J953" t="s">
        <v>1595</v>
      </c>
      <c r="K953" t="s">
        <v>1473</v>
      </c>
      <c r="M953">
        <f t="shared" si="83"/>
        <v>0</v>
      </c>
      <c r="N953">
        <f t="shared" si="84"/>
        <v>1</v>
      </c>
      <c r="O953">
        <f t="shared" si="84"/>
        <v>1</v>
      </c>
      <c r="P953">
        <f t="shared" si="84"/>
        <v>0</v>
      </c>
      <c r="Q953">
        <f t="shared" si="85"/>
        <v>2</v>
      </c>
      <c r="R953" t="str">
        <f t="shared" si="81"/>
        <v>300mt-led</v>
      </c>
      <c r="S953" t="str">
        <f t="shared" si="81"/>
        <v>L2</v>
      </c>
      <c r="T953" t="str">
        <f t="shared" si="81"/>
        <v>d</v>
      </c>
      <c r="U953" t="str">
        <f t="shared" si="82"/>
        <v>L2-d</v>
      </c>
    </row>
    <row r="954" spans="1:21" x14ac:dyDescent="0.35">
      <c r="A954" t="s">
        <v>1637</v>
      </c>
      <c r="B954" t="s">
        <v>90</v>
      </c>
      <c r="C954" t="s">
        <v>9</v>
      </c>
      <c r="D954" t="s">
        <v>45</v>
      </c>
      <c r="E954">
        <v>1</v>
      </c>
      <c r="F954">
        <v>0.90566037700000002</v>
      </c>
      <c r="G954">
        <v>0.37735849100000002</v>
      </c>
      <c r="H954" t="s">
        <v>1447</v>
      </c>
      <c r="I954" t="s">
        <v>1474</v>
      </c>
      <c r="J954" t="s">
        <v>1595</v>
      </c>
      <c r="K954" t="s">
        <v>1474</v>
      </c>
      <c r="M954">
        <f t="shared" si="83"/>
        <v>0</v>
      </c>
      <c r="N954">
        <f t="shared" si="84"/>
        <v>1</v>
      </c>
      <c r="O954">
        <f t="shared" si="84"/>
        <v>1</v>
      </c>
      <c r="P954">
        <f t="shared" si="84"/>
        <v>0</v>
      </c>
      <c r="Q954">
        <f t="shared" si="85"/>
        <v>2</v>
      </c>
      <c r="R954" t="str">
        <f t="shared" si="81"/>
        <v>300mt-led</v>
      </c>
      <c r="S954" t="str">
        <f t="shared" si="81"/>
        <v>L2</v>
      </c>
      <c r="T954" t="str">
        <f t="shared" si="81"/>
        <v>e</v>
      </c>
      <c r="U954" t="str">
        <f t="shared" si="82"/>
        <v>L2-e</v>
      </c>
    </row>
    <row r="955" spans="1:21" x14ac:dyDescent="0.35">
      <c r="A955" t="s">
        <v>1637</v>
      </c>
      <c r="B955" t="s">
        <v>90</v>
      </c>
      <c r="C955" t="s">
        <v>9</v>
      </c>
      <c r="D955" t="s">
        <v>1450</v>
      </c>
      <c r="E955">
        <v>0</v>
      </c>
      <c r="F955">
        <v>0</v>
      </c>
      <c r="G955">
        <v>0</v>
      </c>
      <c r="H955" t="s">
        <v>1442</v>
      </c>
      <c r="I955" t="s">
        <v>1475</v>
      </c>
      <c r="J955" t="s">
        <v>1595</v>
      </c>
      <c r="K955" t="s">
        <v>1475</v>
      </c>
      <c r="M955">
        <f t="shared" si="83"/>
        <v>-1</v>
      </c>
      <c r="N955">
        <f t="shared" si="84"/>
        <v>0</v>
      </c>
      <c r="O955">
        <f t="shared" si="84"/>
        <v>0</v>
      </c>
      <c r="P955">
        <f t="shared" si="84"/>
        <v>0</v>
      </c>
      <c r="Q955">
        <f t="shared" si="85"/>
        <v>-1</v>
      </c>
      <c r="R955" t="str">
        <f t="shared" si="81"/>
        <v>300mt-led</v>
      </c>
      <c r="S955" t="str">
        <f t="shared" si="81"/>
        <v>L2</v>
      </c>
      <c r="T955" t="str">
        <f t="shared" si="81"/>
        <v>S1</v>
      </c>
      <c r="U955" t="str">
        <f t="shared" si="82"/>
        <v>L2-S1</v>
      </c>
    </row>
    <row r="956" spans="1:21" x14ac:dyDescent="0.35">
      <c r="A956" t="s">
        <v>1637</v>
      </c>
      <c r="B956" t="s">
        <v>90</v>
      </c>
      <c r="C956" t="s">
        <v>9</v>
      </c>
      <c r="D956" t="s">
        <v>1454</v>
      </c>
      <c r="E956">
        <v>0.22641509400000001</v>
      </c>
      <c r="F956">
        <v>0</v>
      </c>
      <c r="G956">
        <v>0</v>
      </c>
      <c r="H956" t="s">
        <v>1442</v>
      </c>
      <c r="I956" t="s">
        <v>1476</v>
      </c>
      <c r="J956" t="s">
        <v>1595</v>
      </c>
      <c r="K956" t="s">
        <v>1476</v>
      </c>
      <c r="M956">
        <f t="shared" si="83"/>
        <v>0</v>
      </c>
      <c r="N956">
        <f t="shared" si="84"/>
        <v>0</v>
      </c>
      <c r="O956">
        <f t="shared" si="84"/>
        <v>0</v>
      </c>
      <c r="P956">
        <f t="shared" si="84"/>
        <v>0</v>
      </c>
      <c r="Q956">
        <f t="shared" si="85"/>
        <v>0</v>
      </c>
      <c r="R956" t="str">
        <f t="shared" si="81"/>
        <v>300mt-led</v>
      </c>
      <c r="S956" t="str">
        <f t="shared" si="81"/>
        <v>L2</v>
      </c>
      <c r="T956" t="str">
        <f t="shared" si="81"/>
        <v>S1_P1</v>
      </c>
      <c r="U956" t="str">
        <f t="shared" si="82"/>
        <v>L2-S1_P1</v>
      </c>
    </row>
    <row r="957" spans="1:21" x14ac:dyDescent="0.35">
      <c r="A957" t="s">
        <v>1637</v>
      </c>
      <c r="B957" t="s">
        <v>90</v>
      </c>
      <c r="C957" t="s">
        <v>9</v>
      </c>
      <c r="D957" t="s">
        <v>1459</v>
      </c>
      <c r="E957">
        <v>0.83018867900000004</v>
      </c>
      <c r="F957">
        <v>0.28301886799999998</v>
      </c>
      <c r="G957">
        <v>1.8867925000000001E-2</v>
      </c>
      <c r="H957" t="s">
        <v>1463</v>
      </c>
      <c r="I957" t="s">
        <v>1477</v>
      </c>
      <c r="J957" t="s">
        <v>1595</v>
      </c>
      <c r="K957" t="s">
        <v>1477</v>
      </c>
      <c r="M957">
        <f t="shared" si="83"/>
        <v>0</v>
      </c>
      <c r="N957">
        <f t="shared" si="84"/>
        <v>1</v>
      </c>
      <c r="O957">
        <f t="shared" si="84"/>
        <v>0</v>
      </c>
      <c r="P957">
        <f t="shared" si="84"/>
        <v>0</v>
      </c>
      <c r="Q957">
        <f t="shared" si="85"/>
        <v>1</v>
      </c>
      <c r="R957" t="str">
        <f t="shared" si="81"/>
        <v>300mt-led</v>
      </c>
      <c r="S957" t="str">
        <f t="shared" si="81"/>
        <v>L2</v>
      </c>
      <c r="T957" t="str">
        <f t="shared" si="81"/>
        <v>S1_P2</v>
      </c>
      <c r="U957" t="str">
        <f t="shared" si="82"/>
        <v>L2-S1_P2</v>
      </c>
    </row>
    <row r="958" spans="1:21" x14ac:dyDescent="0.35">
      <c r="A958" t="s">
        <v>1637</v>
      </c>
      <c r="B958" t="s">
        <v>90</v>
      </c>
      <c r="C958" t="s">
        <v>9</v>
      </c>
      <c r="D958" t="s">
        <v>1460</v>
      </c>
      <c r="E958">
        <v>0.11320754700000001</v>
      </c>
      <c r="F958">
        <v>0</v>
      </c>
      <c r="G958">
        <v>0</v>
      </c>
      <c r="H958" t="s">
        <v>1442</v>
      </c>
      <c r="I958" t="s">
        <v>1478</v>
      </c>
      <c r="J958" t="s">
        <v>1595</v>
      </c>
      <c r="K958" t="s">
        <v>1478</v>
      </c>
      <c r="M958">
        <f t="shared" si="83"/>
        <v>0</v>
      </c>
      <c r="N958">
        <f t="shared" si="84"/>
        <v>0</v>
      </c>
      <c r="O958">
        <f t="shared" si="84"/>
        <v>0</v>
      </c>
      <c r="P958">
        <f t="shared" si="84"/>
        <v>0</v>
      </c>
      <c r="Q958">
        <f t="shared" si="85"/>
        <v>0</v>
      </c>
      <c r="R958" t="str">
        <f t="shared" si="81"/>
        <v>300mt-led</v>
      </c>
      <c r="S958" t="str">
        <f t="shared" si="81"/>
        <v>L2</v>
      </c>
      <c r="T958" t="str">
        <f t="shared" si="81"/>
        <v>S2</v>
      </c>
      <c r="U958" t="str">
        <f t="shared" si="82"/>
        <v>L2-S2</v>
      </c>
    </row>
    <row r="959" spans="1:21" x14ac:dyDescent="0.35">
      <c r="A959" t="s">
        <v>1637</v>
      </c>
      <c r="B959" t="s">
        <v>90</v>
      </c>
      <c r="C959" t="s">
        <v>9</v>
      </c>
      <c r="D959" t="s">
        <v>1462</v>
      </c>
      <c r="E959">
        <v>0.58490565999999999</v>
      </c>
      <c r="F959">
        <v>0.20754717</v>
      </c>
      <c r="G959">
        <v>0</v>
      </c>
      <c r="H959" t="s">
        <v>1442</v>
      </c>
      <c r="I959" t="s">
        <v>1479</v>
      </c>
      <c r="J959" t="s">
        <v>1595</v>
      </c>
      <c r="K959" t="s">
        <v>1479</v>
      </c>
      <c r="M959">
        <f t="shared" si="83"/>
        <v>0</v>
      </c>
      <c r="N959">
        <f t="shared" si="84"/>
        <v>0</v>
      </c>
      <c r="O959">
        <f t="shared" si="84"/>
        <v>0</v>
      </c>
      <c r="P959">
        <f t="shared" si="84"/>
        <v>0</v>
      </c>
      <c r="Q959">
        <f t="shared" si="85"/>
        <v>0</v>
      </c>
      <c r="R959" t="str">
        <f t="shared" si="81"/>
        <v>300mt-led</v>
      </c>
      <c r="S959" t="str">
        <f t="shared" si="81"/>
        <v>L2</v>
      </c>
      <c r="T959" t="str">
        <f t="shared" si="81"/>
        <v>S2_P1</v>
      </c>
      <c r="U959" t="str">
        <f t="shared" si="82"/>
        <v>L2-S2_P1</v>
      </c>
    </row>
    <row r="960" spans="1:21" x14ac:dyDescent="0.35">
      <c r="A960" t="s">
        <v>1637</v>
      </c>
      <c r="B960" t="s">
        <v>90</v>
      </c>
      <c r="C960" t="s">
        <v>9</v>
      </c>
      <c r="D960" t="s">
        <v>179</v>
      </c>
      <c r="E960">
        <v>0.92452830200000002</v>
      </c>
      <c r="F960">
        <v>0.64150943400000005</v>
      </c>
      <c r="G960">
        <v>0.188679245</v>
      </c>
      <c r="H960" t="s">
        <v>1463</v>
      </c>
      <c r="I960" t="s">
        <v>1480</v>
      </c>
      <c r="J960" t="s">
        <v>1595</v>
      </c>
      <c r="K960" t="s">
        <v>1480</v>
      </c>
      <c r="M960">
        <f t="shared" si="83"/>
        <v>0</v>
      </c>
      <c r="N960">
        <f t="shared" si="84"/>
        <v>1</v>
      </c>
      <c r="O960">
        <f t="shared" si="84"/>
        <v>0</v>
      </c>
      <c r="P960">
        <f t="shared" si="84"/>
        <v>0</v>
      </c>
      <c r="Q960">
        <f t="shared" si="85"/>
        <v>1</v>
      </c>
      <c r="R960" t="str">
        <f t="shared" si="81"/>
        <v>300mt-led</v>
      </c>
      <c r="S960" t="str">
        <f t="shared" si="81"/>
        <v>L2</v>
      </c>
      <c r="T960" t="str">
        <f t="shared" si="81"/>
        <v>S2_P2</v>
      </c>
      <c r="U960" t="str">
        <f t="shared" si="82"/>
        <v>L2-S2_P2</v>
      </c>
    </row>
    <row r="961" spans="1:21" x14ac:dyDescent="0.35">
      <c r="A961" t="s">
        <v>1637</v>
      </c>
      <c r="B961" t="s">
        <v>90</v>
      </c>
      <c r="C961" t="s">
        <v>9</v>
      </c>
      <c r="D961" t="s">
        <v>1464</v>
      </c>
      <c r="E961">
        <v>0</v>
      </c>
      <c r="F961">
        <v>0</v>
      </c>
      <c r="G961">
        <v>0</v>
      </c>
      <c r="H961" t="s">
        <v>1442</v>
      </c>
      <c r="I961" t="s">
        <v>1481</v>
      </c>
      <c r="J961" t="s">
        <v>1595</v>
      </c>
      <c r="K961" t="s">
        <v>1481</v>
      </c>
      <c r="M961">
        <f t="shared" si="83"/>
        <v>-1</v>
      </c>
      <c r="N961">
        <f t="shared" si="84"/>
        <v>0</v>
      </c>
      <c r="O961">
        <f t="shared" si="84"/>
        <v>0</v>
      </c>
      <c r="P961">
        <f t="shared" si="84"/>
        <v>0</v>
      </c>
      <c r="Q961">
        <f t="shared" si="85"/>
        <v>-1</v>
      </c>
      <c r="R961" t="str">
        <f t="shared" si="81"/>
        <v>300mt-led</v>
      </c>
      <c r="S961" t="str">
        <f t="shared" si="81"/>
        <v>L2</v>
      </c>
      <c r="T961" t="str">
        <f t="shared" si="81"/>
        <v>S3</v>
      </c>
      <c r="U961" t="str">
        <f t="shared" si="82"/>
        <v>L2-S3</v>
      </c>
    </row>
    <row r="962" spans="1:21" x14ac:dyDescent="0.35">
      <c r="A962" t="s">
        <v>1637</v>
      </c>
      <c r="B962" t="s">
        <v>90</v>
      </c>
      <c r="C962" t="s">
        <v>9</v>
      </c>
      <c r="D962" t="s">
        <v>1466</v>
      </c>
      <c r="E962">
        <v>0.11320754700000001</v>
      </c>
      <c r="F962">
        <v>0</v>
      </c>
      <c r="G962">
        <v>0</v>
      </c>
      <c r="H962" t="s">
        <v>1442</v>
      </c>
      <c r="I962" t="s">
        <v>1482</v>
      </c>
      <c r="J962" t="s">
        <v>1595</v>
      </c>
      <c r="K962" t="s">
        <v>1482</v>
      </c>
      <c r="M962">
        <f t="shared" si="83"/>
        <v>0</v>
      </c>
      <c r="N962">
        <f t="shared" si="84"/>
        <v>0</v>
      </c>
      <c r="O962">
        <f t="shared" si="84"/>
        <v>0</v>
      </c>
      <c r="P962">
        <f t="shared" si="84"/>
        <v>0</v>
      </c>
      <c r="Q962">
        <f t="shared" si="85"/>
        <v>0</v>
      </c>
      <c r="R962" t="str">
        <f t="shared" ref="R962:T1025" si="86">B962</f>
        <v>300mt-led</v>
      </c>
      <c r="S962" t="str">
        <f t="shared" si="86"/>
        <v>L2</v>
      </c>
      <c r="T962" t="str">
        <f t="shared" si="86"/>
        <v>S3_P1</v>
      </c>
      <c r="U962" t="str">
        <f t="shared" ref="U962:U1025" si="87">I962</f>
        <v>L2-S3_P1</v>
      </c>
    </row>
    <row r="963" spans="1:21" x14ac:dyDescent="0.35">
      <c r="A963" t="s">
        <v>1637</v>
      </c>
      <c r="B963" t="s">
        <v>90</v>
      </c>
      <c r="C963" t="s">
        <v>9</v>
      </c>
      <c r="D963" t="s">
        <v>1468</v>
      </c>
      <c r="E963">
        <v>0.50943396200000002</v>
      </c>
      <c r="F963">
        <v>0.16981132099999999</v>
      </c>
      <c r="G963">
        <v>0</v>
      </c>
      <c r="H963" t="s">
        <v>1442</v>
      </c>
      <c r="I963" t="s">
        <v>1483</v>
      </c>
      <c r="J963" t="s">
        <v>1595</v>
      </c>
      <c r="K963" t="s">
        <v>1483</v>
      </c>
      <c r="M963">
        <f t="shared" ref="M963:M1026" si="88">IF(E963=0,-1,0)</f>
        <v>0</v>
      </c>
      <c r="N963">
        <f t="shared" ref="N963:P1026" si="89">IF(E963&gt;0.667,1,0)</f>
        <v>0</v>
      </c>
      <c r="O963">
        <f t="shared" si="89"/>
        <v>0</v>
      </c>
      <c r="P963">
        <f t="shared" si="89"/>
        <v>0</v>
      </c>
      <c r="Q963">
        <f t="shared" ref="Q963:Q1026" si="90">SUM(M963:P963)</f>
        <v>0</v>
      </c>
      <c r="R963" t="str">
        <f t="shared" si="86"/>
        <v>300mt-led</v>
      </c>
      <c r="S963" t="str">
        <f t="shared" si="86"/>
        <v>L2</v>
      </c>
      <c r="T963" t="str">
        <f t="shared" si="86"/>
        <v>S3_P2</v>
      </c>
      <c r="U963" t="str">
        <f t="shared" si="87"/>
        <v>L2-S3_P2</v>
      </c>
    </row>
    <row r="964" spans="1:21" x14ac:dyDescent="0.35">
      <c r="A964" t="s">
        <v>1637</v>
      </c>
      <c r="B964" t="s">
        <v>90</v>
      </c>
      <c r="C964" t="s">
        <v>14</v>
      </c>
      <c r="D964" t="s">
        <v>35</v>
      </c>
      <c r="E964">
        <v>0.58490565999999999</v>
      </c>
      <c r="F964">
        <v>0.26415094300000003</v>
      </c>
      <c r="G964">
        <v>1.8867925000000001E-2</v>
      </c>
      <c r="H964" t="s">
        <v>1442</v>
      </c>
      <c r="I964" t="s">
        <v>1484</v>
      </c>
      <c r="J964" t="s">
        <v>1596</v>
      </c>
      <c r="K964" t="s">
        <v>1484</v>
      </c>
      <c r="M964">
        <f t="shared" si="88"/>
        <v>0</v>
      </c>
      <c r="N964">
        <f t="shared" si="89"/>
        <v>0</v>
      </c>
      <c r="O964">
        <f t="shared" si="89"/>
        <v>0</v>
      </c>
      <c r="P964">
        <f t="shared" si="89"/>
        <v>0</v>
      </c>
      <c r="Q964">
        <f t="shared" si="90"/>
        <v>0</v>
      </c>
      <c r="R964" t="str">
        <f t="shared" si="86"/>
        <v>300mt-led</v>
      </c>
      <c r="S964" t="str">
        <f t="shared" si="86"/>
        <v>L3</v>
      </c>
      <c r="T964" t="str">
        <f t="shared" si="86"/>
        <v>a</v>
      </c>
      <c r="U964" t="str">
        <f t="shared" si="87"/>
        <v>L3-a</v>
      </c>
    </row>
    <row r="965" spans="1:21" x14ac:dyDescent="0.35">
      <c r="A965" t="s">
        <v>1637</v>
      </c>
      <c r="B965" t="s">
        <v>90</v>
      </c>
      <c r="C965" t="s">
        <v>14</v>
      </c>
      <c r="D965" t="s">
        <v>39</v>
      </c>
      <c r="E965">
        <v>0.84905660400000005</v>
      </c>
      <c r="F965">
        <v>0.45283018899999999</v>
      </c>
      <c r="G965">
        <v>0.132075472</v>
      </c>
      <c r="H965" t="s">
        <v>1463</v>
      </c>
      <c r="I965" t="s">
        <v>1486</v>
      </c>
      <c r="J965" t="s">
        <v>1596</v>
      </c>
      <c r="K965" t="s">
        <v>1486</v>
      </c>
      <c r="M965">
        <f t="shared" si="88"/>
        <v>0</v>
      </c>
      <c r="N965">
        <f t="shared" si="89"/>
        <v>1</v>
      </c>
      <c r="O965">
        <f t="shared" si="89"/>
        <v>0</v>
      </c>
      <c r="P965">
        <f t="shared" si="89"/>
        <v>0</v>
      </c>
      <c r="Q965">
        <f t="shared" si="90"/>
        <v>1</v>
      </c>
      <c r="R965" t="str">
        <f t="shared" si="86"/>
        <v>300mt-led</v>
      </c>
      <c r="S965" t="str">
        <f t="shared" si="86"/>
        <v>L3</v>
      </c>
      <c r="T965" t="str">
        <f t="shared" si="86"/>
        <v>b</v>
      </c>
      <c r="U965" t="str">
        <f t="shared" si="87"/>
        <v>L3-b</v>
      </c>
    </row>
    <row r="966" spans="1:21" x14ac:dyDescent="0.35">
      <c r="A966" t="s">
        <v>1637</v>
      </c>
      <c r="B966" t="s">
        <v>90</v>
      </c>
      <c r="C966" t="s">
        <v>14</v>
      </c>
      <c r="D966" t="s">
        <v>42</v>
      </c>
      <c r="E966">
        <v>0.98113207499999999</v>
      </c>
      <c r="F966">
        <v>0.83018867900000004</v>
      </c>
      <c r="G966">
        <v>0.22641509400000001</v>
      </c>
      <c r="H966" t="s">
        <v>1447</v>
      </c>
      <c r="I966" t="s">
        <v>1487</v>
      </c>
      <c r="J966" t="s">
        <v>1596</v>
      </c>
      <c r="K966" t="s">
        <v>1487</v>
      </c>
      <c r="M966">
        <f t="shared" si="88"/>
        <v>0</v>
      </c>
      <c r="N966">
        <f t="shared" si="89"/>
        <v>1</v>
      </c>
      <c r="O966">
        <f t="shared" si="89"/>
        <v>1</v>
      </c>
      <c r="P966">
        <f t="shared" si="89"/>
        <v>0</v>
      </c>
      <c r="Q966">
        <f t="shared" si="90"/>
        <v>2</v>
      </c>
      <c r="R966" t="str">
        <f t="shared" si="86"/>
        <v>300mt-led</v>
      </c>
      <c r="S966" t="str">
        <f t="shared" si="86"/>
        <v>L3</v>
      </c>
      <c r="T966" t="str">
        <f t="shared" si="86"/>
        <v>d</v>
      </c>
      <c r="U966" t="str">
        <f t="shared" si="87"/>
        <v>L3-d</v>
      </c>
    </row>
    <row r="967" spans="1:21" x14ac:dyDescent="0.35">
      <c r="A967" t="s">
        <v>1637</v>
      </c>
      <c r="B967" t="s">
        <v>90</v>
      </c>
      <c r="C967" t="s">
        <v>14</v>
      </c>
      <c r="D967" t="s">
        <v>45</v>
      </c>
      <c r="E967">
        <v>1</v>
      </c>
      <c r="F967">
        <v>0.90566037700000002</v>
      </c>
      <c r="G967">
        <v>0.396226415</v>
      </c>
      <c r="H967" t="s">
        <v>1447</v>
      </c>
      <c r="I967" t="s">
        <v>1488</v>
      </c>
      <c r="J967" t="s">
        <v>1596</v>
      </c>
      <c r="K967" t="s">
        <v>1488</v>
      </c>
      <c r="M967">
        <f t="shared" si="88"/>
        <v>0</v>
      </c>
      <c r="N967">
        <f t="shared" si="89"/>
        <v>1</v>
      </c>
      <c r="O967">
        <f t="shared" si="89"/>
        <v>1</v>
      </c>
      <c r="P967">
        <f t="shared" si="89"/>
        <v>0</v>
      </c>
      <c r="Q967">
        <f t="shared" si="90"/>
        <v>2</v>
      </c>
      <c r="R967" t="str">
        <f t="shared" si="86"/>
        <v>300mt-led</v>
      </c>
      <c r="S967" t="str">
        <f t="shared" si="86"/>
        <v>L3</v>
      </c>
      <c r="T967" t="str">
        <f t="shared" si="86"/>
        <v>e</v>
      </c>
      <c r="U967" t="str">
        <f t="shared" si="87"/>
        <v>L3-e</v>
      </c>
    </row>
    <row r="968" spans="1:21" x14ac:dyDescent="0.35">
      <c r="A968" t="s">
        <v>1637</v>
      </c>
      <c r="B968" t="s">
        <v>90</v>
      </c>
      <c r="C968" t="s">
        <v>14</v>
      </c>
      <c r="D968" t="s">
        <v>1450</v>
      </c>
      <c r="E968">
        <v>0</v>
      </c>
      <c r="F968">
        <v>0</v>
      </c>
      <c r="G968">
        <v>0</v>
      </c>
      <c r="H968" t="s">
        <v>1442</v>
      </c>
      <c r="I968" t="s">
        <v>1489</v>
      </c>
      <c r="J968" t="s">
        <v>1596</v>
      </c>
      <c r="K968" t="s">
        <v>1489</v>
      </c>
      <c r="M968">
        <f t="shared" si="88"/>
        <v>-1</v>
      </c>
      <c r="N968">
        <f t="shared" si="89"/>
        <v>0</v>
      </c>
      <c r="O968">
        <f t="shared" si="89"/>
        <v>0</v>
      </c>
      <c r="P968">
        <f t="shared" si="89"/>
        <v>0</v>
      </c>
      <c r="Q968">
        <f t="shared" si="90"/>
        <v>-1</v>
      </c>
      <c r="R968" t="str">
        <f t="shared" si="86"/>
        <v>300mt-led</v>
      </c>
      <c r="S968" t="str">
        <f t="shared" si="86"/>
        <v>L3</v>
      </c>
      <c r="T968" t="str">
        <f t="shared" si="86"/>
        <v>S1</v>
      </c>
      <c r="U968" t="str">
        <f t="shared" si="87"/>
        <v>L3-S1</v>
      </c>
    </row>
    <row r="969" spans="1:21" x14ac:dyDescent="0.35">
      <c r="A969" t="s">
        <v>1637</v>
      </c>
      <c r="B969" t="s">
        <v>90</v>
      </c>
      <c r="C969" t="s">
        <v>14</v>
      </c>
      <c r="D969" t="s">
        <v>1454</v>
      </c>
      <c r="E969">
        <v>0.26415094300000003</v>
      </c>
      <c r="F969">
        <v>1.8867925000000001E-2</v>
      </c>
      <c r="G969">
        <v>0</v>
      </c>
      <c r="H969" t="s">
        <v>1442</v>
      </c>
      <c r="I969" t="s">
        <v>1490</v>
      </c>
      <c r="J969" t="s">
        <v>1596</v>
      </c>
      <c r="K969" t="s">
        <v>1490</v>
      </c>
      <c r="M969">
        <f t="shared" si="88"/>
        <v>0</v>
      </c>
      <c r="N969">
        <f t="shared" si="89"/>
        <v>0</v>
      </c>
      <c r="O969">
        <f t="shared" si="89"/>
        <v>0</v>
      </c>
      <c r="P969">
        <f t="shared" si="89"/>
        <v>0</v>
      </c>
      <c r="Q969">
        <f t="shared" si="90"/>
        <v>0</v>
      </c>
      <c r="R969" t="str">
        <f t="shared" si="86"/>
        <v>300mt-led</v>
      </c>
      <c r="S969" t="str">
        <f t="shared" si="86"/>
        <v>L3</v>
      </c>
      <c r="T969" t="str">
        <f t="shared" si="86"/>
        <v>S1_P1</v>
      </c>
      <c r="U969" t="str">
        <f t="shared" si="87"/>
        <v>L3-S1_P1</v>
      </c>
    </row>
    <row r="970" spans="1:21" x14ac:dyDescent="0.35">
      <c r="A970" t="s">
        <v>1637</v>
      </c>
      <c r="B970" t="s">
        <v>90</v>
      </c>
      <c r="C970" t="s">
        <v>14</v>
      </c>
      <c r="D970" t="s">
        <v>1459</v>
      </c>
      <c r="E970">
        <v>0.83018867900000004</v>
      </c>
      <c r="F970">
        <v>0.35849056600000001</v>
      </c>
      <c r="G970">
        <v>3.7735849000000002E-2</v>
      </c>
      <c r="H970" t="s">
        <v>1463</v>
      </c>
      <c r="I970" t="s">
        <v>1491</v>
      </c>
      <c r="J970" t="s">
        <v>1596</v>
      </c>
      <c r="K970" t="s">
        <v>1491</v>
      </c>
      <c r="M970">
        <f t="shared" si="88"/>
        <v>0</v>
      </c>
      <c r="N970">
        <f t="shared" si="89"/>
        <v>1</v>
      </c>
      <c r="O970">
        <f t="shared" si="89"/>
        <v>0</v>
      </c>
      <c r="P970">
        <f t="shared" si="89"/>
        <v>0</v>
      </c>
      <c r="Q970">
        <f t="shared" si="90"/>
        <v>1</v>
      </c>
      <c r="R970" t="str">
        <f t="shared" si="86"/>
        <v>300mt-led</v>
      </c>
      <c r="S970" t="str">
        <f t="shared" si="86"/>
        <v>L3</v>
      </c>
      <c r="T970" t="str">
        <f t="shared" si="86"/>
        <v>S1_P2</v>
      </c>
      <c r="U970" t="str">
        <f t="shared" si="87"/>
        <v>L3-S1_P2</v>
      </c>
    </row>
    <row r="971" spans="1:21" x14ac:dyDescent="0.35">
      <c r="A971" t="s">
        <v>1637</v>
      </c>
      <c r="B971" t="s">
        <v>90</v>
      </c>
      <c r="C971" t="s">
        <v>14</v>
      </c>
      <c r="D971" t="s">
        <v>1460</v>
      </c>
      <c r="E971">
        <v>0.15094339600000001</v>
      </c>
      <c r="F971">
        <v>0</v>
      </c>
      <c r="G971">
        <v>0</v>
      </c>
      <c r="H971" t="s">
        <v>1442</v>
      </c>
      <c r="I971" t="s">
        <v>1492</v>
      </c>
      <c r="J971" t="s">
        <v>1596</v>
      </c>
      <c r="K971" t="s">
        <v>1492</v>
      </c>
      <c r="M971">
        <f t="shared" si="88"/>
        <v>0</v>
      </c>
      <c r="N971">
        <f t="shared" si="89"/>
        <v>0</v>
      </c>
      <c r="O971">
        <f t="shared" si="89"/>
        <v>0</v>
      </c>
      <c r="P971">
        <f t="shared" si="89"/>
        <v>0</v>
      </c>
      <c r="Q971">
        <f t="shared" si="90"/>
        <v>0</v>
      </c>
      <c r="R971" t="str">
        <f t="shared" si="86"/>
        <v>300mt-led</v>
      </c>
      <c r="S971" t="str">
        <f t="shared" si="86"/>
        <v>L3</v>
      </c>
      <c r="T971" t="str">
        <f t="shared" si="86"/>
        <v>S2</v>
      </c>
      <c r="U971" t="str">
        <f t="shared" si="87"/>
        <v>L3-S2</v>
      </c>
    </row>
    <row r="972" spans="1:21" x14ac:dyDescent="0.35">
      <c r="A972" t="s">
        <v>1637</v>
      </c>
      <c r="B972" t="s">
        <v>90</v>
      </c>
      <c r="C972" t="s">
        <v>14</v>
      </c>
      <c r="D972" t="s">
        <v>1462</v>
      </c>
      <c r="E972">
        <v>0.69811320799999999</v>
      </c>
      <c r="F972">
        <v>0.20754717</v>
      </c>
      <c r="G972">
        <v>1.8867925000000001E-2</v>
      </c>
      <c r="H972" t="s">
        <v>1463</v>
      </c>
      <c r="I972" t="s">
        <v>1493</v>
      </c>
      <c r="J972" t="s">
        <v>1596</v>
      </c>
      <c r="K972" t="s">
        <v>1493</v>
      </c>
      <c r="M972">
        <f t="shared" si="88"/>
        <v>0</v>
      </c>
      <c r="N972">
        <f t="shared" si="89"/>
        <v>1</v>
      </c>
      <c r="O972">
        <f t="shared" si="89"/>
        <v>0</v>
      </c>
      <c r="P972">
        <f t="shared" si="89"/>
        <v>0</v>
      </c>
      <c r="Q972">
        <f t="shared" si="90"/>
        <v>1</v>
      </c>
      <c r="R972" t="str">
        <f t="shared" si="86"/>
        <v>300mt-led</v>
      </c>
      <c r="S972" t="str">
        <f t="shared" si="86"/>
        <v>L3</v>
      </c>
      <c r="T972" t="str">
        <f t="shared" si="86"/>
        <v>S2_P1</v>
      </c>
      <c r="U972" t="str">
        <f t="shared" si="87"/>
        <v>L3-S2_P1</v>
      </c>
    </row>
    <row r="973" spans="1:21" x14ac:dyDescent="0.35">
      <c r="A973" t="s">
        <v>1637</v>
      </c>
      <c r="B973" t="s">
        <v>90</v>
      </c>
      <c r="C973" t="s">
        <v>14</v>
      </c>
      <c r="D973" t="s">
        <v>179</v>
      </c>
      <c r="E973">
        <v>0.92452830200000002</v>
      </c>
      <c r="F973">
        <v>0.73584905700000003</v>
      </c>
      <c r="G973">
        <v>0.188679245</v>
      </c>
      <c r="H973" t="s">
        <v>1447</v>
      </c>
      <c r="I973" t="s">
        <v>1494</v>
      </c>
      <c r="J973" t="s">
        <v>1596</v>
      </c>
      <c r="K973" t="s">
        <v>1494</v>
      </c>
      <c r="M973">
        <f t="shared" si="88"/>
        <v>0</v>
      </c>
      <c r="N973">
        <f t="shared" si="89"/>
        <v>1</v>
      </c>
      <c r="O973">
        <f t="shared" si="89"/>
        <v>1</v>
      </c>
      <c r="P973">
        <f t="shared" si="89"/>
        <v>0</v>
      </c>
      <c r="Q973">
        <f t="shared" si="90"/>
        <v>2</v>
      </c>
      <c r="R973" t="str">
        <f t="shared" si="86"/>
        <v>300mt-led</v>
      </c>
      <c r="S973" t="str">
        <f t="shared" si="86"/>
        <v>L3</v>
      </c>
      <c r="T973" t="str">
        <f t="shared" si="86"/>
        <v>S2_P2</v>
      </c>
      <c r="U973" t="str">
        <f t="shared" si="87"/>
        <v>L3-S2_P2</v>
      </c>
    </row>
    <row r="974" spans="1:21" x14ac:dyDescent="0.35">
      <c r="A974" t="s">
        <v>1637</v>
      </c>
      <c r="B974" t="s">
        <v>90</v>
      </c>
      <c r="C974" t="s">
        <v>14</v>
      </c>
      <c r="D974" t="s">
        <v>1464</v>
      </c>
      <c r="E974">
        <v>0</v>
      </c>
      <c r="F974">
        <v>0</v>
      </c>
      <c r="G974">
        <v>0</v>
      </c>
      <c r="H974" t="s">
        <v>1442</v>
      </c>
      <c r="I974" t="s">
        <v>1495</v>
      </c>
      <c r="J974" t="s">
        <v>1596</v>
      </c>
      <c r="K974" t="s">
        <v>1495</v>
      </c>
      <c r="M974">
        <f t="shared" si="88"/>
        <v>-1</v>
      </c>
      <c r="N974">
        <f t="shared" si="89"/>
        <v>0</v>
      </c>
      <c r="O974">
        <f t="shared" si="89"/>
        <v>0</v>
      </c>
      <c r="P974">
        <f t="shared" si="89"/>
        <v>0</v>
      </c>
      <c r="Q974">
        <f t="shared" si="90"/>
        <v>-1</v>
      </c>
      <c r="R974" t="str">
        <f t="shared" si="86"/>
        <v>300mt-led</v>
      </c>
      <c r="S974" t="str">
        <f t="shared" si="86"/>
        <v>L3</v>
      </c>
      <c r="T974" t="str">
        <f t="shared" si="86"/>
        <v>S3</v>
      </c>
      <c r="U974" t="str">
        <f t="shared" si="87"/>
        <v>L3-S3</v>
      </c>
    </row>
    <row r="975" spans="1:21" x14ac:dyDescent="0.35">
      <c r="A975" t="s">
        <v>1637</v>
      </c>
      <c r="B975" t="s">
        <v>90</v>
      </c>
      <c r="C975" t="s">
        <v>14</v>
      </c>
      <c r="D975" t="s">
        <v>1466</v>
      </c>
      <c r="E975">
        <v>0.16981132099999999</v>
      </c>
      <c r="F975">
        <v>0</v>
      </c>
      <c r="G975">
        <v>0</v>
      </c>
      <c r="H975" t="s">
        <v>1442</v>
      </c>
      <c r="I975" t="s">
        <v>1500</v>
      </c>
      <c r="J975" t="s">
        <v>1596</v>
      </c>
      <c r="K975" t="s">
        <v>1500</v>
      </c>
      <c r="M975">
        <f t="shared" si="88"/>
        <v>0</v>
      </c>
      <c r="N975">
        <f t="shared" si="89"/>
        <v>0</v>
      </c>
      <c r="O975">
        <f t="shared" si="89"/>
        <v>0</v>
      </c>
      <c r="P975">
        <f t="shared" si="89"/>
        <v>0</v>
      </c>
      <c r="Q975">
        <f t="shared" si="90"/>
        <v>0</v>
      </c>
      <c r="R975" t="str">
        <f t="shared" si="86"/>
        <v>300mt-led</v>
      </c>
      <c r="S975" t="str">
        <f t="shared" si="86"/>
        <v>L3</v>
      </c>
      <c r="T975" t="str">
        <f t="shared" si="86"/>
        <v>S3_P1</v>
      </c>
      <c r="U975" t="str">
        <f t="shared" si="87"/>
        <v>L3-S3_P1</v>
      </c>
    </row>
    <row r="976" spans="1:21" x14ac:dyDescent="0.35">
      <c r="A976" t="s">
        <v>1637</v>
      </c>
      <c r="B976" t="s">
        <v>90</v>
      </c>
      <c r="C976" t="s">
        <v>14</v>
      </c>
      <c r="D976" t="s">
        <v>1468</v>
      </c>
      <c r="E976">
        <v>0.62264150900000004</v>
      </c>
      <c r="F976">
        <v>0.188679245</v>
      </c>
      <c r="G976">
        <v>0</v>
      </c>
      <c r="H976" t="s">
        <v>1442</v>
      </c>
      <c r="I976" t="s">
        <v>1503</v>
      </c>
      <c r="J976" t="s">
        <v>1596</v>
      </c>
      <c r="K976" t="s">
        <v>1503</v>
      </c>
      <c r="M976">
        <f t="shared" si="88"/>
        <v>0</v>
      </c>
      <c r="N976">
        <f t="shared" si="89"/>
        <v>0</v>
      </c>
      <c r="O976">
        <f t="shared" si="89"/>
        <v>0</v>
      </c>
      <c r="P976">
        <f t="shared" si="89"/>
        <v>0</v>
      </c>
      <c r="Q976">
        <f t="shared" si="90"/>
        <v>0</v>
      </c>
      <c r="R976" t="str">
        <f t="shared" si="86"/>
        <v>300mt-led</v>
      </c>
      <c r="S976" t="str">
        <f t="shared" si="86"/>
        <v>L3</v>
      </c>
      <c r="T976" t="str">
        <f t="shared" si="86"/>
        <v>S3_P2</v>
      </c>
      <c r="U976" t="str">
        <f t="shared" si="87"/>
        <v>L3-S3_P2</v>
      </c>
    </row>
    <row r="977" spans="1:21" x14ac:dyDescent="0.35">
      <c r="A977" t="s">
        <v>1637</v>
      </c>
      <c r="B977" t="s">
        <v>90</v>
      </c>
      <c r="C977" t="s">
        <v>17</v>
      </c>
      <c r="D977" t="s">
        <v>35</v>
      </c>
      <c r="E977">
        <v>0.43396226399999999</v>
      </c>
      <c r="F977">
        <v>0.20754717</v>
      </c>
      <c r="G977">
        <v>1.8867925000000001E-2</v>
      </c>
      <c r="H977" t="s">
        <v>1442</v>
      </c>
      <c r="I977" t="s">
        <v>1501</v>
      </c>
      <c r="J977" t="s">
        <v>1597</v>
      </c>
      <c r="K977" t="s">
        <v>1501</v>
      </c>
      <c r="M977">
        <f t="shared" si="88"/>
        <v>0</v>
      </c>
      <c r="N977">
        <f t="shared" si="89"/>
        <v>0</v>
      </c>
      <c r="O977">
        <f t="shared" si="89"/>
        <v>0</v>
      </c>
      <c r="P977">
        <f t="shared" si="89"/>
        <v>0</v>
      </c>
      <c r="Q977">
        <f t="shared" si="90"/>
        <v>0</v>
      </c>
      <c r="R977" t="str">
        <f t="shared" si="86"/>
        <v>300mt-led</v>
      </c>
      <c r="S977" t="str">
        <f t="shared" si="86"/>
        <v>L4</v>
      </c>
      <c r="T977" t="str">
        <f t="shared" si="86"/>
        <v>a</v>
      </c>
      <c r="U977" t="str">
        <f t="shared" si="87"/>
        <v>L4-a</v>
      </c>
    </row>
    <row r="978" spans="1:21" x14ac:dyDescent="0.35">
      <c r="A978" t="s">
        <v>1637</v>
      </c>
      <c r="B978" t="s">
        <v>90</v>
      </c>
      <c r="C978" t="s">
        <v>17</v>
      </c>
      <c r="D978" t="s">
        <v>39</v>
      </c>
      <c r="E978">
        <v>0.811320755</v>
      </c>
      <c r="F978">
        <v>0.37735849100000002</v>
      </c>
      <c r="G978">
        <v>9.4339622999999997E-2</v>
      </c>
      <c r="H978" t="s">
        <v>1463</v>
      </c>
      <c r="I978" t="s">
        <v>1504</v>
      </c>
      <c r="J978" t="s">
        <v>1597</v>
      </c>
      <c r="K978" t="s">
        <v>1504</v>
      </c>
      <c r="M978">
        <f t="shared" si="88"/>
        <v>0</v>
      </c>
      <c r="N978">
        <f t="shared" si="89"/>
        <v>1</v>
      </c>
      <c r="O978">
        <f t="shared" si="89"/>
        <v>0</v>
      </c>
      <c r="P978">
        <f t="shared" si="89"/>
        <v>0</v>
      </c>
      <c r="Q978">
        <f t="shared" si="90"/>
        <v>1</v>
      </c>
      <c r="R978" t="str">
        <f t="shared" si="86"/>
        <v>300mt-led</v>
      </c>
      <c r="S978" t="str">
        <f t="shared" si="86"/>
        <v>L4</v>
      </c>
      <c r="T978" t="str">
        <f t="shared" si="86"/>
        <v>b</v>
      </c>
      <c r="U978" t="str">
        <f t="shared" si="87"/>
        <v>L4-b</v>
      </c>
    </row>
    <row r="979" spans="1:21" x14ac:dyDescent="0.35">
      <c r="A979" t="s">
        <v>1637</v>
      </c>
      <c r="B979" t="s">
        <v>90</v>
      </c>
      <c r="C979" t="s">
        <v>17</v>
      </c>
      <c r="D979" t="s">
        <v>42</v>
      </c>
      <c r="E979">
        <v>0.94339622599999995</v>
      </c>
      <c r="F979">
        <v>0.79245283</v>
      </c>
      <c r="G979">
        <v>0.188679245</v>
      </c>
      <c r="H979" t="s">
        <v>1447</v>
      </c>
      <c r="I979" t="s">
        <v>1505</v>
      </c>
      <c r="J979" t="s">
        <v>1597</v>
      </c>
      <c r="K979" t="s">
        <v>1505</v>
      </c>
      <c r="M979">
        <f t="shared" si="88"/>
        <v>0</v>
      </c>
      <c r="N979">
        <f t="shared" si="89"/>
        <v>1</v>
      </c>
      <c r="O979">
        <f t="shared" si="89"/>
        <v>1</v>
      </c>
      <c r="P979">
        <f t="shared" si="89"/>
        <v>0</v>
      </c>
      <c r="Q979">
        <f t="shared" si="90"/>
        <v>2</v>
      </c>
      <c r="R979" t="str">
        <f t="shared" si="86"/>
        <v>300mt-led</v>
      </c>
      <c r="S979" t="str">
        <f t="shared" si="86"/>
        <v>L4</v>
      </c>
      <c r="T979" t="str">
        <f t="shared" si="86"/>
        <v>d</v>
      </c>
      <c r="U979" t="str">
        <f t="shared" si="87"/>
        <v>L4-d</v>
      </c>
    </row>
    <row r="980" spans="1:21" x14ac:dyDescent="0.35">
      <c r="A980" t="s">
        <v>1637</v>
      </c>
      <c r="B980" t="s">
        <v>90</v>
      </c>
      <c r="C980" t="s">
        <v>17</v>
      </c>
      <c r="D980" t="s">
        <v>45</v>
      </c>
      <c r="E980">
        <v>1</v>
      </c>
      <c r="F980">
        <v>0.88679245299999998</v>
      </c>
      <c r="G980">
        <v>0.37735849100000002</v>
      </c>
      <c r="H980" t="s">
        <v>1447</v>
      </c>
      <c r="I980" t="s">
        <v>1506</v>
      </c>
      <c r="J980" t="s">
        <v>1597</v>
      </c>
      <c r="K980" t="s">
        <v>1506</v>
      </c>
      <c r="M980">
        <f t="shared" si="88"/>
        <v>0</v>
      </c>
      <c r="N980">
        <f t="shared" si="89"/>
        <v>1</v>
      </c>
      <c r="O980">
        <f t="shared" si="89"/>
        <v>1</v>
      </c>
      <c r="P980">
        <f t="shared" si="89"/>
        <v>0</v>
      </c>
      <c r="Q980">
        <f t="shared" si="90"/>
        <v>2</v>
      </c>
      <c r="R980" t="str">
        <f t="shared" si="86"/>
        <v>300mt-led</v>
      </c>
      <c r="S980" t="str">
        <f t="shared" si="86"/>
        <v>L4</v>
      </c>
      <c r="T980" t="str">
        <f t="shared" si="86"/>
        <v>e</v>
      </c>
      <c r="U980" t="str">
        <f t="shared" si="87"/>
        <v>L4-e</v>
      </c>
    </row>
    <row r="981" spans="1:21" x14ac:dyDescent="0.35">
      <c r="A981" t="s">
        <v>1637</v>
      </c>
      <c r="B981" t="s">
        <v>90</v>
      </c>
      <c r="C981" t="s">
        <v>17</v>
      </c>
      <c r="D981" t="s">
        <v>1450</v>
      </c>
      <c r="E981">
        <v>0</v>
      </c>
      <c r="F981">
        <v>0</v>
      </c>
      <c r="G981">
        <v>0</v>
      </c>
      <c r="H981" t="s">
        <v>1442</v>
      </c>
      <c r="I981" t="s">
        <v>1496</v>
      </c>
      <c r="J981" t="s">
        <v>1597</v>
      </c>
      <c r="K981" t="s">
        <v>1496</v>
      </c>
      <c r="M981">
        <f t="shared" si="88"/>
        <v>-1</v>
      </c>
      <c r="N981">
        <f t="shared" si="89"/>
        <v>0</v>
      </c>
      <c r="O981">
        <f t="shared" si="89"/>
        <v>0</v>
      </c>
      <c r="P981">
        <f t="shared" si="89"/>
        <v>0</v>
      </c>
      <c r="Q981">
        <f t="shared" si="90"/>
        <v>-1</v>
      </c>
      <c r="R981" t="str">
        <f t="shared" si="86"/>
        <v>300mt-led</v>
      </c>
      <c r="S981" t="str">
        <f t="shared" si="86"/>
        <v>L4</v>
      </c>
      <c r="T981" t="str">
        <f t="shared" si="86"/>
        <v>S1</v>
      </c>
      <c r="U981" t="str">
        <f t="shared" si="87"/>
        <v>L4-S1</v>
      </c>
    </row>
    <row r="982" spans="1:21" x14ac:dyDescent="0.35">
      <c r="A982" t="s">
        <v>1637</v>
      </c>
      <c r="B982" t="s">
        <v>90</v>
      </c>
      <c r="C982" t="s">
        <v>17</v>
      </c>
      <c r="D982" t="s">
        <v>1454</v>
      </c>
      <c r="E982">
        <v>0.20754717</v>
      </c>
      <c r="F982">
        <v>0</v>
      </c>
      <c r="G982">
        <v>0</v>
      </c>
      <c r="H982" t="s">
        <v>1442</v>
      </c>
      <c r="I982" t="s">
        <v>1458</v>
      </c>
      <c r="J982" t="s">
        <v>1597</v>
      </c>
      <c r="K982" t="s">
        <v>1458</v>
      </c>
      <c r="M982">
        <f t="shared" si="88"/>
        <v>0</v>
      </c>
      <c r="N982">
        <f t="shared" si="89"/>
        <v>0</v>
      </c>
      <c r="O982">
        <f t="shared" si="89"/>
        <v>0</v>
      </c>
      <c r="P982">
        <f t="shared" si="89"/>
        <v>0</v>
      </c>
      <c r="Q982">
        <f t="shared" si="90"/>
        <v>0</v>
      </c>
      <c r="R982" t="str">
        <f t="shared" si="86"/>
        <v>300mt-led</v>
      </c>
      <c r="S982" t="str">
        <f t="shared" si="86"/>
        <v>L4</v>
      </c>
      <c r="T982" t="str">
        <f t="shared" si="86"/>
        <v>S1_P1</v>
      </c>
      <c r="U982" t="str">
        <f t="shared" si="87"/>
        <v>L4-S1_P1</v>
      </c>
    </row>
    <row r="983" spans="1:21" x14ac:dyDescent="0.35">
      <c r="A983" t="s">
        <v>1637</v>
      </c>
      <c r="B983" t="s">
        <v>90</v>
      </c>
      <c r="C983" t="s">
        <v>17</v>
      </c>
      <c r="D983" t="s">
        <v>1459</v>
      </c>
      <c r="E983">
        <v>0.75471698099999995</v>
      </c>
      <c r="F983">
        <v>0.26415094300000003</v>
      </c>
      <c r="G983">
        <v>1.8867925000000001E-2</v>
      </c>
      <c r="H983" t="s">
        <v>1463</v>
      </c>
      <c r="I983" t="s">
        <v>86</v>
      </c>
      <c r="J983" t="s">
        <v>1597</v>
      </c>
      <c r="K983" t="s">
        <v>86</v>
      </c>
      <c r="M983">
        <f t="shared" si="88"/>
        <v>0</v>
      </c>
      <c r="N983">
        <f t="shared" si="89"/>
        <v>1</v>
      </c>
      <c r="O983">
        <f t="shared" si="89"/>
        <v>0</v>
      </c>
      <c r="P983">
        <f t="shared" si="89"/>
        <v>0</v>
      </c>
      <c r="Q983">
        <f t="shared" si="90"/>
        <v>1</v>
      </c>
      <c r="R983" t="str">
        <f t="shared" si="86"/>
        <v>300mt-led</v>
      </c>
      <c r="S983" t="str">
        <f t="shared" si="86"/>
        <v>L4</v>
      </c>
      <c r="T983" t="str">
        <f t="shared" si="86"/>
        <v>S1_P2</v>
      </c>
      <c r="U983" t="str">
        <f t="shared" si="87"/>
        <v>L4-S1_P2</v>
      </c>
    </row>
    <row r="984" spans="1:21" x14ac:dyDescent="0.35">
      <c r="A984" t="s">
        <v>1637</v>
      </c>
      <c r="B984" t="s">
        <v>90</v>
      </c>
      <c r="C984" t="s">
        <v>17</v>
      </c>
      <c r="D984" t="s">
        <v>1460</v>
      </c>
      <c r="E984">
        <v>7.5471698000000004E-2</v>
      </c>
      <c r="F984">
        <v>0</v>
      </c>
      <c r="G984">
        <v>0</v>
      </c>
      <c r="H984" t="s">
        <v>1442</v>
      </c>
      <c r="I984" t="s">
        <v>1498</v>
      </c>
      <c r="J984" t="s">
        <v>1597</v>
      </c>
      <c r="K984" t="s">
        <v>1498</v>
      </c>
      <c r="M984">
        <f t="shared" si="88"/>
        <v>0</v>
      </c>
      <c r="N984">
        <f t="shared" si="89"/>
        <v>0</v>
      </c>
      <c r="O984">
        <f t="shared" si="89"/>
        <v>0</v>
      </c>
      <c r="P984">
        <f t="shared" si="89"/>
        <v>0</v>
      </c>
      <c r="Q984">
        <f t="shared" si="90"/>
        <v>0</v>
      </c>
      <c r="R984" t="str">
        <f t="shared" si="86"/>
        <v>300mt-led</v>
      </c>
      <c r="S984" t="str">
        <f t="shared" si="86"/>
        <v>L4</v>
      </c>
      <c r="T984" t="str">
        <f t="shared" si="86"/>
        <v>S2</v>
      </c>
      <c r="U984" t="str">
        <f t="shared" si="87"/>
        <v>L4-S2</v>
      </c>
    </row>
    <row r="985" spans="1:21" x14ac:dyDescent="0.35">
      <c r="A985" t="s">
        <v>1637</v>
      </c>
      <c r="B985" t="s">
        <v>90</v>
      </c>
      <c r="C985" t="s">
        <v>17</v>
      </c>
      <c r="D985" t="s">
        <v>1462</v>
      </c>
      <c r="E985">
        <v>0.49056603799999998</v>
      </c>
      <c r="F985">
        <v>0.188679245</v>
      </c>
      <c r="G985">
        <v>0</v>
      </c>
      <c r="H985" t="s">
        <v>1442</v>
      </c>
      <c r="I985" t="s">
        <v>212</v>
      </c>
      <c r="J985" t="s">
        <v>1597</v>
      </c>
      <c r="K985" t="s">
        <v>212</v>
      </c>
      <c r="M985">
        <f t="shared" si="88"/>
        <v>0</v>
      </c>
      <c r="N985">
        <f t="shared" si="89"/>
        <v>0</v>
      </c>
      <c r="O985">
        <f t="shared" si="89"/>
        <v>0</v>
      </c>
      <c r="P985">
        <f t="shared" si="89"/>
        <v>0</v>
      </c>
      <c r="Q985">
        <f t="shared" si="90"/>
        <v>0</v>
      </c>
      <c r="R985" t="str">
        <f t="shared" si="86"/>
        <v>300mt-led</v>
      </c>
      <c r="S985" t="str">
        <f t="shared" si="86"/>
        <v>L4</v>
      </c>
      <c r="T985" t="str">
        <f t="shared" si="86"/>
        <v>S2_P1</v>
      </c>
      <c r="U985" t="str">
        <f t="shared" si="87"/>
        <v>L4-S2_P1</v>
      </c>
    </row>
    <row r="986" spans="1:21" x14ac:dyDescent="0.35">
      <c r="A986" t="s">
        <v>1637</v>
      </c>
      <c r="B986" t="s">
        <v>90</v>
      </c>
      <c r="C986" t="s">
        <v>17</v>
      </c>
      <c r="D986" t="s">
        <v>179</v>
      </c>
      <c r="E986">
        <v>0.90566037700000002</v>
      </c>
      <c r="F986">
        <v>0.603773585</v>
      </c>
      <c r="G986">
        <v>0.16981132099999999</v>
      </c>
      <c r="H986" t="s">
        <v>1463</v>
      </c>
      <c r="I986" t="s">
        <v>88</v>
      </c>
      <c r="J986" t="s">
        <v>1597</v>
      </c>
      <c r="K986" t="s">
        <v>88</v>
      </c>
      <c r="M986">
        <f t="shared" si="88"/>
        <v>0</v>
      </c>
      <c r="N986">
        <f t="shared" si="89"/>
        <v>1</v>
      </c>
      <c r="O986">
        <f t="shared" si="89"/>
        <v>0</v>
      </c>
      <c r="P986">
        <f t="shared" si="89"/>
        <v>0</v>
      </c>
      <c r="Q986">
        <f t="shared" si="90"/>
        <v>1</v>
      </c>
      <c r="R986" t="str">
        <f t="shared" si="86"/>
        <v>300mt-led</v>
      </c>
      <c r="S986" t="str">
        <f t="shared" si="86"/>
        <v>L4</v>
      </c>
      <c r="T986" t="str">
        <f t="shared" si="86"/>
        <v>S2_P2</v>
      </c>
      <c r="U986" t="str">
        <f t="shared" si="87"/>
        <v>L4-S2_P2</v>
      </c>
    </row>
    <row r="987" spans="1:21" x14ac:dyDescent="0.35">
      <c r="A987" t="s">
        <v>1637</v>
      </c>
      <c r="B987" t="s">
        <v>90</v>
      </c>
      <c r="C987" t="s">
        <v>17</v>
      </c>
      <c r="D987" t="s">
        <v>1464</v>
      </c>
      <c r="E987">
        <v>0</v>
      </c>
      <c r="F987">
        <v>0</v>
      </c>
      <c r="G987">
        <v>0</v>
      </c>
      <c r="H987" t="s">
        <v>1442</v>
      </c>
      <c r="I987" t="s">
        <v>1497</v>
      </c>
      <c r="J987" t="s">
        <v>1597</v>
      </c>
      <c r="K987" t="s">
        <v>1497</v>
      </c>
      <c r="M987">
        <f t="shared" si="88"/>
        <v>-1</v>
      </c>
      <c r="N987">
        <f t="shared" si="89"/>
        <v>0</v>
      </c>
      <c r="O987">
        <f t="shared" si="89"/>
        <v>0</v>
      </c>
      <c r="P987">
        <f t="shared" si="89"/>
        <v>0</v>
      </c>
      <c r="Q987">
        <f t="shared" si="90"/>
        <v>-1</v>
      </c>
      <c r="R987" t="str">
        <f t="shared" si="86"/>
        <v>300mt-led</v>
      </c>
      <c r="S987" t="str">
        <f t="shared" si="86"/>
        <v>L4</v>
      </c>
      <c r="T987" t="str">
        <f t="shared" si="86"/>
        <v>S3</v>
      </c>
      <c r="U987" t="str">
        <f t="shared" si="87"/>
        <v>L4-S3</v>
      </c>
    </row>
    <row r="988" spans="1:21" x14ac:dyDescent="0.35">
      <c r="A988" t="s">
        <v>1637</v>
      </c>
      <c r="B988" t="s">
        <v>90</v>
      </c>
      <c r="C988" t="s">
        <v>17</v>
      </c>
      <c r="D988" t="s">
        <v>1466</v>
      </c>
      <c r="E988">
        <v>7.5471698000000004E-2</v>
      </c>
      <c r="F988">
        <v>0</v>
      </c>
      <c r="G988">
        <v>0</v>
      </c>
      <c r="H988" t="s">
        <v>1442</v>
      </c>
      <c r="I988" t="s">
        <v>1499</v>
      </c>
      <c r="J988" t="s">
        <v>1597</v>
      </c>
      <c r="K988" t="s">
        <v>1499</v>
      </c>
      <c r="M988">
        <f t="shared" si="88"/>
        <v>0</v>
      </c>
      <c r="N988">
        <f t="shared" si="89"/>
        <v>0</v>
      </c>
      <c r="O988">
        <f t="shared" si="89"/>
        <v>0</v>
      </c>
      <c r="P988">
        <f t="shared" si="89"/>
        <v>0</v>
      </c>
      <c r="Q988">
        <f t="shared" si="90"/>
        <v>0</v>
      </c>
      <c r="R988" t="str">
        <f t="shared" si="86"/>
        <v>300mt-led</v>
      </c>
      <c r="S988" t="str">
        <f t="shared" si="86"/>
        <v>L4</v>
      </c>
      <c r="T988" t="str">
        <f t="shared" si="86"/>
        <v>S3_P1</v>
      </c>
      <c r="U988" t="str">
        <f t="shared" si="87"/>
        <v>L4-S3_P1</v>
      </c>
    </row>
    <row r="989" spans="1:21" x14ac:dyDescent="0.35">
      <c r="A989" t="s">
        <v>1637</v>
      </c>
      <c r="B989" t="s">
        <v>90</v>
      </c>
      <c r="C989" t="s">
        <v>17</v>
      </c>
      <c r="D989" t="s">
        <v>1468</v>
      </c>
      <c r="E989">
        <v>0.47169811299999997</v>
      </c>
      <c r="F989">
        <v>0.132075472</v>
      </c>
      <c r="G989">
        <v>0</v>
      </c>
      <c r="H989" t="s">
        <v>1442</v>
      </c>
      <c r="I989" t="s">
        <v>1502</v>
      </c>
      <c r="J989" t="s">
        <v>1597</v>
      </c>
      <c r="K989" t="s">
        <v>1502</v>
      </c>
      <c r="M989">
        <f t="shared" si="88"/>
        <v>0</v>
      </c>
      <c r="N989">
        <f t="shared" si="89"/>
        <v>0</v>
      </c>
      <c r="O989">
        <f t="shared" si="89"/>
        <v>0</v>
      </c>
      <c r="P989">
        <f t="shared" si="89"/>
        <v>0</v>
      </c>
      <c r="Q989">
        <f t="shared" si="90"/>
        <v>0</v>
      </c>
      <c r="R989" t="str">
        <f t="shared" si="86"/>
        <v>300mt-led</v>
      </c>
      <c r="S989" t="str">
        <f t="shared" si="86"/>
        <v>L4</v>
      </c>
      <c r="T989" t="str">
        <f t="shared" si="86"/>
        <v>S3_P2</v>
      </c>
      <c r="U989" t="str">
        <f t="shared" si="87"/>
        <v>L4-S3_P2</v>
      </c>
    </row>
    <row r="990" spans="1:21" x14ac:dyDescent="0.35">
      <c r="A990" t="s">
        <v>1637</v>
      </c>
      <c r="B990" t="s">
        <v>89</v>
      </c>
      <c r="C990" t="s">
        <v>3</v>
      </c>
      <c r="D990" t="s">
        <v>35</v>
      </c>
      <c r="E990">
        <v>0.28301886799999998</v>
      </c>
      <c r="F990">
        <v>0.16981132099999999</v>
      </c>
      <c r="G990">
        <v>1.8867925000000001E-2</v>
      </c>
      <c r="H990" t="s">
        <v>1442</v>
      </c>
      <c r="I990" t="s">
        <v>1443</v>
      </c>
      <c r="J990" t="s">
        <v>1598</v>
      </c>
      <c r="K990" t="s">
        <v>1443</v>
      </c>
      <c r="M990">
        <f t="shared" si="88"/>
        <v>0</v>
      </c>
      <c r="N990">
        <f t="shared" si="89"/>
        <v>0</v>
      </c>
      <c r="O990">
        <f t="shared" si="89"/>
        <v>0</v>
      </c>
      <c r="P990">
        <f t="shared" si="89"/>
        <v>0</v>
      </c>
      <c r="Q990">
        <f t="shared" si="90"/>
        <v>0</v>
      </c>
      <c r="R990" t="str">
        <f t="shared" si="86"/>
        <v>300mt</v>
      </c>
      <c r="S990" t="str">
        <f t="shared" si="86"/>
        <v>L1</v>
      </c>
      <c r="T990" t="str">
        <f t="shared" si="86"/>
        <v>a</v>
      </c>
      <c r="U990" t="str">
        <f t="shared" si="87"/>
        <v>L1-a</v>
      </c>
    </row>
    <row r="991" spans="1:21" x14ac:dyDescent="0.35">
      <c r="A991" t="s">
        <v>1637</v>
      </c>
      <c r="B991" t="s">
        <v>89</v>
      </c>
      <c r="C991" t="s">
        <v>3</v>
      </c>
      <c r="D991" t="s">
        <v>39</v>
      </c>
      <c r="E991">
        <v>0.52830188700000003</v>
      </c>
      <c r="F991">
        <v>0.26415094300000003</v>
      </c>
      <c r="G991">
        <v>9.4339622999999997E-2</v>
      </c>
      <c r="H991" t="s">
        <v>1442</v>
      </c>
      <c r="I991" t="s">
        <v>1445</v>
      </c>
      <c r="J991" t="s">
        <v>1598</v>
      </c>
      <c r="K991" t="s">
        <v>1445</v>
      </c>
      <c r="M991">
        <f t="shared" si="88"/>
        <v>0</v>
      </c>
      <c r="N991">
        <f t="shared" si="89"/>
        <v>0</v>
      </c>
      <c r="O991">
        <f t="shared" si="89"/>
        <v>0</v>
      </c>
      <c r="P991">
        <f t="shared" si="89"/>
        <v>0</v>
      </c>
      <c r="Q991">
        <f t="shared" si="90"/>
        <v>0</v>
      </c>
      <c r="R991" t="str">
        <f t="shared" si="86"/>
        <v>300mt</v>
      </c>
      <c r="S991" t="str">
        <f t="shared" si="86"/>
        <v>L1</v>
      </c>
      <c r="T991" t="str">
        <f t="shared" si="86"/>
        <v>b</v>
      </c>
      <c r="U991" t="str">
        <f t="shared" si="87"/>
        <v>L1-b</v>
      </c>
    </row>
    <row r="992" spans="1:21" x14ac:dyDescent="0.35">
      <c r="A992" t="s">
        <v>1637</v>
      </c>
      <c r="B992" t="s">
        <v>89</v>
      </c>
      <c r="C992" t="s">
        <v>3</v>
      </c>
      <c r="D992" t="s">
        <v>42</v>
      </c>
      <c r="E992">
        <v>0.90566037700000002</v>
      </c>
      <c r="F992">
        <v>0.62264150900000004</v>
      </c>
      <c r="G992">
        <v>0.188679245</v>
      </c>
      <c r="H992" t="s">
        <v>1463</v>
      </c>
      <c r="I992" t="s">
        <v>1448</v>
      </c>
      <c r="J992" t="s">
        <v>1598</v>
      </c>
      <c r="K992" t="s">
        <v>1448</v>
      </c>
      <c r="M992">
        <f t="shared" si="88"/>
        <v>0</v>
      </c>
      <c r="N992">
        <f t="shared" si="89"/>
        <v>1</v>
      </c>
      <c r="O992">
        <f t="shared" si="89"/>
        <v>0</v>
      </c>
      <c r="P992">
        <f t="shared" si="89"/>
        <v>0</v>
      </c>
      <c r="Q992">
        <f t="shared" si="90"/>
        <v>1</v>
      </c>
      <c r="R992" t="str">
        <f t="shared" si="86"/>
        <v>300mt</v>
      </c>
      <c r="S992" t="str">
        <f t="shared" si="86"/>
        <v>L1</v>
      </c>
      <c r="T992" t="str">
        <f t="shared" si="86"/>
        <v>d</v>
      </c>
      <c r="U992" t="str">
        <f t="shared" si="87"/>
        <v>L1-d</v>
      </c>
    </row>
    <row r="993" spans="1:21" x14ac:dyDescent="0.35">
      <c r="A993" t="s">
        <v>1637</v>
      </c>
      <c r="B993" t="s">
        <v>89</v>
      </c>
      <c r="C993" t="s">
        <v>3</v>
      </c>
      <c r="D993" t="s">
        <v>45</v>
      </c>
      <c r="E993">
        <v>0.98113207499999999</v>
      </c>
      <c r="F993">
        <v>0.84905660400000005</v>
      </c>
      <c r="G993">
        <v>0.33962264199999997</v>
      </c>
      <c r="H993" t="s">
        <v>1447</v>
      </c>
      <c r="I993" t="s">
        <v>1449</v>
      </c>
      <c r="J993" t="s">
        <v>1598</v>
      </c>
      <c r="K993" t="s">
        <v>1449</v>
      </c>
      <c r="M993">
        <f t="shared" si="88"/>
        <v>0</v>
      </c>
      <c r="N993">
        <f t="shared" si="89"/>
        <v>1</v>
      </c>
      <c r="O993">
        <f t="shared" si="89"/>
        <v>1</v>
      </c>
      <c r="P993">
        <f t="shared" si="89"/>
        <v>0</v>
      </c>
      <c r="Q993">
        <f t="shared" si="90"/>
        <v>2</v>
      </c>
      <c r="R993" t="str">
        <f t="shared" si="86"/>
        <v>300mt</v>
      </c>
      <c r="S993" t="str">
        <f t="shared" si="86"/>
        <v>L1</v>
      </c>
      <c r="T993" t="str">
        <f t="shared" si="86"/>
        <v>e</v>
      </c>
      <c r="U993" t="str">
        <f t="shared" si="87"/>
        <v>L1-e</v>
      </c>
    </row>
    <row r="994" spans="1:21" x14ac:dyDescent="0.35">
      <c r="A994" t="s">
        <v>1637</v>
      </c>
      <c r="B994" t="s">
        <v>89</v>
      </c>
      <c r="C994" t="s">
        <v>3</v>
      </c>
      <c r="D994" t="s">
        <v>1450</v>
      </c>
      <c r="E994">
        <v>0</v>
      </c>
      <c r="F994">
        <v>0</v>
      </c>
      <c r="G994">
        <v>0</v>
      </c>
      <c r="H994" t="s">
        <v>1442</v>
      </c>
      <c r="I994" t="s">
        <v>1451</v>
      </c>
      <c r="J994" t="s">
        <v>1598</v>
      </c>
      <c r="K994" t="s">
        <v>1451</v>
      </c>
      <c r="M994">
        <f t="shared" si="88"/>
        <v>-1</v>
      </c>
      <c r="N994">
        <f t="shared" si="89"/>
        <v>0</v>
      </c>
      <c r="O994">
        <f t="shared" si="89"/>
        <v>0</v>
      </c>
      <c r="P994">
        <f t="shared" si="89"/>
        <v>0</v>
      </c>
      <c r="Q994">
        <f t="shared" si="90"/>
        <v>-1</v>
      </c>
      <c r="R994" t="str">
        <f t="shared" si="86"/>
        <v>300mt</v>
      </c>
      <c r="S994" t="str">
        <f t="shared" si="86"/>
        <v>L1</v>
      </c>
      <c r="T994" t="str">
        <f t="shared" si="86"/>
        <v>S1</v>
      </c>
      <c r="U994" t="str">
        <f t="shared" si="87"/>
        <v>L1-S1</v>
      </c>
    </row>
    <row r="995" spans="1:21" x14ac:dyDescent="0.35">
      <c r="A995" t="s">
        <v>1637</v>
      </c>
      <c r="B995" t="s">
        <v>89</v>
      </c>
      <c r="C995" t="s">
        <v>3</v>
      </c>
      <c r="D995" t="s">
        <v>1454</v>
      </c>
      <c r="E995">
        <v>9.4339622999999997E-2</v>
      </c>
      <c r="F995">
        <v>0</v>
      </c>
      <c r="G995">
        <v>0</v>
      </c>
      <c r="H995" t="s">
        <v>1442</v>
      </c>
      <c r="I995" t="s">
        <v>1455</v>
      </c>
      <c r="J995" t="s">
        <v>1598</v>
      </c>
      <c r="K995" t="s">
        <v>1455</v>
      </c>
      <c r="M995">
        <f t="shared" si="88"/>
        <v>0</v>
      </c>
      <c r="N995">
        <f t="shared" si="89"/>
        <v>0</v>
      </c>
      <c r="O995">
        <f t="shared" si="89"/>
        <v>0</v>
      </c>
      <c r="P995">
        <f t="shared" si="89"/>
        <v>0</v>
      </c>
      <c r="Q995">
        <f t="shared" si="90"/>
        <v>0</v>
      </c>
      <c r="R995" t="str">
        <f t="shared" si="86"/>
        <v>300mt</v>
      </c>
      <c r="S995" t="str">
        <f t="shared" si="86"/>
        <v>L1</v>
      </c>
      <c r="T995" t="str">
        <f t="shared" si="86"/>
        <v>S1_P1</v>
      </c>
      <c r="U995" t="str">
        <f t="shared" si="87"/>
        <v>L1-S1_P1</v>
      </c>
    </row>
    <row r="996" spans="1:21" x14ac:dyDescent="0.35">
      <c r="A996" t="s">
        <v>1637</v>
      </c>
      <c r="B996" t="s">
        <v>89</v>
      </c>
      <c r="C996" t="s">
        <v>3</v>
      </c>
      <c r="D996" t="s">
        <v>1459</v>
      </c>
      <c r="E996">
        <v>0.49056603799999998</v>
      </c>
      <c r="F996">
        <v>0.20754717</v>
      </c>
      <c r="G996">
        <v>1.8867925000000001E-2</v>
      </c>
      <c r="H996" t="s">
        <v>1442</v>
      </c>
      <c r="I996" t="s">
        <v>85</v>
      </c>
      <c r="J996" t="s">
        <v>1598</v>
      </c>
      <c r="K996" t="s">
        <v>85</v>
      </c>
      <c r="M996">
        <f t="shared" si="88"/>
        <v>0</v>
      </c>
      <c r="N996">
        <f t="shared" si="89"/>
        <v>0</v>
      </c>
      <c r="O996">
        <f t="shared" si="89"/>
        <v>0</v>
      </c>
      <c r="P996">
        <f t="shared" si="89"/>
        <v>0</v>
      </c>
      <c r="Q996">
        <f t="shared" si="90"/>
        <v>0</v>
      </c>
      <c r="R996" t="str">
        <f t="shared" si="86"/>
        <v>300mt</v>
      </c>
      <c r="S996" t="str">
        <f t="shared" si="86"/>
        <v>L1</v>
      </c>
      <c r="T996" t="str">
        <f t="shared" si="86"/>
        <v>S1_P2</v>
      </c>
      <c r="U996" t="str">
        <f t="shared" si="87"/>
        <v>L1-S1_P2</v>
      </c>
    </row>
    <row r="997" spans="1:21" x14ac:dyDescent="0.35">
      <c r="A997" t="s">
        <v>1637</v>
      </c>
      <c r="B997" t="s">
        <v>89</v>
      </c>
      <c r="C997" t="s">
        <v>3</v>
      </c>
      <c r="D997" t="s">
        <v>1460</v>
      </c>
      <c r="E997">
        <v>0</v>
      </c>
      <c r="F997">
        <v>0</v>
      </c>
      <c r="G997">
        <v>0</v>
      </c>
      <c r="H997" t="s">
        <v>1442</v>
      </c>
      <c r="I997" t="s">
        <v>1461</v>
      </c>
      <c r="J997" t="s">
        <v>1598</v>
      </c>
      <c r="K997" t="s">
        <v>1461</v>
      </c>
      <c r="M997">
        <f t="shared" si="88"/>
        <v>-1</v>
      </c>
      <c r="N997">
        <f t="shared" si="89"/>
        <v>0</v>
      </c>
      <c r="O997">
        <f t="shared" si="89"/>
        <v>0</v>
      </c>
      <c r="P997">
        <f t="shared" si="89"/>
        <v>0</v>
      </c>
      <c r="Q997">
        <f t="shared" si="90"/>
        <v>-1</v>
      </c>
      <c r="R997" t="str">
        <f t="shared" si="86"/>
        <v>300mt</v>
      </c>
      <c r="S997" t="str">
        <f t="shared" si="86"/>
        <v>L1</v>
      </c>
      <c r="T997" t="str">
        <f t="shared" si="86"/>
        <v>S2</v>
      </c>
      <c r="U997" t="str">
        <f t="shared" si="87"/>
        <v>L1-S2</v>
      </c>
    </row>
    <row r="998" spans="1:21" x14ac:dyDescent="0.35">
      <c r="A998" t="s">
        <v>1637</v>
      </c>
      <c r="B998" t="s">
        <v>89</v>
      </c>
      <c r="C998" t="s">
        <v>3</v>
      </c>
      <c r="D998" t="s">
        <v>1462</v>
      </c>
      <c r="E998">
        <v>0.33962264199999997</v>
      </c>
      <c r="F998">
        <v>0.132075472</v>
      </c>
      <c r="G998">
        <v>0</v>
      </c>
      <c r="H998" t="s">
        <v>1442</v>
      </c>
      <c r="I998" t="s">
        <v>1457</v>
      </c>
      <c r="J998" t="s">
        <v>1598</v>
      </c>
      <c r="K998" t="s">
        <v>1457</v>
      </c>
      <c r="M998">
        <f t="shared" si="88"/>
        <v>0</v>
      </c>
      <c r="N998">
        <f t="shared" si="89"/>
        <v>0</v>
      </c>
      <c r="O998">
        <f t="shared" si="89"/>
        <v>0</v>
      </c>
      <c r="P998">
        <f t="shared" si="89"/>
        <v>0</v>
      </c>
      <c r="Q998">
        <f t="shared" si="90"/>
        <v>0</v>
      </c>
      <c r="R998" t="str">
        <f t="shared" si="86"/>
        <v>300mt</v>
      </c>
      <c r="S998" t="str">
        <f t="shared" si="86"/>
        <v>L1</v>
      </c>
      <c r="T998" t="str">
        <f t="shared" si="86"/>
        <v>S2_P1</v>
      </c>
      <c r="U998" t="str">
        <f t="shared" si="87"/>
        <v>L1-S2_P1</v>
      </c>
    </row>
    <row r="999" spans="1:21" x14ac:dyDescent="0.35">
      <c r="A999" t="s">
        <v>1637</v>
      </c>
      <c r="B999" t="s">
        <v>89</v>
      </c>
      <c r="C999" t="s">
        <v>3</v>
      </c>
      <c r="D999" t="s">
        <v>179</v>
      </c>
      <c r="E999">
        <v>0.84905660400000005</v>
      </c>
      <c r="F999">
        <v>0.50943396200000002</v>
      </c>
      <c r="G999">
        <v>0.16981132099999999</v>
      </c>
      <c r="H999" t="s">
        <v>1463</v>
      </c>
      <c r="I999" t="s">
        <v>87</v>
      </c>
      <c r="J999" t="s">
        <v>1598</v>
      </c>
      <c r="K999" t="s">
        <v>87</v>
      </c>
      <c r="M999">
        <f t="shared" si="88"/>
        <v>0</v>
      </c>
      <c r="N999">
        <f t="shared" si="89"/>
        <v>1</v>
      </c>
      <c r="O999">
        <f t="shared" si="89"/>
        <v>0</v>
      </c>
      <c r="P999">
        <f t="shared" si="89"/>
        <v>0</v>
      </c>
      <c r="Q999">
        <f t="shared" si="90"/>
        <v>1</v>
      </c>
      <c r="R999" t="str">
        <f t="shared" si="86"/>
        <v>300mt</v>
      </c>
      <c r="S999" t="str">
        <f t="shared" si="86"/>
        <v>L1</v>
      </c>
      <c r="T999" t="str">
        <f t="shared" si="86"/>
        <v>S2_P2</v>
      </c>
      <c r="U999" t="str">
        <f t="shared" si="87"/>
        <v>L1-S2_P2</v>
      </c>
    </row>
    <row r="1000" spans="1:21" x14ac:dyDescent="0.35">
      <c r="A1000" t="s">
        <v>1637</v>
      </c>
      <c r="B1000" t="s">
        <v>89</v>
      </c>
      <c r="C1000" t="s">
        <v>3</v>
      </c>
      <c r="D1000" t="s">
        <v>1464</v>
      </c>
      <c r="E1000">
        <v>0</v>
      </c>
      <c r="F1000">
        <v>0</v>
      </c>
      <c r="G1000">
        <v>0</v>
      </c>
      <c r="H1000" t="s">
        <v>1442</v>
      </c>
      <c r="I1000" t="s">
        <v>1465</v>
      </c>
      <c r="J1000" t="s">
        <v>1598</v>
      </c>
      <c r="K1000" t="s">
        <v>1465</v>
      </c>
      <c r="M1000">
        <f t="shared" si="88"/>
        <v>-1</v>
      </c>
      <c r="N1000">
        <f t="shared" si="89"/>
        <v>0</v>
      </c>
      <c r="O1000">
        <f t="shared" si="89"/>
        <v>0</v>
      </c>
      <c r="P1000">
        <f t="shared" si="89"/>
        <v>0</v>
      </c>
      <c r="Q1000">
        <f t="shared" si="90"/>
        <v>-1</v>
      </c>
      <c r="R1000" t="str">
        <f t="shared" si="86"/>
        <v>300mt</v>
      </c>
      <c r="S1000" t="str">
        <f t="shared" si="86"/>
        <v>L1</v>
      </c>
      <c r="T1000" t="str">
        <f t="shared" si="86"/>
        <v>S3</v>
      </c>
      <c r="U1000" t="str">
        <f t="shared" si="87"/>
        <v>L1-S3</v>
      </c>
    </row>
    <row r="1001" spans="1:21" x14ac:dyDescent="0.35">
      <c r="A1001" t="s">
        <v>1637</v>
      </c>
      <c r="B1001" t="s">
        <v>89</v>
      </c>
      <c r="C1001" t="s">
        <v>3</v>
      </c>
      <c r="D1001" t="s">
        <v>1466</v>
      </c>
      <c r="E1001">
        <v>0</v>
      </c>
      <c r="F1001">
        <v>0</v>
      </c>
      <c r="G1001">
        <v>0</v>
      </c>
      <c r="H1001" t="s">
        <v>1442</v>
      </c>
      <c r="I1001" t="s">
        <v>1467</v>
      </c>
      <c r="J1001" t="s">
        <v>1598</v>
      </c>
      <c r="K1001" t="s">
        <v>1467</v>
      </c>
      <c r="M1001">
        <f t="shared" si="88"/>
        <v>-1</v>
      </c>
      <c r="N1001">
        <f t="shared" si="89"/>
        <v>0</v>
      </c>
      <c r="O1001">
        <f t="shared" si="89"/>
        <v>0</v>
      </c>
      <c r="P1001">
        <f t="shared" si="89"/>
        <v>0</v>
      </c>
      <c r="Q1001">
        <f t="shared" si="90"/>
        <v>-1</v>
      </c>
      <c r="R1001" t="str">
        <f t="shared" si="86"/>
        <v>300mt</v>
      </c>
      <c r="S1001" t="str">
        <f t="shared" si="86"/>
        <v>L1</v>
      </c>
      <c r="T1001" t="str">
        <f t="shared" si="86"/>
        <v>S3_P1</v>
      </c>
      <c r="U1001" t="str">
        <f t="shared" si="87"/>
        <v>L1-S3_P1</v>
      </c>
    </row>
    <row r="1002" spans="1:21" x14ac:dyDescent="0.35">
      <c r="A1002" t="s">
        <v>1637</v>
      </c>
      <c r="B1002" t="s">
        <v>89</v>
      </c>
      <c r="C1002" t="s">
        <v>3</v>
      </c>
      <c r="D1002" t="s">
        <v>1468</v>
      </c>
      <c r="E1002">
        <v>0.28301886799999998</v>
      </c>
      <c r="F1002">
        <v>9.4339622999999997E-2</v>
      </c>
      <c r="G1002">
        <v>0</v>
      </c>
      <c r="H1002" t="s">
        <v>1442</v>
      </c>
      <c r="I1002" t="s">
        <v>1469</v>
      </c>
      <c r="J1002" t="s">
        <v>1598</v>
      </c>
      <c r="K1002" t="s">
        <v>1469</v>
      </c>
      <c r="M1002">
        <f t="shared" si="88"/>
        <v>0</v>
      </c>
      <c r="N1002">
        <f t="shared" si="89"/>
        <v>0</v>
      </c>
      <c r="O1002">
        <f t="shared" si="89"/>
        <v>0</v>
      </c>
      <c r="P1002">
        <f t="shared" si="89"/>
        <v>0</v>
      </c>
      <c r="Q1002">
        <f t="shared" si="90"/>
        <v>0</v>
      </c>
      <c r="R1002" t="str">
        <f t="shared" si="86"/>
        <v>300mt</v>
      </c>
      <c r="S1002" t="str">
        <f t="shared" si="86"/>
        <v>L1</v>
      </c>
      <c r="T1002" t="str">
        <f t="shared" si="86"/>
        <v>S3_P2</v>
      </c>
      <c r="U1002" t="str">
        <f t="shared" si="87"/>
        <v>L1-S3_P2</v>
      </c>
    </row>
    <row r="1003" spans="1:21" x14ac:dyDescent="0.35">
      <c r="A1003" t="s">
        <v>1637</v>
      </c>
      <c r="B1003" t="s">
        <v>89</v>
      </c>
      <c r="C1003" t="s">
        <v>9</v>
      </c>
      <c r="D1003" t="s">
        <v>35</v>
      </c>
      <c r="E1003">
        <v>0.49056603799999998</v>
      </c>
      <c r="F1003">
        <v>0.26415094300000003</v>
      </c>
      <c r="G1003">
        <v>3.7735849000000002E-2</v>
      </c>
      <c r="H1003" t="s">
        <v>1442</v>
      </c>
      <c r="I1003" t="s">
        <v>1470</v>
      </c>
      <c r="J1003" t="s">
        <v>1599</v>
      </c>
      <c r="K1003" t="s">
        <v>1470</v>
      </c>
      <c r="M1003">
        <f t="shared" si="88"/>
        <v>0</v>
      </c>
      <c r="N1003">
        <f t="shared" si="89"/>
        <v>0</v>
      </c>
      <c r="O1003">
        <f t="shared" si="89"/>
        <v>0</v>
      </c>
      <c r="P1003">
        <f t="shared" si="89"/>
        <v>0</v>
      </c>
      <c r="Q1003">
        <f t="shared" si="90"/>
        <v>0</v>
      </c>
      <c r="R1003" t="str">
        <f t="shared" si="86"/>
        <v>300mt</v>
      </c>
      <c r="S1003" t="str">
        <f t="shared" si="86"/>
        <v>L2</v>
      </c>
      <c r="T1003" t="str">
        <f t="shared" si="86"/>
        <v>a</v>
      </c>
      <c r="U1003" t="str">
        <f t="shared" si="87"/>
        <v>L2-a</v>
      </c>
    </row>
    <row r="1004" spans="1:21" x14ac:dyDescent="0.35">
      <c r="A1004" t="s">
        <v>1637</v>
      </c>
      <c r="B1004" t="s">
        <v>89</v>
      </c>
      <c r="C1004" t="s">
        <v>9</v>
      </c>
      <c r="D1004" t="s">
        <v>39</v>
      </c>
      <c r="E1004">
        <v>0.83018867900000004</v>
      </c>
      <c r="F1004">
        <v>0.43396226399999999</v>
      </c>
      <c r="G1004">
        <v>0.132075472</v>
      </c>
      <c r="H1004" t="s">
        <v>1463</v>
      </c>
      <c r="I1004" t="s">
        <v>1472</v>
      </c>
      <c r="J1004" t="s">
        <v>1599</v>
      </c>
      <c r="K1004" t="s">
        <v>1472</v>
      </c>
      <c r="M1004">
        <f t="shared" si="88"/>
        <v>0</v>
      </c>
      <c r="N1004">
        <f t="shared" si="89"/>
        <v>1</v>
      </c>
      <c r="O1004">
        <f t="shared" si="89"/>
        <v>0</v>
      </c>
      <c r="P1004">
        <f t="shared" si="89"/>
        <v>0</v>
      </c>
      <c r="Q1004">
        <f t="shared" si="90"/>
        <v>1</v>
      </c>
      <c r="R1004" t="str">
        <f t="shared" si="86"/>
        <v>300mt</v>
      </c>
      <c r="S1004" t="str">
        <f t="shared" si="86"/>
        <v>L2</v>
      </c>
      <c r="T1004" t="str">
        <f t="shared" si="86"/>
        <v>b</v>
      </c>
      <c r="U1004" t="str">
        <f t="shared" si="87"/>
        <v>L2-b</v>
      </c>
    </row>
    <row r="1005" spans="1:21" x14ac:dyDescent="0.35">
      <c r="A1005" t="s">
        <v>1637</v>
      </c>
      <c r="B1005" t="s">
        <v>89</v>
      </c>
      <c r="C1005" t="s">
        <v>9</v>
      </c>
      <c r="D1005" t="s">
        <v>42</v>
      </c>
      <c r="E1005">
        <v>0.96226415099999996</v>
      </c>
      <c r="F1005">
        <v>0.83018867900000004</v>
      </c>
      <c r="G1005">
        <v>0.22641509400000001</v>
      </c>
      <c r="H1005" t="s">
        <v>1447</v>
      </c>
      <c r="I1005" t="s">
        <v>1473</v>
      </c>
      <c r="J1005" t="s">
        <v>1599</v>
      </c>
      <c r="K1005" t="s">
        <v>1473</v>
      </c>
      <c r="M1005">
        <f t="shared" si="88"/>
        <v>0</v>
      </c>
      <c r="N1005">
        <f t="shared" si="89"/>
        <v>1</v>
      </c>
      <c r="O1005">
        <f t="shared" si="89"/>
        <v>1</v>
      </c>
      <c r="P1005">
        <f t="shared" si="89"/>
        <v>0</v>
      </c>
      <c r="Q1005">
        <f t="shared" si="90"/>
        <v>2</v>
      </c>
      <c r="R1005" t="str">
        <f t="shared" si="86"/>
        <v>300mt</v>
      </c>
      <c r="S1005" t="str">
        <f t="shared" si="86"/>
        <v>L2</v>
      </c>
      <c r="T1005" t="str">
        <f t="shared" si="86"/>
        <v>d</v>
      </c>
      <c r="U1005" t="str">
        <f t="shared" si="87"/>
        <v>L2-d</v>
      </c>
    </row>
    <row r="1006" spans="1:21" x14ac:dyDescent="0.35">
      <c r="A1006" t="s">
        <v>1637</v>
      </c>
      <c r="B1006" t="s">
        <v>89</v>
      </c>
      <c r="C1006" t="s">
        <v>9</v>
      </c>
      <c r="D1006" t="s">
        <v>45</v>
      </c>
      <c r="E1006">
        <v>1</v>
      </c>
      <c r="F1006">
        <v>0.90566037700000002</v>
      </c>
      <c r="G1006">
        <v>0.396226415</v>
      </c>
      <c r="H1006" t="s">
        <v>1447</v>
      </c>
      <c r="I1006" t="s">
        <v>1474</v>
      </c>
      <c r="J1006" t="s">
        <v>1599</v>
      </c>
      <c r="K1006" t="s">
        <v>1474</v>
      </c>
      <c r="M1006">
        <f t="shared" si="88"/>
        <v>0</v>
      </c>
      <c r="N1006">
        <f t="shared" si="89"/>
        <v>1</v>
      </c>
      <c r="O1006">
        <f t="shared" si="89"/>
        <v>1</v>
      </c>
      <c r="P1006">
        <f t="shared" si="89"/>
        <v>0</v>
      </c>
      <c r="Q1006">
        <f t="shared" si="90"/>
        <v>2</v>
      </c>
      <c r="R1006" t="str">
        <f t="shared" si="86"/>
        <v>300mt</v>
      </c>
      <c r="S1006" t="str">
        <f t="shared" si="86"/>
        <v>L2</v>
      </c>
      <c r="T1006" t="str">
        <f t="shared" si="86"/>
        <v>e</v>
      </c>
      <c r="U1006" t="str">
        <f t="shared" si="87"/>
        <v>L2-e</v>
      </c>
    </row>
    <row r="1007" spans="1:21" x14ac:dyDescent="0.35">
      <c r="A1007" t="s">
        <v>1637</v>
      </c>
      <c r="B1007" t="s">
        <v>89</v>
      </c>
      <c r="C1007" t="s">
        <v>9</v>
      </c>
      <c r="D1007" t="s">
        <v>1450</v>
      </c>
      <c r="E1007">
        <v>0</v>
      </c>
      <c r="F1007">
        <v>0</v>
      </c>
      <c r="G1007">
        <v>0</v>
      </c>
      <c r="H1007" t="s">
        <v>1442</v>
      </c>
      <c r="I1007" t="s">
        <v>1475</v>
      </c>
      <c r="J1007" t="s">
        <v>1599</v>
      </c>
      <c r="K1007" t="s">
        <v>1475</v>
      </c>
      <c r="M1007">
        <f t="shared" si="88"/>
        <v>-1</v>
      </c>
      <c r="N1007">
        <f t="shared" si="89"/>
        <v>0</v>
      </c>
      <c r="O1007">
        <f t="shared" si="89"/>
        <v>0</v>
      </c>
      <c r="P1007">
        <f t="shared" si="89"/>
        <v>0</v>
      </c>
      <c r="Q1007">
        <f t="shared" si="90"/>
        <v>-1</v>
      </c>
      <c r="R1007" t="str">
        <f t="shared" si="86"/>
        <v>300mt</v>
      </c>
      <c r="S1007" t="str">
        <f t="shared" si="86"/>
        <v>L2</v>
      </c>
      <c r="T1007" t="str">
        <f t="shared" si="86"/>
        <v>S1</v>
      </c>
      <c r="U1007" t="str">
        <f t="shared" si="87"/>
        <v>L2-S1</v>
      </c>
    </row>
    <row r="1008" spans="1:21" x14ac:dyDescent="0.35">
      <c r="A1008" t="s">
        <v>1637</v>
      </c>
      <c r="B1008" t="s">
        <v>89</v>
      </c>
      <c r="C1008" t="s">
        <v>9</v>
      </c>
      <c r="D1008" t="s">
        <v>1454</v>
      </c>
      <c r="E1008">
        <v>0.22641509400000001</v>
      </c>
      <c r="F1008">
        <v>0</v>
      </c>
      <c r="G1008">
        <v>0</v>
      </c>
      <c r="H1008" t="s">
        <v>1442</v>
      </c>
      <c r="I1008" t="s">
        <v>1476</v>
      </c>
      <c r="J1008" t="s">
        <v>1599</v>
      </c>
      <c r="K1008" t="s">
        <v>1476</v>
      </c>
      <c r="M1008">
        <f t="shared" si="88"/>
        <v>0</v>
      </c>
      <c r="N1008">
        <f t="shared" si="89"/>
        <v>0</v>
      </c>
      <c r="O1008">
        <f t="shared" si="89"/>
        <v>0</v>
      </c>
      <c r="P1008">
        <f t="shared" si="89"/>
        <v>0</v>
      </c>
      <c r="Q1008">
        <f t="shared" si="90"/>
        <v>0</v>
      </c>
      <c r="R1008" t="str">
        <f t="shared" si="86"/>
        <v>300mt</v>
      </c>
      <c r="S1008" t="str">
        <f t="shared" si="86"/>
        <v>L2</v>
      </c>
      <c r="T1008" t="str">
        <f t="shared" si="86"/>
        <v>S1_P1</v>
      </c>
      <c r="U1008" t="str">
        <f t="shared" si="87"/>
        <v>L2-S1_P1</v>
      </c>
    </row>
    <row r="1009" spans="1:21" x14ac:dyDescent="0.35">
      <c r="A1009" t="s">
        <v>1637</v>
      </c>
      <c r="B1009" t="s">
        <v>89</v>
      </c>
      <c r="C1009" t="s">
        <v>9</v>
      </c>
      <c r="D1009" t="s">
        <v>1459</v>
      </c>
      <c r="E1009">
        <v>0.811320755</v>
      </c>
      <c r="F1009">
        <v>0.32075471700000002</v>
      </c>
      <c r="G1009">
        <v>3.7735849000000002E-2</v>
      </c>
      <c r="H1009" t="s">
        <v>1463</v>
      </c>
      <c r="I1009" t="s">
        <v>1477</v>
      </c>
      <c r="J1009" t="s">
        <v>1599</v>
      </c>
      <c r="K1009" t="s">
        <v>1477</v>
      </c>
      <c r="M1009">
        <f t="shared" si="88"/>
        <v>0</v>
      </c>
      <c r="N1009">
        <f t="shared" si="89"/>
        <v>1</v>
      </c>
      <c r="O1009">
        <f t="shared" si="89"/>
        <v>0</v>
      </c>
      <c r="P1009">
        <f t="shared" si="89"/>
        <v>0</v>
      </c>
      <c r="Q1009">
        <f t="shared" si="90"/>
        <v>1</v>
      </c>
      <c r="R1009" t="str">
        <f t="shared" si="86"/>
        <v>300mt</v>
      </c>
      <c r="S1009" t="str">
        <f t="shared" si="86"/>
        <v>L2</v>
      </c>
      <c r="T1009" t="str">
        <f t="shared" si="86"/>
        <v>S1_P2</v>
      </c>
      <c r="U1009" t="str">
        <f t="shared" si="87"/>
        <v>L2-S1_P2</v>
      </c>
    </row>
    <row r="1010" spans="1:21" x14ac:dyDescent="0.35">
      <c r="A1010" t="s">
        <v>1637</v>
      </c>
      <c r="B1010" t="s">
        <v>89</v>
      </c>
      <c r="C1010" t="s">
        <v>9</v>
      </c>
      <c r="D1010" t="s">
        <v>1460</v>
      </c>
      <c r="E1010">
        <v>0.11320754700000001</v>
      </c>
      <c r="F1010">
        <v>0</v>
      </c>
      <c r="G1010">
        <v>0</v>
      </c>
      <c r="H1010" t="s">
        <v>1442</v>
      </c>
      <c r="I1010" t="s">
        <v>1478</v>
      </c>
      <c r="J1010" t="s">
        <v>1599</v>
      </c>
      <c r="K1010" t="s">
        <v>1478</v>
      </c>
      <c r="M1010">
        <f t="shared" si="88"/>
        <v>0</v>
      </c>
      <c r="N1010">
        <f t="shared" si="89"/>
        <v>0</v>
      </c>
      <c r="O1010">
        <f t="shared" si="89"/>
        <v>0</v>
      </c>
      <c r="P1010">
        <f t="shared" si="89"/>
        <v>0</v>
      </c>
      <c r="Q1010">
        <f t="shared" si="90"/>
        <v>0</v>
      </c>
      <c r="R1010" t="str">
        <f t="shared" si="86"/>
        <v>300mt</v>
      </c>
      <c r="S1010" t="str">
        <f t="shared" si="86"/>
        <v>L2</v>
      </c>
      <c r="T1010" t="str">
        <f t="shared" si="86"/>
        <v>S2</v>
      </c>
      <c r="U1010" t="str">
        <f t="shared" si="87"/>
        <v>L2-S2</v>
      </c>
    </row>
    <row r="1011" spans="1:21" x14ac:dyDescent="0.35">
      <c r="A1011" t="s">
        <v>1637</v>
      </c>
      <c r="B1011" t="s">
        <v>89</v>
      </c>
      <c r="C1011" t="s">
        <v>9</v>
      </c>
      <c r="D1011" t="s">
        <v>1462</v>
      </c>
      <c r="E1011">
        <v>0.58490565999999999</v>
      </c>
      <c r="F1011">
        <v>0.20754717</v>
      </c>
      <c r="G1011">
        <v>1.8867925000000001E-2</v>
      </c>
      <c r="H1011" t="s">
        <v>1442</v>
      </c>
      <c r="I1011" t="s">
        <v>1479</v>
      </c>
      <c r="J1011" t="s">
        <v>1599</v>
      </c>
      <c r="K1011" t="s">
        <v>1479</v>
      </c>
      <c r="M1011">
        <f t="shared" si="88"/>
        <v>0</v>
      </c>
      <c r="N1011">
        <f t="shared" si="89"/>
        <v>0</v>
      </c>
      <c r="O1011">
        <f t="shared" si="89"/>
        <v>0</v>
      </c>
      <c r="P1011">
        <f t="shared" si="89"/>
        <v>0</v>
      </c>
      <c r="Q1011">
        <f t="shared" si="90"/>
        <v>0</v>
      </c>
      <c r="R1011" t="str">
        <f t="shared" si="86"/>
        <v>300mt</v>
      </c>
      <c r="S1011" t="str">
        <f t="shared" si="86"/>
        <v>L2</v>
      </c>
      <c r="T1011" t="str">
        <f t="shared" si="86"/>
        <v>S2_P1</v>
      </c>
      <c r="U1011" t="str">
        <f t="shared" si="87"/>
        <v>L2-S2_P1</v>
      </c>
    </row>
    <row r="1012" spans="1:21" x14ac:dyDescent="0.35">
      <c r="A1012" t="s">
        <v>1637</v>
      </c>
      <c r="B1012" t="s">
        <v>89</v>
      </c>
      <c r="C1012" t="s">
        <v>9</v>
      </c>
      <c r="D1012" t="s">
        <v>179</v>
      </c>
      <c r="E1012">
        <v>0.92452830200000002</v>
      </c>
      <c r="F1012">
        <v>0.66037735799999997</v>
      </c>
      <c r="G1012">
        <v>0.188679245</v>
      </c>
      <c r="H1012" t="s">
        <v>1463</v>
      </c>
      <c r="I1012" t="s">
        <v>1480</v>
      </c>
      <c r="J1012" t="s">
        <v>1599</v>
      </c>
      <c r="K1012" t="s">
        <v>1480</v>
      </c>
      <c r="M1012">
        <f t="shared" si="88"/>
        <v>0</v>
      </c>
      <c r="N1012">
        <f t="shared" si="89"/>
        <v>1</v>
      </c>
      <c r="O1012">
        <f t="shared" si="89"/>
        <v>0</v>
      </c>
      <c r="P1012">
        <f t="shared" si="89"/>
        <v>0</v>
      </c>
      <c r="Q1012">
        <f t="shared" si="90"/>
        <v>1</v>
      </c>
      <c r="R1012" t="str">
        <f t="shared" si="86"/>
        <v>300mt</v>
      </c>
      <c r="S1012" t="str">
        <f t="shared" si="86"/>
        <v>L2</v>
      </c>
      <c r="T1012" t="str">
        <f t="shared" si="86"/>
        <v>S2_P2</v>
      </c>
      <c r="U1012" t="str">
        <f t="shared" si="87"/>
        <v>L2-S2_P2</v>
      </c>
    </row>
    <row r="1013" spans="1:21" x14ac:dyDescent="0.35">
      <c r="A1013" t="s">
        <v>1637</v>
      </c>
      <c r="B1013" t="s">
        <v>89</v>
      </c>
      <c r="C1013" t="s">
        <v>9</v>
      </c>
      <c r="D1013" t="s">
        <v>1464</v>
      </c>
      <c r="E1013">
        <v>0</v>
      </c>
      <c r="F1013">
        <v>0</v>
      </c>
      <c r="G1013">
        <v>0</v>
      </c>
      <c r="H1013" t="s">
        <v>1442</v>
      </c>
      <c r="I1013" t="s">
        <v>1481</v>
      </c>
      <c r="J1013" t="s">
        <v>1599</v>
      </c>
      <c r="K1013" t="s">
        <v>1481</v>
      </c>
      <c r="M1013">
        <f t="shared" si="88"/>
        <v>-1</v>
      </c>
      <c r="N1013">
        <f t="shared" si="89"/>
        <v>0</v>
      </c>
      <c r="O1013">
        <f t="shared" si="89"/>
        <v>0</v>
      </c>
      <c r="P1013">
        <f t="shared" si="89"/>
        <v>0</v>
      </c>
      <c r="Q1013">
        <f t="shared" si="90"/>
        <v>-1</v>
      </c>
      <c r="R1013" t="str">
        <f t="shared" si="86"/>
        <v>300mt</v>
      </c>
      <c r="S1013" t="str">
        <f t="shared" si="86"/>
        <v>L2</v>
      </c>
      <c r="T1013" t="str">
        <f t="shared" si="86"/>
        <v>S3</v>
      </c>
      <c r="U1013" t="str">
        <f t="shared" si="87"/>
        <v>L2-S3</v>
      </c>
    </row>
    <row r="1014" spans="1:21" x14ac:dyDescent="0.35">
      <c r="A1014" t="s">
        <v>1637</v>
      </c>
      <c r="B1014" t="s">
        <v>89</v>
      </c>
      <c r="C1014" t="s">
        <v>9</v>
      </c>
      <c r="D1014" t="s">
        <v>1466</v>
      </c>
      <c r="E1014">
        <v>9.4339622999999997E-2</v>
      </c>
      <c r="F1014">
        <v>0</v>
      </c>
      <c r="G1014">
        <v>0</v>
      </c>
      <c r="H1014" t="s">
        <v>1442</v>
      </c>
      <c r="I1014" t="s">
        <v>1482</v>
      </c>
      <c r="J1014" t="s">
        <v>1599</v>
      </c>
      <c r="K1014" t="s">
        <v>1482</v>
      </c>
      <c r="M1014">
        <f t="shared" si="88"/>
        <v>0</v>
      </c>
      <c r="N1014">
        <f t="shared" si="89"/>
        <v>0</v>
      </c>
      <c r="O1014">
        <f t="shared" si="89"/>
        <v>0</v>
      </c>
      <c r="P1014">
        <f t="shared" si="89"/>
        <v>0</v>
      </c>
      <c r="Q1014">
        <f t="shared" si="90"/>
        <v>0</v>
      </c>
      <c r="R1014" t="str">
        <f t="shared" si="86"/>
        <v>300mt</v>
      </c>
      <c r="S1014" t="str">
        <f t="shared" si="86"/>
        <v>L2</v>
      </c>
      <c r="T1014" t="str">
        <f t="shared" si="86"/>
        <v>S3_P1</v>
      </c>
      <c r="U1014" t="str">
        <f t="shared" si="87"/>
        <v>L2-S3_P1</v>
      </c>
    </row>
    <row r="1015" spans="1:21" x14ac:dyDescent="0.35">
      <c r="A1015" t="s">
        <v>1637</v>
      </c>
      <c r="B1015" t="s">
        <v>89</v>
      </c>
      <c r="C1015" t="s">
        <v>9</v>
      </c>
      <c r="D1015" t="s">
        <v>1468</v>
      </c>
      <c r="E1015">
        <v>0.50943396200000002</v>
      </c>
      <c r="F1015">
        <v>0.16981132099999999</v>
      </c>
      <c r="G1015">
        <v>0</v>
      </c>
      <c r="H1015" t="s">
        <v>1442</v>
      </c>
      <c r="I1015" t="s">
        <v>1483</v>
      </c>
      <c r="J1015" t="s">
        <v>1599</v>
      </c>
      <c r="K1015" t="s">
        <v>1483</v>
      </c>
      <c r="M1015">
        <f t="shared" si="88"/>
        <v>0</v>
      </c>
      <c r="N1015">
        <f t="shared" si="89"/>
        <v>0</v>
      </c>
      <c r="O1015">
        <f t="shared" si="89"/>
        <v>0</v>
      </c>
      <c r="P1015">
        <f t="shared" si="89"/>
        <v>0</v>
      </c>
      <c r="Q1015">
        <f t="shared" si="90"/>
        <v>0</v>
      </c>
      <c r="R1015" t="str">
        <f t="shared" si="86"/>
        <v>300mt</v>
      </c>
      <c r="S1015" t="str">
        <f t="shared" si="86"/>
        <v>L2</v>
      </c>
      <c r="T1015" t="str">
        <f t="shared" si="86"/>
        <v>S3_P2</v>
      </c>
      <c r="U1015" t="str">
        <f t="shared" si="87"/>
        <v>L2-S3_P2</v>
      </c>
    </row>
    <row r="1016" spans="1:21" x14ac:dyDescent="0.35">
      <c r="A1016" t="s">
        <v>1637</v>
      </c>
      <c r="B1016" t="s">
        <v>89</v>
      </c>
      <c r="C1016" t="s">
        <v>14</v>
      </c>
      <c r="D1016" t="s">
        <v>35</v>
      </c>
      <c r="E1016">
        <v>0.58490565999999999</v>
      </c>
      <c r="F1016">
        <v>0.26415094300000003</v>
      </c>
      <c r="G1016">
        <v>3.7735849000000002E-2</v>
      </c>
      <c r="H1016" t="s">
        <v>1442</v>
      </c>
      <c r="I1016" t="s">
        <v>1484</v>
      </c>
      <c r="J1016" t="s">
        <v>1600</v>
      </c>
      <c r="K1016" t="s">
        <v>1484</v>
      </c>
      <c r="M1016">
        <f t="shared" si="88"/>
        <v>0</v>
      </c>
      <c r="N1016">
        <f t="shared" si="89"/>
        <v>0</v>
      </c>
      <c r="O1016">
        <f t="shared" si="89"/>
        <v>0</v>
      </c>
      <c r="P1016">
        <f t="shared" si="89"/>
        <v>0</v>
      </c>
      <c r="Q1016">
        <f t="shared" si="90"/>
        <v>0</v>
      </c>
      <c r="R1016" t="str">
        <f t="shared" si="86"/>
        <v>300mt</v>
      </c>
      <c r="S1016" t="str">
        <f t="shared" si="86"/>
        <v>L3</v>
      </c>
      <c r="T1016" t="str">
        <f t="shared" si="86"/>
        <v>a</v>
      </c>
      <c r="U1016" t="str">
        <f t="shared" si="87"/>
        <v>L3-a</v>
      </c>
    </row>
    <row r="1017" spans="1:21" x14ac:dyDescent="0.35">
      <c r="A1017" t="s">
        <v>1637</v>
      </c>
      <c r="B1017" t="s">
        <v>89</v>
      </c>
      <c r="C1017" t="s">
        <v>14</v>
      </c>
      <c r="D1017" t="s">
        <v>39</v>
      </c>
      <c r="E1017">
        <v>0.84905660400000005</v>
      </c>
      <c r="F1017">
        <v>0.45283018899999999</v>
      </c>
      <c r="G1017">
        <v>0.132075472</v>
      </c>
      <c r="H1017" t="s">
        <v>1463</v>
      </c>
      <c r="I1017" t="s">
        <v>1486</v>
      </c>
      <c r="J1017" t="s">
        <v>1600</v>
      </c>
      <c r="K1017" t="s">
        <v>1486</v>
      </c>
      <c r="M1017">
        <f t="shared" si="88"/>
        <v>0</v>
      </c>
      <c r="N1017">
        <f t="shared" si="89"/>
        <v>1</v>
      </c>
      <c r="O1017">
        <f t="shared" si="89"/>
        <v>0</v>
      </c>
      <c r="P1017">
        <f t="shared" si="89"/>
        <v>0</v>
      </c>
      <c r="Q1017">
        <f t="shared" si="90"/>
        <v>1</v>
      </c>
      <c r="R1017" t="str">
        <f t="shared" si="86"/>
        <v>300mt</v>
      </c>
      <c r="S1017" t="str">
        <f t="shared" si="86"/>
        <v>L3</v>
      </c>
      <c r="T1017" t="str">
        <f t="shared" si="86"/>
        <v>b</v>
      </c>
      <c r="U1017" t="str">
        <f t="shared" si="87"/>
        <v>L3-b</v>
      </c>
    </row>
    <row r="1018" spans="1:21" x14ac:dyDescent="0.35">
      <c r="A1018" t="s">
        <v>1637</v>
      </c>
      <c r="B1018" t="s">
        <v>89</v>
      </c>
      <c r="C1018" t="s">
        <v>14</v>
      </c>
      <c r="D1018" t="s">
        <v>42</v>
      </c>
      <c r="E1018">
        <v>0.98113207499999999</v>
      </c>
      <c r="F1018">
        <v>0.83018867900000004</v>
      </c>
      <c r="G1018">
        <v>0.24528301899999999</v>
      </c>
      <c r="H1018" t="s">
        <v>1447</v>
      </c>
      <c r="I1018" t="s">
        <v>1487</v>
      </c>
      <c r="J1018" t="s">
        <v>1600</v>
      </c>
      <c r="K1018" t="s">
        <v>1487</v>
      </c>
      <c r="M1018">
        <f t="shared" si="88"/>
        <v>0</v>
      </c>
      <c r="N1018">
        <f t="shared" si="89"/>
        <v>1</v>
      </c>
      <c r="O1018">
        <f t="shared" si="89"/>
        <v>1</v>
      </c>
      <c r="P1018">
        <f t="shared" si="89"/>
        <v>0</v>
      </c>
      <c r="Q1018">
        <f t="shared" si="90"/>
        <v>2</v>
      </c>
      <c r="R1018" t="str">
        <f t="shared" si="86"/>
        <v>300mt</v>
      </c>
      <c r="S1018" t="str">
        <f t="shared" si="86"/>
        <v>L3</v>
      </c>
      <c r="T1018" t="str">
        <f t="shared" si="86"/>
        <v>d</v>
      </c>
      <c r="U1018" t="str">
        <f t="shared" si="87"/>
        <v>L3-d</v>
      </c>
    </row>
    <row r="1019" spans="1:21" x14ac:dyDescent="0.35">
      <c r="A1019" t="s">
        <v>1637</v>
      </c>
      <c r="B1019" t="s">
        <v>89</v>
      </c>
      <c r="C1019" t="s">
        <v>14</v>
      </c>
      <c r="D1019" t="s">
        <v>45</v>
      </c>
      <c r="E1019">
        <v>1</v>
      </c>
      <c r="F1019">
        <v>0.90566037700000002</v>
      </c>
      <c r="G1019">
        <v>0.41509434000000001</v>
      </c>
      <c r="H1019" t="s">
        <v>1447</v>
      </c>
      <c r="I1019" t="s">
        <v>1488</v>
      </c>
      <c r="J1019" t="s">
        <v>1600</v>
      </c>
      <c r="K1019" t="s">
        <v>1488</v>
      </c>
      <c r="M1019">
        <f t="shared" si="88"/>
        <v>0</v>
      </c>
      <c r="N1019">
        <f t="shared" si="89"/>
        <v>1</v>
      </c>
      <c r="O1019">
        <f t="shared" si="89"/>
        <v>1</v>
      </c>
      <c r="P1019">
        <f t="shared" si="89"/>
        <v>0</v>
      </c>
      <c r="Q1019">
        <f t="shared" si="90"/>
        <v>2</v>
      </c>
      <c r="R1019" t="str">
        <f t="shared" si="86"/>
        <v>300mt</v>
      </c>
      <c r="S1019" t="str">
        <f t="shared" si="86"/>
        <v>L3</v>
      </c>
      <c r="T1019" t="str">
        <f t="shared" si="86"/>
        <v>e</v>
      </c>
      <c r="U1019" t="str">
        <f t="shared" si="87"/>
        <v>L3-e</v>
      </c>
    </row>
    <row r="1020" spans="1:21" x14ac:dyDescent="0.35">
      <c r="A1020" t="s">
        <v>1637</v>
      </c>
      <c r="B1020" t="s">
        <v>89</v>
      </c>
      <c r="C1020" t="s">
        <v>14</v>
      </c>
      <c r="D1020" t="s">
        <v>1450</v>
      </c>
      <c r="E1020">
        <v>0</v>
      </c>
      <c r="F1020">
        <v>0</v>
      </c>
      <c r="G1020">
        <v>0</v>
      </c>
      <c r="H1020" t="s">
        <v>1442</v>
      </c>
      <c r="I1020" t="s">
        <v>1489</v>
      </c>
      <c r="J1020" t="s">
        <v>1600</v>
      </c>
      <c r="K1020" t="s">
        <v>1489</v>
      </c>
      <c r="M1020">
        <f t="shared" si="88"/>
        <v>-1</v>
      </c>
      <c r="N1020">
        <f t="shared" si="89"/>
        <v>0</v>
      </c>
      <c r="O1020">
        <f t="shared" si="89"/>
        <v>0</v>
      </c>
      <c r="P1020">
        <f t="shared" si="89"/>
        <v>0</v>
      </c>
      <c r="Q1020">
        <f t="shared" si="90"/>
        <v>-1</v>
      </c>
      <c r="R1020" t="str">
        <f t="shared" si="86"/>
        <v>300mt</v>
      </c>
      <c r="S1020" t="str">
        <f t="shared" si="86"/>
        <v>L3</v>
      </c>
      <c r="T1020" t="str">
        <f t="shared" si="86"/>
        <v>S1</v>
      </c>
      <c r="U1020" t="str">
        <f t="shared" si="87"/>
        <v>L3-S1</v>
      </c>
    </row>
    <row r="1021" spans="1:21" x14ac:dyDescent="0.35">
      <c r="A1021" t="s">
        <v>1637</v>
      </c>
      <c r="B1021" t="s">
        <v>89</v>
      </c>
      <c r="C1021" t="s">
        <v>14</v>
      </c>
      <c r="D1021" t="s">
        <v>1454</v>
      </c>
      <c r="E1021">
        <v>0.26415094300000003</v>
      </c>
      <c r="F1021">
        <v>1.8867925000000001E-2</v>
      </c>
      <c r="G1021">
        <v>0</v>
      </c>
      <c r="H1021" t="s">
        <v>1442</v>
      </c>
      <c r="I1021" t="s">
        <v>1490</v>
      </c>
      <c r="J1021" t="s">
        <v>1600</v>
      </c>
      <c r="K1021" t="s">
        <v>1490</v>
      </c>
      <c r="M1021">
        <f t="shared" si="88"/>
        <v>0</v>
      </c>
      <c r="N1021">
        <f t="shared" si="89"/>
        <v>0</v>
      </c>
      <c r="O1021">
        <f t="shared" si="89"/>
        <v>0</v>
      </c>
      <c r="P1021">
        <f t="shared" si="89"/>
        <v>0</v>
      </c>
      <c r="Q1021">
        <f t="shared" si="90"/>
        <v>0</v>
      </c>
      <c r="R1021" t="str">
        <f t="shared" si="86"/>
        <v>300mt</v>
      </c>
      <c r="S1021" t="str">
        <f t="shared" si="86"/>
        <v>L3</v>
      </c>
      <c r="T1021" t="str">
        <f t="shared" si="86"/>
        <v>S1_P1</v>
      </c>
      <c r="U1021" t="str">
        <f t="shared" si="87"/>
        <v>L3-S1_P1</v>
      </c>
    </row>
    <row r="1022" spans="1:21" x14ac:dyDescent="0.35">
      <c r="A1022" t="s">
        <v>1637</v>
      </c>
      <c r="B1022" t="s">
        <v>89</v>
      </c>
      <c r="C1022" t="s">
        <v>14</v>
      </c>
      <c r="D1022" t="s">
        <v>1459</v>
      </c>
      <c r="E1022">
        <v>0.83018867900000004</v>
      </c>
      <c r="F1022">
        <v>0.35849056600000001</v>
      </c>
      <c r="G1022">
        <v>3.7735849000000002E-2</v>
      </c>
      <c r="H1022" t="s">
        <v>1463</v>
      </c>
      <c r="I1022" t="s">
        <v>1491</v>
      </c>
      <c r="J1022" t="s">
        <v>1600</v>
      </c>
      <c r="K1022" t="s">
        <v>1491</v>
      </c>
      <c r="M1022">
        <f t="shared" si="88"/>
        <v>0</v>
      </c>
      <c r="N1022">
        <f t="shared" si="89"/>
        <v>1</v>
      </c>
      <c r="O1022">
        <f t="shared" si="89"/>
        <v>0</v>
      </c>
      <c r="P1022">
        <f t="shared" si="89"/>
        <v>0</v>
      </c>
      <c r="Q1022">
        <f t="shared" si="90"/>
        <v>1</v>
      </c>
      <c r="R1022" t="str">
        <f t="shared" si="86"/>
        <v>300mt</v>
      </c>
      <c r="S1022" t="str">
        <f t="shared" si="86"/>
        <v>L3</v>
      </c>
      <c r="T1022" t="str">
        <f t="shared" si="86"/>
        <v>S1_P2</v>
      </c>
      <c r="U1022" t="str">
        <f t="shared" si="87"/>
        <v>L3-S1_P2</v>
      </c>
    </row>
    <row r="1023" spans="1:21" x14ac:dyDescent="0.35">
      <c r="A1023" t="s">
        <v>1637</v>
      </c>
      <c r="B1023" t="s">
        <v>89</v>
      </c>
      <c r="C1023" t="s">
        <v>14</v>
      </c>
      <c r="D1023" t="s">
        <v>1460</v>
      </c>
      <c r="E1023">
        <v>0.15094339600000001</v>
      </c>
      <c r="F1023">
        <v>0</v>
      </c>
      <c r="G1023">
        <v>0</v>
      </c>
      <c r="H1023" t="s">
        <v>1442</v>
      </c>
      <c r="I1023" t="s">
        <v>1492</v>
      </c>
      <c r="J1023" t="s">
        <v>1600</v>
      </c>
      <c r="K1023" t="s">
        <v>1492</v>
      </c>
      <c r="M1023">
        <f t="shared" si="88"/>
        <v>0</v>
      </c>
      <c r="N1023">
        <f t="shared" si="89"/>
        <v>0</v>
      </c>
      <c r="O1023">
        <f t="shared" si="89"/>
        <v>0</v>
      </c>
      <c r="P1023">
        <f t="shared" si="89"/>
        <v>0</v>
      </c>
      <c r="Q1023">
        <f t="shared" si="90"/>
        <v>0</v>
      </c>
      <c r="R1023" t="str">
        <f t="shared" si="86"/>
        <v>300mt</v>
      </c>
      <c r="S1023" t="str">
        <f t="shared" si="86"/>
        <v>L3</v>
      </c>
      <c r="T1023" t="str">
        <f t="shared" si="86"/>
        <v>S2</v>
      </c>
      <c r="U1023" t="str">
        <f t="shared" si="87"/>
        <v>L3-S2</v>
      </c>
    </row>
    <row r="1024" spans="1:21" x14ac:dyDescent="0.35">
      <c r="A1024" t="s">
        <v>1637</v>
      </c>
      <c r="B1024" t="s">
        <v>89</v>
      </c>
      <c r="C1024" t="s">
        <v>14</v>
      </c>
      <c r="D1024" t="s">
        <v>1462</v>
      </c>
      <c r="E1024">
        <v>0.67924528299999998</v>
      </c>
      <c r="F1024">
        <v>0.20754717</v>
      </c>
      <c r="G1024">
        <v>1.8867925000000001E-2</v>
      </c>
      <c r="H1024" t="s">
        <v>1463</v>
      </c>
      <c r="I1024" t="s">
        <v>1493</v>
      </c>
      <c r="J1024" t="s">
        <v>1600</v>
      </c>
      <c r="K1024" t="s">
        <v>1493</v>
      </c>
      <c r="M1024">
        <f t="shared" si="88"/>
        <v>0</v>
      </c>
      <c r="N1024">
        <f t="shared" si="89"/>
        <v>1</v>
      </c>
      <c r="O1024">
        <f t="shared" si="89"/>
        <v>0</v>
      </c>
      <c r="P1024">
        <f t="shared" si="89"/>
        <v>0</v>
      </c>
      <c r="Q1024">
        <f t="shared" si="90"/>
        <v>1</v>
      </c>
      <c r="R1024" t="str">
        <f t="shared" si="86"/>
        <v>300mt</v>
      </c>
      <c r="S1024" t="str">
        <f t="shared" si="86"/>
        <v>L3</v>
      </c>
      <c r="T1024" t="str">
        <f t="shared" si="86"/>
        <v>S2_P1</v>
      </c>
      <c r="U1024" t="str">
        <f t="shared" si="87"/>
        <v>L3-S2_P1</v>
      </c>
    </row>
    <row r="1025" spans="1:21" x14ac:dyDescent="0.35">
      <c r="A1025" t="s">
        <v>1637</v>
      </c>
      <c r="B1025" t="s">
        <v>89</v>
      </c>
      <c r="C1025" t="s">
        <v>14</v>
      </c>
      <c r="D1025" t="s">
        <v>179</v>
      </c>
      <c r="E1025">
        <v>0.94339622599999995</v>
      </c>
      <c r="F1025">
        <v>0.75471698099999995</v>
      </c>
      <c r="G1025">
        <v>0.188679245</v>
      </c>
      <c r="H1025" t="s">
        <v>1447</v>
      </c>
      <c r="I1025" t="s">
        <v>1494</v>
      </c>
      <c r="J1025" t="s">
        <v>1600</v>
      </c>
      <c r="K1025" t="s">
        <v>1494</v>
      </c>
      <c r="M1025">
        <f t="shared" si="88"/>
        <v>0</v>
      </c>
      <c r="N1025">
        <f t="shared" si="89"/>
        <v>1</v>
      </c>
      <c r="O1025">
        <f t="shared" si="89"/>
        <v>1</v>
      </c>
      <c r="P1025">
        <f t="shared" si="89"/>
        <v>0</v>
      </c>
      <c r="Q1025">
        <f t="shared" si="90"/>
        <v>2</v>
      </c>
      <c r="R1025" t="str">
        <f t="shared" si="86"/>
        <v>300mt</v>
      </c>
      <c r="S1025" t="str">
        <f t="shared" si="86"/>
        <v>L3</v>
      </c>
      <c r="T1025" t="str">
        <f t="shared" si="86"/>
        <v>S2_P2</v>
      </c>
      <c r="U1025" t="str">
        <f t="shared" si="87"/>
        <v>L3-S2_P2</v>
      </c>
    </row>
    <row r="1026" spans="1:21" x14ac:dyDescent="0.35">
      <c r="A1026" t="s">
        <v>1637</v>
      </c>
      <c r="B1026" t="s">
        <v>89</v>
      </c>
      <c r="C1026" t="s">
        <v>14</v>
      </c>
      <c r="D1026" t="s">
        <v>1464</v>
      </c>
      <c r="E1026">
        <v>0</v>
      </c>
      <c r="F1026">
        <v>0</v>
      </c>
      <c r="G1026">
        <v>0</v>
      </c>
      <c r="H1026" t="s">
        <v>1442</v>
      </c>
      <c r="I1026" t="s">
        <v>1495</v>
      </c>
      <c r="J1026" t="s">
        <v>1600</v>
      </c>
      <c r="K1026" t="s">
        <v>1495</v>
      </c>
      <c r="M1026">
        <f t="shared" si="88"/>
        <v>-1</v>
      </c>
      <c r="N1026">
        <f t="shared" si="89"/>
        <v>0</v>
      </c>
      <c r="O1026">
        <f t="shared" si="89"/>
        <v>0</v>
      </c>
      <c r="P1026">
        <f t="shared" si="89"/>
        <v>0</v>
      </c>
      <c r="Q1026">
        <f t="shared" si="90"/>
        <v>-1</v>
      </c>
      <c r="R1026" t="str">
        <f t="shared" ref="R1026:T1089" si="91">B1026</f>
        <v>300mt</v>
      </c>
      <c r="S1026" t="str">
        <f t="shared" si="91"/>
        <v>L3</v>
      </c>
      <c r="T1026" t="str">
        <f t="shared" si="91"/>
        <v>S3</v>
      </c>
      <c r="U1026" t="str">
        <f t="shared" ref="U1026:U1089" si="92">I1026</f>
        <v>L3-S3</v>
      </c>
    </row>
    <row r="1027" spans="1:21" x14ac:dyDescent="0.35">
      <c r="A1027" t="s">
        <v>1637</v>
      </c>
      <c r="B1027" t="s">
        <v>89</v>
      </c>
      <c r="C1027" t="s">
        <v>14</v>
      </c>
      <c r="D1027" t="s">
        <v>1466</v>
      </c>
      <c r="E1027">
        <v>0.15094339600000001</v>
      </c>
      <c r="F1027">
        <v>0</v>
      </c>
      <c r="G1027">
        <v>0</v>
      </c>
      <c r="H1027" t="s">
        <v>1442</v>
      </c>
      <c r="I1027" t="s">
        <v>1500</v>
      </c>
      <c r="J1027" t="s">
        <v>1600</v>
      </c>
      <c r="K1027" t="s">
        <v>1500</v>
      </c>
      <c r="M1027">
        <f t="shared" ref="M1027:M1090" si="93">IF(E1027=0,-1,0)</f>
        <v>0</v>
      </c>
      <c r="N1027">
        <f t="shared" ref="N1027:P1090" si="94">IF(E1027&gt;0.667,1,0)</f>
        <v>0</v>
      </c>
      <c r="O1027">
        <f t="shared" si="94"/>
        <v>0</v>
      </c>
      <c r="P1027">
        <f t="shared" si="94"/>
        <v>0</v>
      </c>
      <c r="Q1027">
        <f t="shared" ref="Q1027:Q1090" si="95">SUM(M1027:P1027)</f>
        <v>0</v>
      </c>
      <c r="R1027" t="str">
        <f t="shared" si="91"/>
        <v>300mt</v>
      </c>
      <c r="S1027" t="str">
        <f t="shared" si="91"/>
        <v>L3</v>
      </c>
      <c r="T1027" t="str">
        <f t="shared" si="91"/>
        <v>S3_P1</v>
      </c>
      <c r="U1027" t="str">
        <f t="shared" si="92"/>
        <v>L3-S3_P1</v>
      </c>
    </row>
    <row r="1028" spans="1:21" x14ac:dyDescent="0.35">
      <c r="A1028" t="s">
        <v>1637</v>
      </c>
      <c r="B1028" t="s">
        <v>89</v>
      </c>
      <c r="C1028" t="s">
        <v>14</v>
      </c>
      <c r="D1028" t="s">
        <v>1468</v>
      </c>
      <c r="E1028">
        <v>0.62264150900000004</v>
      </c>
      <c r="F1028">
        <v>0.188679245</v>
      </c>
      <c r="G1028">
        <v>0</v>
      </c>
      <c r="H1028" t="s">
        <v>1442</v>
      </c>
      <c r="I1028" t="s">
        <v>1503</v>
      </c>
      <c r="J1028" t="s">
        <v>1600</v>
      </c>
      <c r="K1028" t="s">
        <v>1503</v>
      </c>
      <c r="M1028">
        <f t="shared" si="93"/>
        <v>0</v>
      </c>
      <c r="N1028">
        <f t="shared" si="94"/>
        <v>0</v>
      </c>
      <c r="O1028">
        <f t="shared" si="94"/>
        <v>0</v>
      </c>
      <c r="P1028">
        <f t="shared" si="94"/>
        <v>0</v>
      </c>
      <c r="Q1028">
        <f t="shared" si="95"/>
        <v>0</v>
      </c>
      <c r="R1028" t="str">
        <f t="shared" si="91"/>
        <v>300mt</v>
      </c>
      <c r="S1028" t="str">
        <f t="shared" si="91"/>
        <v>L3</v>
      </c>
      <c r="T1028" t="str">
        <f t="shared" si="91"/>
        <v>S3_P2</v>
      </c>
      <c r="U1028" t="str">
        <f t="shared" si="92"/>
        <v>L3-S3_P2</v>
      </c>
    </row>
    <row r="1029" spans="1:21" x14ac:dyDescent="0.35">
      <c r="A1029" t="s">
        <v>1637</v>
      </c>
      <c r="B1029" t="s">
        <v>89</v>
      </c>
      <c r="C1029" t="s">
        <v>17</v>
      </c>
      <c r="D1029" t="s">
        <v>35</v>
      </c>
      <c r="E1029">
        <v>0.43396226399999999</v>
      </c>
      <c r="F1029">
        <v>0.20754717</v>
      </c>
      <c r="G1029">
        <v>1.8867925000000001E-2</v>
      </c>
      <c r="H1029" t="s">
        <v>1442</v>
      </c>
      <c r="I1029" t="s">
        <v>1501</v>
      </c>
      <c r="J1029" t="s">
        <v>1601</v>
      </c>
      <c r="K1029" t="s">
        <v>1501</v>
      </c>
      <c r="M1029">
        <f t="shared" si="93"/>
        <v>0</v>
      </c>
      <c r="N1029">
        <f t="shared" si="94"/>
        <v>0</v>
      </c>
      <c r="O1029">
        <f t="shared" si="94"/>
        <v>0</v>
      </c>
      <c r="P1029">
        <f t="shared" si="94"/>
        <v>0</v>
      </c>
      <c r="Q1029">
        <f t="shared" si="95"/>
        <v>0</v>
      </c>
      <c r="R1029" t="str">
        <f t="shared" si="91"/>
        <v>300mt</v>
      </c>
      <c r="S1029" t="str">
        <f t="shared" si="91"/>
        <v>L4</v>
      </c>
      <c r="T1029" t="str">
        <f t="shared" si="91"/>
        <v>a</v>
      </c>
      <c r="U1029" t="str">
        <f t="shared" si="92"/>
        <v>L4-a</v>
      </c>
    </row>
    <row r="1030" spans="1:21" x14ac:dyDescent="0.35">
      <c r="A1030" t="s">
        <v>1637</v>
      </c>
      <c r="B1030" t="s">
        <v>89</v>
      </c>
      <c r="C1030" t="s">
        <v>17</v>
      </c>
      <c r="D1030" t="s">
        <v>39</v>
      </c>
      <c r="E1030">
        <v>0.811320755</v>
      </c>
      <c r="F1030">
        <v>0.37735849100000002</v>
      </c>
      <c r="G1030">
        <v>0.132075472</v>
      </c>
      <c r="H1030" t="s">
        <v>1463</v>
      </c>
      <c r="I1030" t="s">
        <v>1504</v>
      </c>
      <c r="J1030" t="s">
        <v>1601</v>
      </c>
      <c r="K1030" t="s">
        <v>1504</v>
      </c>
      <c r="M1030">
        <f t="shared" si="93"/>
        <v>0</v>
      </c>
      <c r="N1030">
        <f t="shared" si="94"/>
        <v>1</v>
      </c>
      <c r="O1030">
        <f t="shared" si="94"/>
        <v>0</v>
      </c>
      <c r="P1030">
        <f t="shared" si="94"/>
        <v>0</v>
      </c>
      <c r="Q1030">
        <f t="shared" si="95"/>
        <v>1</v>
      </c>
      <c r="R1030" t="str">
        <f t="shared" si="91"/>
        <v>300mt</v>
      </c>
      <c r="S1030" t="str">
        <f t="shared" si="91"/>
        <v>L4</v>
      </c>
      <c r="T1030" t="str">
        <f t="shared" si="91"/>
        <v>b</v>
      </c>
      <c r="U1030" t="str">
        <f t="shared" si="92"/>
        <v>L4-b</v>
      </c>
    </row>
    <row r="1031" spans="1:21" x14ac:dyDescent="0.35">
      <c r="A1031" t="s">
        <v>1637</v>
      </c>
      <c r="B1031" t="s">
        <v>89</v>
      </c>
      <c r="C1031" t="s">
        <v>17</v>
      </c>
      <c r="D1031" t="s">
        <v>42</v>
      </c>
      <c r="E1031">
        <v>0.94339622599999995</v>
      </c>
      <c r="F1031">
        <v>0.79245283</v>
      </c>
      <c r="G1031">
        <v>0.20754717</v>
      </c>
      <c r="H1031" t="s">
        <v>1447</v>
      </c>
      <c r="I1031" t="s">
        <v>1505</v>
      </c>
      <c r="J1031" t="s">
        <v>1601</v>
      </c>
      <c r="K1031" t="s">
        <v>1505</v>
      </c>
      <c r="M1031">
        <f t="shared" si="93"/>
        <v>0</v>
      </c>
      <c r="N1031">
        <f t="shared" si="94"/>
        <v>1</v>
      </c>
      <c r="O1031">
        <f t="shared" si="94"/>
        <v>1</v>
      </c>
      <c r="P1031">
        <f t="shared" si="94"/>
        <v>0</v>
      </c>
      <c r="Q1031">
        <f t="shared" si="95"/>
        <v>2</v>
      </c>
      <c r="R1031" t="str">
        <f t="shared" si="91"/>
        <v>300mt</v>
      </c>
      <c r="S1031" t="str">
        <f t="shared" si="91"/>
        <v>L4</v>
      </c>
      <c r="T1031" t="str">
        <f t="shared" si="91"/>
        <v>d</v>
      </c>
      <c r="U1031" t="str">
        <f t="shared" si="92"/>
        <v>L4-d</v>
      </c>
    </row>
    <row r="1032" spans="1:21" x14ac:dyDescent="0.35">
      <c r="A1032" t="s">
        <v>1637</v>
      </c>
      <c r="B1032" t="s">
        <v>89</v>
      </c>
      <c r="C1032" t="s">
        <v>17</v>
      </c>
      <c r="D1032" t="s">
        <v>45</v>
      </c>
      <c r="E1032">
        <v>1</v>
      </c>
      <c r="F1032">
        <v>0.88679245299999998</v>
      </c>
      <c r="G1032">
        <v>0.37735849100000002</v>
      </c>
      <c r="H1032" t="s">
        <v>1447</v>
      </c>
      <c r="I1032" t="s">
        <v>1506</v>
      </c>
      <c r="J1032" t="s">
        <v>1601</v>
      </c>
      <c r="K1032" t="s">
        <v>1506</v>
      </c>
      <c r="M1032">
        <f t="shared" si="93"/>
        <v>0</v>
      </c>
      <c r="N1032">
        <f t="shared" si="94"/>
        <v>1</v>
      </c>
      <c r="O1032">
        <f t="shared" si="94"/>
        <v>1</v>
      </c>
      <c r="P1032">
        <f t="shared" si="94"/>
        <v>0</v>
      </c>
      <c r="Q1032">
        <f t="shared" si="95"/>
        <v>2</v>
      </c>
      <c r="R1032" t="str">
        <f t="shared" si="91"/>
        <v>300mt</v>
      </c>
      <c r="S1032" t="str">
        <f t="shared" si="91"/>
        <v>L4</v>
      </c>
      <c r="T1032" t="str">
        <f t="shared" si="91"/>
        <v>e</v>
      </c>
      <c r="U1032" t="str">
        <f t="shared" si="92"/>
        <v>L4-e</v>
      </c>
    </row>
    <row r="1033" spans="1:21" x14ac:dyDescent="0.35">
      <c r="A1033" t="s">
        <v>1637</v>
      </c>
      <c r="B1033" t="s">
        <v>89</v>
      </c>
      <c r="C1033" t="s">
        <v>17</v>
      </c>
      <c r="D1033" t="s">
        <v>1450</v>
      </c>
      <c r="E1033">
        <v>0</v>
      </c>
      <c r="F1033">
        <v>0</v>
      </c>
      <c r="G1033">
        <v>0</v>
      </c>
      <c r="H1033" t="s">
        <v>1442</v>
      </c>
      <c r="I1033" t="s">
        <v>1496</v>
      </c>
      <c r="J1033" t="s">
        <v>1601</v>
      </c>
      <c r="K1033" t="s">
        <v>1496</v>
      </c>
      <c r="M1033">
        <f t="shared" si="93"/>
        <v>-1</v>
      </c>
      <c r="N1033">
        <f t="shared" si="94"/>
        <v>0</v>
      </c>
      <c r="O1033">
        <f t="shared" si="94"/>
        <v>0</v>
      </c>
      <c r="P1033">
        <f t="shared" si="94"/>
        <v>0</v>
      </c>
      <c r="Q1033">
        <f t="shared" si="95"/>
        <v>-1</v>
      </c>
      <c r="R1033" t="str">
        <f t="shared" si="91"/>
        <v>300mt</v>
      </c>
      <c r="S1033" t="str">
        <f t="shared" si="91"/>
        <v>L4</v>
      </c>
      <c r="T1033" t="str">
        <f t="shared" si="91"/>
        <v>S1</v>
      </c>
      <c r="U1033" t="str">
        <f t="shared" si="92"/>
        <v>L4-S1</v>
      </c>
    </row>
    <row r="1034" spans="1:21" x14ac:dyDescent="0.35">
      <c r="A1034" t="s">
        <v>1637</v>
      </c>
      <c r="B1034" t="s">
        <v>89</v>
      </c>
      <c r="C1034" t="s">
        <v>17</v>
      </c>
      <c r="D1034" t="s">
        <v>1454</v>
      </c>
      <c r="E1034">
        <v>0.188679245</v>
      </c>
      <c r="F1034">
        <v>0</v>
      </c>
      <c r="G1034">
        <v>0</v>
      </c>
      <c r="H1034" t="s">
        <v>1442</v>
      </c>
      <c r="I1034" t="s">
        <v>1458</v>
      </c>
      <c r="J1034" t="s">
        <v>1601</v>
      </c>
      <c r="K1034" t="s">
        <v>1458</v>
      </c>
      <c r="M1034">
        <f t="shared" si="93"/>
        <v>0</v>
      </c>
      <c r="N1034">
        <f t="shared" si="94"/>
        <v>0</v>
      </c>
      <c r="O1034">
        <f t="shared" si="94"/>
        <v>0</v>
      </c>
      <c r="P1034">
        <f t="shared" si="94"/>
        <v>0</v>
      </c>
      <c r="Q1034">
        <f t="shared" si="95"/>
        <v>0</v>
      </c>
      <c r="R1034" t="str">
        <f t="shared" si="91"/>
        <v>300mt</v>
      </c>
      <c r="S1034" t="str">
        <f t="shared" si="91"/>
        <v>L4</v>
      </c>
      <c r="T1034" t="str">
        <f t="shared" si="91"/>
        <v>S1_P1</v>
      </c>
      <c r="U1034" t="str">
        <f t="shared" si="92"/>
        <v>L4-S1_P1</v>
      </c>
    </row>
    <row r="1035" spans="1:21" x14ac:dyDescent="0.35">
      <c r="A1035" t="s">
        <v>1637</v>
      </c>
      <c r="B1035" t="s">
        <v>89</v>
      </c>
      <c r="C1035" t="s">
        <v>17</v>
      </c>
      <c r="D1035" t="s">
        <v>1459</v>
      </c>
      <c r="E1035">
        <v>0.75471698099999995</v>
      </c>
      <c r="F1035">
        <v>0.26415094300000003</v>
      </c>
      <c r="G1035">
        <v>1.8867925000000001E-2</v>
      </c>
      <c r="H1035" t="s">
        <v>1463</v>
      </c>
      <c r="I1035" t="s">
        <v>86</v>
      </c>
      <c r="J1035" t="s">
        <v>1601</v>
      </c>
      <c r="K1035" t="s">
        <v>86</v>
      </c>
      <c r="M1035">
        <f t="shared" si="93"/>
        <v>0</v>
      </c>
      <c r="N1035">
        <f t="shared" si="94"/>
        <v>1</v>
      </c>
      <c r="O1035">
        <f t="shared" si="94"/>
        <v>0</v>
      </c>
      <c r="P1035">
        <f t="shared" si="94"/>
        <v>0</v>
      </c>
      <c r="Q1035">
        <f t="shared" si="95"/>
        <v>1</v>
      </c>
      <c r="R1035" t="str">
        <f t="shared" si="91"/>
        <v>300mt</v>
      </c>
      <c r="S1035" t="str">
        <f t="shared" si="91"/>
        <v>L4</v>
      </c>
      <c r="T1035" t="str">
        <f t="shared" si="91"/>
        <v>S1_P2</v>
      </c>
      <c r="U1035" t="str">
        <f t="shared" si="92"/>
        <v>L4-S1_P2</v>
      </c>
    </row>
    <row r="1036" spans="1:21" x14ac:dyDescent="0.35">
      <c r="A1036" t="s">
        <v>1637</v>
      </c>
      <c r="B1036" t="s">
        <v>89</v>
      </c>
      <c r="C1036" t="s">
        <v>17</v>
      </c>
      <c r="D1036" t="s">
        <v>1460</v>
      </c>
      <c r="E1036">
        <v>7.5471698000000004E-2</v>
      </c>
      <c r="F1036">
        <v>0</v>
      </c>
      <c r="G1036">
        <v>0</v>
      </c>
      <c r="H1036" t="s">
        <v>1442</v>
      </c>
      <c r="I1036" t="s">
        <v>1498</v>
      </c>
      <c r="J1036" t="s">
        <v>1601</v>
      </c>
      <c r="K1036" t="s">
        <v>1498</v>
      </c>
      <c r="M1036">
        <f t="shared" si="93"/>
        <v>0</v>
      </c>
      <c r="N1036">
        <f t="shared" si="94"/>
        <v>0</v>
      </c>
      <c r="O1036">
        <f t="shared" si="94"/>
        <v>0</v>
      </c>
      <c r="P1036">
        <f t="shared" si="94"/>
        <v>0</v>
      </c>
      <c r="Q1036">
        <f t="shared" si="95"/>
        <v>0</v>
      </c>
      <c r="R1036" t="str">
        <f t="shared" si="91"/>
        <v>300mt</v>
      </c>
      <c r="S1036" t="str">
        <f t="shared" si="91"/>
        <v>L4</v>
      </c>
      <c r="T1036" t="str">
        <f t="shared" si="91"/>
        <v>S2</v>
      </c>
      <c r="U1036" t="str">
        <f t="shared" si="92"/>
        <v>L4-S2</v>
      </c>
    </row>
    <row r="1037" spans="1:21" x14ac:dyDescent="0.35">
      <c r="A1037" t="s">
        <v>1637</v>
      </c>
      <c r="B1037" t="s">
        <v>89</v>
      </c>
      <c r="C1037" t="s">
        <v>17</v>
      </c>
      <c r="D1037" t="s">
        <v>1462</v>
      </c>
      <c r="E1037">
        <v>0.47169811299999997</v>
      </c>
      <c r="F1037">
        <v>0.188679245</v>
      </c>
      <c r="G1037">
        <v>0</v>
      </c>
      <c r="H1037" t="s">
        <v>1442</v>
      </c>
      <c r="I1037" t="s">
        <v>212</v>
      </c>
      <c r="J1037" t="s">
        <v>1601</v>
      </c>
      <c r="K1037" t="s">
        <v>212</v>
      </c>
      <c r="M1037">
        <f t="shared" si="93"/>
        <v>0</v>
      </c>
      <c r="N1037">
        <f t="shared" si="94"/>
        <v>0</v>
      </c>
      <c r="O1037">
        <f t="shared" si="94"/>
        <v>0</v>
      </c>
      <c r="P1037">
        <f t="shared" si="94"/>
        <v>0</v>
      </c>
      <c r="Q1037">
        <f t="shared" si="95"/>
        <v>0</v>
      </c>
      <c r="R1037" t="str">
        <f t="shared" si="91"/>
        <v>300mt</v>
      </c>
      <c r="S1037" t="str">
        <f t="shared" si="91"/>
        <v>L4</v>
      </c>
      <c r="T1037" t="str">
        <f t="shared" si="91"/>
        <v>S2_P1</v>
      </c>
      <c r="U1037" t="str">
        <f t="shared" si="92"/>
        <v>L4-S2_P1</v>
      </c>
    </row>
    <row r="1038" spans="1:21" x14ac:dyDescent="0.35">
      <c r="A1038" t="s">
        <v>1637</v>
      </c>
      <c r="B1038" t="s">
        <v>89</v>
      </c>
      <c r="C1038" t="s">
        <v>17</v>
      </c>
      <c r="D1038" t="s">
        <v>179</v>
      </c>
      <c r="E1038">
        <v>0.90566037700000002</v>
      </c>
      <c r="F1038">
        <v>0.603773585</v>
      </c>
      <c r="G1038">
        <v>0.188679245</v>
      </c>
      <c r="H1038" t="s">
        <v>1463</v>
      </c>
      <c r="I1038" t="s">
        <v>88</v>
      </c>
      <c r="J1038" t="s">
        <v>1601</v>
      </c>
      <c r="K1038" t="s">
        <v>88</v>
      </c>
      <c r="M1038">
        <f t="shared" si="93"/>
        <v>0</v>
      </c>
      <c r="N1038">
        <f t="shared" si="94"/>
        <v>1</v>
      </c>
      <c r="O1038">
        <f t="shared" si="94"/>
        <v>0</v>
      </c>
      <c r="P1038">
        <f t="shared" si="94"/>
        <v>0</v>
      </c>
      <c r="Q1038">
        <f t="shared" si="95"/>
        <v>1</v>
      </c>
      <c r="R1038" t="str">
        <f t="shared" si="91"/>
        <v>300mt</v>
      </c>
      <c r="S1038" t="str">
        <f t="shared" si="91"/>
        <v>L4</v>
      </c>
      <c r="T1038" t="str">
        <f t="shared" si="91"/>
        <v>S2_P2</v>
      </c>
      <c r="U1038" t="str">
        <f t="shared" si="92"/>
        <v>L4-S2_P2</v>
      </c>
    </row>
    <row r="1039" spans="1:21" x14ac:dyDescent="0.35">
      <c r="A1039" t="s">
        <v>1637</v>
      </c>
      <c r="B1039" t="s">
        <v>89</v>
      </c>
      <c r="C1039" t="s">
        <v>17</v>
      </c>
      <c r="D1039" t="s">
        <v>1464</v>
      </c>
      <c r="E1039">
        <v>0</v>
      </c>
      <c r="F1039">
        <v>0</v>
      </c>
      <c r="G1039">
        <v>0</v>
      </c>
      <c r="H1039" t="s">
        <v>1442</v>
      </c>
      <c r="I1039" t="s">
        <v>1497</v>
      </c>
      <c r="J1039" t="s">
        <v>1601</v>
      </c>
      <c r="K1039" t="s">
        <v>1497</v>
      </c>
      <c r="M1039">
        <f t="shared" si="93"/>
        <v>-1</v>
      </c>
      <c r="N1039">
        <f t="shared" si="94"/>
        <v>0</v>
      </c>
      <c r="O1039">
        <f t="shared" si="94"/>
        <v>0</v>
      </c>
      <c r="P1039">
        <f t="shared" si="94"/>
        <v>0</v>
      </c>
      <c r="Q1039">
        <f t="shared" si="95"/>
        <v>-1</v>
      </c>
      <c r="R1039" t="str">
        <f t="shared" si="91"/>
        <v>300mt</v>
      </c>
      <c r="S1039" t="str">
        <f t="shared" si="91"/>
        <v>L4</v>
      </c>
      <c r="T1039" t="str">
        <f t="shared" si="91"/>
        <v>S3</v>
      </c>
      <c r="U1039" t="str">
        <f t="shared" si="92"/>
        <v>L4-S3</v>
      </c>
    </row>
    <row r="1040" spans="1:21" x14ac:dyDescent="0.35">
      <c r="A1040" t="s">
        <v>1637</v>
      </c>
      <c r="B1040" t="s">
        <v>89</v>
      </c>
      <c r="C1040" t="s">
        <v>17</v>
      </c>
      <c r="D1040" t="s">
        <v>1466</v>
      </c>
      <c r="E1040">
        <v>5.6603774000000003E-2</v>
      </c>
      <c r="F1040">
        <v>0</v>
      </c>
      <c r="G1040">
        <v>0</v>
      </c>
      <c r="H1040" t="s">
        <v>1442</v>
      </c>
      <c r="I1040" t="s">
        <v>1499</v>
      </c>
      <c r="J1040" t="s">
        <v>1601</v>
      </c>
      <c r="K1040" t="s">
        <v>1499</v>
      </c>
      <c r="M1040">
        <f t="shared" si="93"/>
        <v>0</v>
      </c>
      <c r="N1040">
        <f t="shared" si="94"/>
        <v>0</v>
      </c>
      <c r="O1040">
        <f t="shared" si="94"/>
        <v>0</v>
      </c>
      <c r="P1040">
        <f t="shared" si="94"/>
        <v>0</v>
      </c>
      <c r="Q1040">
        <f t="shared" si="95"/>
        <v>0</v>
      </c>
      <c r="R1040" t="str">
        <f t="shared" si="91"/>
        <v>300mt</v>
      </c>
      <c r="S1040" t="str">
        <f t="shared" si="91"/>
        <v>L4</v>
      </c>
      <c r="T1040" t="str">
        <f t="shared" si="91"/>
        <v>S3_P1</v>
      </c>
      <c r="U1040" t="str">
        <f t="shared" si="92"/>
        <v>L4-S3_P1</v>
      </c>
    </row>
    <row r="1041" spans="1:21" x14ac:dyDescent="0.35">
      <c r="A1041" t="s">
        <v>1637</v>
      </c>
      <c r="B1041" t="s">
        <v>89</v>
      </c>
      <c r="C1041" t="s">
        <v>17</v>
      </c>
      <c r="D1041" t="s">
        <v>1468</v>
      </c>
      <c r="E1041">
        <v>0.43396226399999999</v>
      </c>
      <c r="F1041">
        <v>0.132075472</v>
      </c>
      <c r="G1041">
        <v>0</v>
      </c>
      <c r="H1041" t="s">
        <v>1442</v>
      </c>
      <c r="I1041" t="s">
        <v>1502</v>
      </c>
      <c r="J1041" t="s">
        <v>1601</v>
      </c>
      <c r="K1041" t="s">
        <v>1502</v>
      </c>
      <c r="M1041">
        <f t="shared" si="93"/>
        <v>0</v>
      </c>
      <c r="N1041">
        <f t="shared" si="94"/>
        <v>0</v>
      </c>
      <c r="O1041">
        <f t="shared" si="94"/>
        <v>0</v>
      </c>
      <c r="P1041">
        <f t="shared" si="94"/>
        <v>0</v>
      </c>
      <c r="Q1041">
        <f t="shared" si="95"/>
        <v>0</v>
      </c>
      <c r="R1041" t="str">
        <f t="shared" si="91"/>
        <v>300mt</v>
      </c>
      <c r="S1041" t="str">
        <f t="shared" si="91"/>
        <v>L4</v>
      </c>
      <c r="T1041" t="str">
        <f t="shared" si="91"/>
        <v>S3_P2</v>
      </c>
      <c r="U1041" t="str">
        <f t="shared" si="92"/>
        <v>L4-S3_P2</v>
      </c>
    </row>
    <row r="1042" spans="1:21" x14ac:dyDescent="0.35">
      <c r="A1042" t="s">
        <v>1637</v>
      </c>
      <c r="B1042" t="s">
        <v>1514</v>
      </c>
      <c r="C1042" t="s">
        <v>3</v>
      </c>
      <c r="D1042" t="s">
        <v>35</v>
      </c>
      <c r="E1042">
        <v>0.28301886799999998</v>
      </c>
      <c r="F1042">
        <v>0.16981132099999999</v>
      </c>
      <c r="G1042">
        <v>1.8867925000000001E-2</v>
      </c>
      <c r="H1042" t="s">
        <v>1442</v>
      </c>
      <c r="I1042" t="s">
        <v>1443</v>
      </c>
      <c r="J1042" t="s">
        <v>1602</v>
      </c>
      <c r="K1042" t="s">
        <v>1443</v>
      </c>
      <c r="M1042">
        <f t="shared" si="93"/>
        <v>0</v>
      </c>
      <c r="N1042">
        <f t="shared" si="94"/>
        <v>0</v>
      </c>
      <c r="O1042">
        <f t="shared" si="94"/>
        <v>0</v>
      </c>
      <c r="P1042">
        <f t="shared" si="94"/>
        <v>0</v>
      </c>
      <c r="Q1042">
        <f t="shared" si="95"/>
        <v>0</v>
      </c>
      <c r="R1042" t="str">
        <f t="shared" si="91"/>
        <v>250mt-lowbio</v>
      </c>
      <c r="S1042" t="str">
        <f t="shared" si="91"/>
        <v>L1</v>
      </c>
      <c r="T1042" t="str">
        <f t="shared" si="91"/>
        <v>a</v>
      </c>
      <c r="U1042" t="str">
        <f t="shared" si="92"/>
        <v>L1-a</v>
      </c>
    </row>
    <row r="1043" spans="1:21" x14ac:dyDescent="0.35">
      <c r="A1043" t="s">
        <v>1637</v>
      </c>
      <c r="B1043" t="s">
        <v>1514</v>
      </c>
      <c r="C1043" t="s">
        <v>3</v>
      </c>
      <c r="D1043" t="s">
        <v>39</v>
      </c>
      <c r="E1043">
        <v>0.52830188700000003</v>
      </c>
      <c r="F1043">
        <v>0.26415094300000003</v>
      </c>
      <c r="G1043">
        <v>9.4339622999999997E-2</v>
      </c>
      <c r="H1043" t="s">
        <v>1442</v>
      </c>
      <c r="I1043" t="s">
        <v>1445</v>
      </c>
      <c r="J1043" t="s">
        <v>1602</v>
      </c>
      <c r="K1043" t="s">
        <v>1445</v>
      </c>
      <c r="M1043">
        <f t="shared" si="93"/>
        <v>0</v>
      </c>
      <c r="N1043">
        <f t="shared" si="94"/>
        <v>0</v>
      </c>
      <c r="O1043">
        <f t="shared" si="94"/>
        <v>0</v>
      </c>
      <c r="P1043">
        <f t="shared" si="94"/>
        <v>0</v>
      </c>
      <c r="Q1043">
        <f t="shared" si="95"/>
        <v>0</v>
      </c>
      <c r="R1043" t="str">
        <f t="shared" si="91"/>
        <v>250mt-lowbio</v>
      </c>
      <c r="S1043" t="str">
        <f t="shared" si="91"/>
        <v>L1</v>
      </c>
      <c r="T1043" t="str">
        <f t="shared" si="91"/>
        <v>b</v>
      </c>
      <c r="U1043" t="str">
        <f t="shared" si="92"/>
        <v>L1-b</v>
      </c>
    </row>
    <row r="1044" spans="1:21" x14ac:dyDescent="0.35">
      <c r="A1044" t="s">
        <v>1637</v>
      </c>
      <c r="B1044" t="s">
        <v>1514</v>
      </c>
      <c r="C1044" t="s">
        <v>3</v>
      </c>
      <c r="D1044" t="s">
        <v>42</v>
      </c>
      <c r="E1044">
        <v>0.90566037700000002</v>
      </c>
      <c r="F1044">
        <v>0.62264150900000004</v>
      </c>
      <c r="G1044">
        <v>0.188679245</v>
      </c>
      <c r="H1044" t="s">
        <v>1463</v>
      </c>
      <c r="I1044" t="s">
        <v>1448</v>
      </c>
      <c r="J1044" t="s">
        <v>1602</v>
      </c>
      <c r="K1044" t="s">
        <v>1448</v>
      </c>
      <c r="M1044">
        <f t="shared" si="93"/>
        <v>0</v>
      </c>
      <c r="N1044">
        <f t="shared" si="94"/>
        <v>1</v>
      </c>
      <c r="O1044">
        <f t="shared" si="94"/>
        <v>0</v>
      </c>
      <c r="P1044">
        <f t="shared" si="94"/>
        <v>0</v>
      </c>
      <c r="Q1044">
        <f t="shared" si="95"/>
        <v>1</v>
      </c>
      <c r="R1044" t="str">
        <f t="shared" si="91"/>
        <v>250mt-lowbio</v>
      </c>
      <c r="S1044" t="str">
        <f t="shared" si="91"/>
        <v>L1</v>
      </c>
      <c r="T1044" t="str">
        <f t="shared" si="91"/>
        <v>d</v>
      </c>
      <c r="U1044" t="str">
        <f t="shared" si="92"/>
        <v>L1-d</v>
      </c>
    </row>
    <row r="1045" spans="1:21" x14ac:dyDescent="0.35">
      <c r="A1045" t="s">
        <v>1637</v>
      </c>
      <c r="B1045" t="s">
        <v>1514</v>
      </c>
      <c r="C1045" t="s">
        <v>3</v>
      </c>
      <c r="D1045" t="s">
        <v>45</v>
      </c>
      <c r="E1045">
        <v>0.98113207499999999</v>
      </c>
      <c r="F1045">
        <v>0.83018867900000004</v>
      </c>
      <c r="G1045">
        <v>0.35849056600000001</v>
      </c>
      <c r="H1045" t="s">
        <v>1447</v>
      </c>
      <c r="I1045" t="s">
        <v>1449</v>
      </c>
      <c r="J1045" t="s">
        <v>1602</v>
      </c>
      <c r="K1045" t="s">
        <v>1449</v>
      </c>
      <c r="M1045">
        <f t="shared" si="93"/>
        <v>0</v>
      </c>
      <c r="N1045">
        <f t="shared" si="94"/>
        <v>1</v>
      </c>
      <c r="O1045">
        <f t="shared" si="94"/>
        <v>1</v>
      </c>
      <c r="P1045">
        <f t="shared" si="94"/>
        <v>0</v>
      </c>
      <c r="Q1045">
        <f t="shared" si="95"/>
        <v>2</v>
      </c>
      <c r="R1045" t="str">
        <f t="shared" si="91"/>
        <v>250mt-lowbio</v>
      </c>
      <c r="S1045" t="str">
        <f t="shared" si="91"/>
        <v>L1</v>
      </c>
      <c r="T1045" t="str">
        <f t="shared" si="91"/>
        <v>e</v>
      </c>
      <c r="U1045" t="str">
        <f t="shared" si="92"/>
        <v>L1-e</v>
      </c>
    </row>
    <row r="1046" spans="1:21" x14ac:dyDescent="0.35">
      <c r="A1046" t="s">
        <v>1637</v>
      </c>
      <c r="B1046" t="s">
        <v>1514</v>
      </c>
      <c r="C1046" t="s">
        <v>3</v>
      </c>
      <c r="D1046" t="s">
        <v>1450</v>
      </c>
      <c r="E1046">
        <v>0</v>
      </c>
      <c r="F1046">
        <v>0</v>
      </c>
      <c r="G1046">
        <v>0</v>
      </c>
      <c r="H1046" t="s">
        <v>1442</v>
      </c>
      <c r="I1046" t="s">
        <v>1451</v>
      </c>
      <c r="J1046" t="s">
        <v>1602</v>
      </c>
      <c r="K1046" t="s">
        <v>1451</v>
      </c>
      <c r="M1046">
        <f t="shared" si="93"/>
        <v>-1</v>
      </c>
      <c r="N1046">
        <f t="shared" si="94"/>
        <v>0</v>
      </c>
      <c r="O1046">
        <f t="shared" si="94"/>
        <v>0</v>
      </c>
      <c r="P1046">
        <f t="shared" si="94"/>
        <v>0</v>
      </c>
      <c r="Q1046">
        <f t="shared" si="95"/>
        <v>-1</v>
      </c>
      <c r="R1046" t="str">
        <f t="shared" si="91"/>
        <v>250mt-lowbio</v>
      </c>
      <c r="S1046" t="str">
        <f t="shared" si="91"/>
        <v>L1</v>
      </c>
      <c r="T1046" t="str">
        <f t="shared" si="91"/>
        <v>S1</v>
      </c>
      <c r="U1046" t="str">
        <f t="shared" si="92"/>
        <v>L1-S1</v>
      </c>
    </row>
    <row r="1047" spans="1:21" x14ac:dyDescent="0.35">
      <c r="A1047" t="s">
        <v>1637</v>
      </c>
      <c r="B1047" t="s">
        <v>1514</v>
      </c>
      <c r="C1047" t="s">
        <v>3</v>
      </c>
      <c r="D1047" t="s">
        <v>1454</v>
      </c>
      <c r="E1047">
        <v>9.4339622999999997E-2</v>
      </c>
      <c r="F1047">
        <v>0</v>
      </c>
      <c r="G1047">
        <v>0</v>
      </c>
      <c r="H1047" t="s">
        <v>1442</v>
      </c>
      <c r="I1047" t="s">
        <v>1455</v>
      </c>
      <c r="J1047" t="s">
        <v>1602</v>
      </c>
      <c r="K1047" t="s">
        <v>1455</v>
      </c>
      <c r="M1047">
        <f t="shared" si="93"/>
        <v>0</v>
      </c>
      <c r="N1047">
        <f t="shared" si="94"/>
        <v>0</v>
      </c>
      <c r="O1047">
        <f t="shared" si="94"/>
        <v>0</v>
      </c>
      <c r="P1047">
        <f t="shared" si="94"/>
        <v>0</v>
      </c>
      <c r="Q1047">
        <f t="shared" si="95"/>
        <v>0</v>
      </c>
      <c r="R1047" t="str">
        <f t="shared" si="91"/>
        <v>250mt-lowbio</v>
      </c>
      <c r="S1047" t="str">
        <f t="shared" si="91"/>
        <v>L1</v>
      </c>
      <c r="T1047" t="str">
        <f t="shared" si="91"/>
        <v>S1_P1</v>
      </c>
      <c r="U1047" t="str">
        <f t="shared" si="92"/>
        <v>L1-S1_P1</v>
      </c>
    </row>
    <row r="1048" spans="1:21" x14ac:dyDescent="0.35">
      <c r="A1048" t="s">
        <v>1637</v>
      </c>
      <c r="B1048" t="s">
        <v>1514</v>
      </c>
      <c r="C1048" t="s">
        <v>3</v>
      </c>
      <c r="D1048" t="s">
        <v>1459</v>
      </c>
      <c r="E1048">
        <v>0.47169811299999997</v>
      </c>
      <c r="F1048">
        <v>0.20754717</v>
      </c>
      <c r="G1048">
        <v>1.8867925000000001E-2</v>
      </c>
      <c r="H1048" t="s">
        <v>1442</v>
      </c>
      <c r="I1048" t="s">
        <v>85</v>
      </c>
      <c r="J1048" t="s">
        <v>1602</v>
      </c>
      <c r="K1048" t="s">
        <v>85</v>
      </c>
      <c r="M1048">
        <f t="shared" si="93"/>
        <v>0</v>
      </c>
      <c r="N1048">
        <f t="shared" si="94"/>
        <v>0</v>
      </c>
      <c r="O1048">
        <f t="shared" si="94"/>
        <v>0</v>
      </c>
      <c r="P1048">
        <f t="shared" si="94"/>
        <v>0</v>
      </c>
      <c r="Q1048">
        <f t="shared" si="95"/>
        <v>0</v>
      </c>
      <c r="R1048" t="str">
        <f t="shared" si="91"/>
        <v>250mt-lowbio</v>
      </c>
      <c r="S1048" t="str">
        <f t="shared" si="91"/>
        <v>L1</v>
      </c>
      <c r="T1048" t="str">
        <f t="shared" si="91"/>
        <v>S1_P2</v>
      </c>
      <c r="U1048" t="str">
        <f t="shared" si="92"/>
        <v>L1-S1_P2</v>
      </c>
    </row>
    <row r="1049" spans="1:21" x14ac:dyDescent="0.35">
      <c r="A1049" t="s">
        <v>1637</v>
      </c>
      <c r="B1049" t="s">
        <v>1514</v>
      </c>
      <c r="C1049" t="s">
        <v>3</v>
      </c>
      <c r="D1049" t="s">
        <v>1460</v>
      </c>
      <c r="E1049">
        <v>0</v>
      </c>
      <c r="F1049">
        <v>0</v>
      </c>
      <c r="G1049">
        <v>0</v>
      </c>
      <c r="H1049" t="s">
        <v>1442</v>
      </c>
      <c r="I1049" t="s">
        <v>1461</v>
      </c>
      <c r="J1049" t="s">
        <v>1602</v>
      </c>
      <c r="K1049" t="s">
        <v>1461</v>
      </c>
      <c r="M1049">
        <f t="shared" si="93"/>
        <v>-1</v>
      </c>
      <c r="N1049">
        <f t="shared" si="94"/>
        <v>0</v>
      </c>
      <c r="O1049">
        <f t="shared" si="94"/>
        <v>0</v>
      </c>
      <c r="P1049">
        <f t="shared" si="94"/>
        <v>0</v>
      </c>
      <c r="Q1049">
        <f t="shared" si="95"/>
        <v>-1</v>
      </c>
      <c r="R1049" t="str">
        <f t="shared" si="91"/>
        <v>250mt-lowbio</v>
      </c>
      <c r="S1049" t="str">
        <f t="shared" si="91"/>
        <v>L1</v>
      </c>
      <c r="T1049" t="str">
        <f t="shared" si="91"/>
        <v>S2</v>
      </c>
      <c r="U1049" t="str">
        <f t="shared" si="92"/>
        <v>L1-S2</v>
      </c>
    </row>
    <row r="1050" spans="1:21" x14ac:dyDescent="0.35">
      <c r="A1050" t="s">
        <v>1637</v>
      </c>
      <c r="B1050" t="s">
        <v>1514</v>
      </c>
      <c r="C1050" t="s">
        <v>3</v>
      </c>
      <c r="D1050" t="s">
        <v>1462</v>
      </c>
      <c r="E1050">
        <v>0.33962264199999997</v>
      </c>
      <c r="F1050">
        <v>0.132075472</v>
      </c>
      <c r="G1050">
        <v>0</v>
      </c>
      <c r="H1050" t="s">
        <v>1442</v>
      </c>
      <c r="I1050" t="s">
        <v>1457</v>
      </c>
      <c r="J1050" t="s">
        <v>1602</v>
      </c>
      <c r="K1050" t="s">
        <v>1457</v>
      </c>
      <c r="M1050">
        <f t="shared" si="93"/>
        <v>0</v>
      </c>
      <c r="N1050">
        <f t="shared" si="94"/>
        <v>0</v>
      </c>
      <c r="O1050">
        <f t="shared" si="94"/>
        <v>0</v>
      </c>
      <c r="P1050">
        <f t="shared" si="94"/>
        <v>0</v>
      </c>
      <c r="Q1050">
        <f t="shared" si="95"/>
        <v>0</v>
      </c>
      <c r="R1050" t="str">
        <f t="shared" si="91"/>
        <v>250mt-lowbio</v>
      </c>
      <c r="S1050" t="str">
        <f t="shared" si="91"/>
        <v>L1</v>
      </c>
      <c r="T1050" t="str">
        <f t="shared" si="91"/>
        <v>S2_P1</v>
      </c>
      <c r="U1050" t="str">
        <f t="shared" si="92"/>
        <v>L1-S2_P1</v>
      </c>
    </row>
    <row r="1051" spans="1:21" x14ac:dyDescent="0.35">
      <c r="A1051" t="s">
        <v>1637</v>
      </c>
      <c r="B1051" t="s">
        <v>1514</v>
      </c>
      <c r="C1051" t="s">
        <v>3</v>
      </c>
      <c r="D1051" t="s">
        <v>179</v>
      </c>
      <c r="E1051">
        <v>0.84905660400000005</v>
      </c>
      <c r="F1051">
        <v>0.49056603799999998</v>
      </c>
      <c r="G1051">
        <v>0.16981132099999999</v>
      </c>
      <c r="H1051" t="s">
        <v>1463</v>
      </c>
      <c r="I1051" t="s">
        <v>87</v>
      </c>
      <c r="J1051" t="s">
        <v>1602</v>
      </c>
      <c r="K1051" t="s">
        <v>87</v>
      </c>
      <c r="M1051">
        <f t="shared" si="93"/>
        <v>0</v>
      </c>
      <c r="N1051">
        <f t="shared" si="94"/>
        <v>1</v>
      </c>
      <c r="O1051">
        <f t="shared" si="94"/>
        <v>0</v>
      </c>
      <c r="P1051">
        <f t="shared" si="94"/>
        <v>0</v>
      </c>
      <c r="Q1051">
        <f t="shared" si="95"/>
        <v>1</v>
      </c>
      <c r="R1051" t="str">
        <f t="shared" si="91"/>
        <v>250mt-lowbio</v>
      </c>
      <c r="S1051" t="str">
        <f t="shared" si="91"/>
        <v>L1</v>
      </c>
      <c r="T1051" t="str">
        <f t="shared" si="91"/>
        <v>S2_P2</v>
      </c>
      <c r="U1051" t="str">
        <f t="shared" si="92"/>
        <v>L1-S2_P2</v>
      </c>
    </row>
    <row r="1052" spans="1:21" x14ac:dyDescent="0.35">
      <c r="A1052" t="s">
        <v>1637</v>
      </c>
      <c r="B1052" t="s">
        <v>1514</v>
      </c>
      <c r="C1052" t="s">
        <v>3</v>
      </c>
      <c r="D1052" t="s">
        <v>1464</v>
      </c>
      <c r="E1052">
        <v>0</v>
      </c>
      <c r="F1052">
        <v>0</v>
      </c>
      <c r="G1052">
        <v>0</v>
      </c>
      <c r="H1052" t="s">
        <v>1442</v>
      </c>
      <c r="I1052" t="s">
        <v>1465</v>
      </c>
      <c r="J1052" t="s">
        <v>1602</v>
      </c>
      <c r="K1052" t="s">
        <v>1465</v>
      </c>
      <c r="M1052">
        <f t="shared" si="93"/>
        <v>-1</v>
      </c>
      <c r="N1052">
        <f t="shared" si="94"/>
        <v>0</v>
      </c>
      <c r="O1052">
        <f t="shared" si="94"/>
        <v>0</v>
      </c>
      <c r="P1052">
        <f t="shared" si="94"/>
        <v>0</v>
      </c>
      <c r="Q1052">
        <f t="shared" si="95"/>
        <v>-1</v>
      </c>
      <c r="R1052" t="str">
        <f t="shared" si="91"/>
        <v>250mt-lowbio</v>
      </c>
      <c r="S1052" t="str">
        <f t="shared" si="91"/>
        <v>L1</v>
      </c>
      <c r="T1052" t="str">
        <f t="shared" si="91"/>
        <v>S3</v>
      </c>
      <c r="U1052" t="str">
        <f t="shared" si="92"/>
        <v>L1-S3</v>
      </c>
    </row>
    <row r="1053" spans="1:21" x14ac:dyDescent="0.35">
      <c r="A1053" t="s">
        <v>1637</v>
      </c>
      <c r="B1053" t="s">
        <v>1514</v>
      </c>
      <c r="C1053" t="s">
        <v>3</v>
      </c>
      <c r="D1053" t="s">
        <v>1466</v>
      </c>
      <c r="E1053">
        <v>0</v>
      </c>
      <c r="F1053">
        <v>0</v>
      </c>
      <c r="G1053">
        <v>0</v>
      </c>
      <c r="H1053" t="s">
        <v>1442</v>
      </c>
      <c r="I1053" t="s">
        <v>1467</v>
      </c>
      <c r="J1053" t="s">
        <v>1602</v>
      </c>
      <c r="K1053" t="s">
        <v>1467</v>
      </c>
      <c r="M1053">
        <f t="shared" si="93"/>
        <v>-1</v>
      </c>
      <c r="N1053">
        <f t="shared" si="94"/>
        <v>0</v>
      </c>
      <c r="O1053">
        <f t="shared" si="94"/>
        <v>0</v>
      </c>
      <c r="P1053">
        <f t="shared" si="94"/>
        <v>0</v>
      </c>
      <c r="Q1053">
        <f t="shared" si="95"/>
        <v>-1</v>
      </c>
      <c r="R1053" t="str">
        <f t="shared" si="91"/>
        <v>250mt-lowbio</v>
      </c>
      <c r="S1053" t="str">
        <f t="shared" si="91"/>
        <v>L1</v>
      </c>
      <c r="T1053" t="str">
        <f t="shared" si="91"/>
        <v>S3_P1</v>
      </c>
      <c r="U1053" t="str">
        <f t="shared" si="92"/>
        <v>L1-S3_P1</v>
      </c>
    </row>
    <row r="1054" spans="1:21" x14ac:dyDescent="0.35">
      <c r="A1054" t="s">
        <v>1637</v>
      </c>
      <c r="B1054" t="s">
        <v>1514</v>
      </c>
      <c r="C1054" t="s">
        <v>3</v>
      </c>
      <c r="D1054" t="s">
        <v>1468</v>
      </c>
      <c r="E1054">
        <v>0.28301886799999998</v>
      </c>
      <c r="F1054">
        <v>9.4339622999999997E-2</v>
      </c>
      <c r="G1054">
        <v>0</v>
      </c>
      <c r="H1054" t="s">
        <v>1442</v>
      </c>
      <c r="I1054" t="s">
        <v>1469</v>
      </c>
      <c r="J1054" t="s">
        <v>1602</v>
      </c>
      <c r="K1054" t="s">
        <v>1469</v>
      </c>
      <c r="M1054">
        <f t="shared" si="93"/>
        <v>0</v>
      </c>
      <c r="N1054">
        <f t="shared" si="94"/>
        <v>0</v>
      </c>
      <c r="O1054">
        <f t="shared" si="94"/>
        <v>0</v>
      </c>
      <c r="P1054">
        <f t="shared" si="94"/>
        <v>0</v>
      </c>
      <c r="Q1054">
        <f t="shared" si="95"/>
        <v>0</v>
      </c>
      <c r="R1054" t="str">
        <f t="shared" si="91"/>
        <v>250mt-lowbio</v>
      </c>
      <c r="S1054" t="str">
        <f t="shared" si="91"/>
        <v>L1</v>
      </c>
      <c r="T1054" t="str">
        <f t="shared" si="91"/>
        <v>S3_P2</v>
      </c>
      <c r="U1054" t="str">
        <f t="shared" si="92"/>
        <v>L1-S3_P2</v>
      </c>
    </row>
    <row r="1055" spans="1:21" x14ac:dyDescent="0.35">
      <c r="A1055" t="s">
        <v>1637</v>
      </c>
      <c r="B1055" t="s">
        <v>1514</v>
      </c>
      <c r="C1055" t="s">
        <v>9</v>
      </c>
      <c r="D1055" t="s">
        <v>35</v>
      </c>
      <c r="E1055">
        <v>0.49056603799999998</v>
      </c>
      <c r="F1055">
        <v>0.26415094300000003</v>
      </c>
      <c r="G1055">
        <v>3.7735849000000002E-2</v>
      </c>
      <c r="H1055" t="s">
        <v>1442</v>
      </c>
      <c r="I1055" t="s">
        <v>1470</v>
      </c>
      <c r="J1055" t="s">
        <v>1603</v>
      </c>
      <c r="K1055" t="s">
        <v>1470</v>
      </c>
      <c r="M1055">
        <f t="shared" si="93"/>
        <v>0</v>
      </c>
      <c r="N1055">
        <f t="shared" si="94"/>
        <v>0</v>
      </c>
      <c r="O1055">
        <f t="shared" si="94"/>
        <v>0</v>
      </c>
      <c r="P1055">
        <f t="shared" si="94"/>
        <v>0</v>
      </c>
      <c r="Q1055">
        <f t="shared" si="95"/>
        <v>0</v>
      </c>
      <c r="R1055" t="str">
        <f t="shared" si="91"/>
        <v>250mt-lowbio</v>
      </c>
      <c r="S1055" t="str">
        <f t="shared" si="91"/>
        <v>L2</v>
      </c>
      <c r="T1055" t="str">
        <f t="shared" si="91"/>
        <v>a</v>
      </c>
      <c r="U1055" t="str">
        <f t="shared" si="92"/>
        <v>L2-a</v>
      </c>
    </row>
    <row r="1056" spans="1:21" x14ac:dyDescent="0.35">
      <c r="A1056" t="s">
        <v>1637</v>
      </c>
      <c r="B1056" t="s">
        <v>1514</v>
      </c>
      <c r="C1056" t="s">
        <v>9</v>
      </c>
      <c r="D1056" t="s">
        <v>39</v>
      </c>
      <c r="E1056">
        <v>0.83018867900000004</v>
      </c>
      <c r="F1056">
        <v>0.41509434000000001</v>
      </c>
      <c r="G1056">
        <v>0.132075472</v>
      </c>
      <c r="H1056" t="s">
        <v>1463</v>
      </c>
      <c r="I1056" t="s">
        <v>1472</v>
      </c>
      <c r="J1056" t="s">
        <v>1603</v>
      </c>
      <c r="K1056" t="s">
        <v>1472</v>
      </c>
      <c r="M1056">
        <f t="shared" si="93"/>
        <v>0</v>
      </c>
      <c r="N1056">
        <f t="shared" si="94"/>
        <v>1</v>
      </c>
      <c r="O1056">
        <f t="shared" si="94"/>
        <v>0</v>
      </c>
      <c r="P1056">
        <f t="shared" si="94"/>
        <v>0</v>
      </c>
      <c r="Q1056">
        <f t="shared" si="95"/>
        <v>1</v>
      </c>
      <c r="R1056" t="str">
        <f t="shared" si="91"/>
        <v>250mt-lowbio</v>
      </c>
      <c r="S1056" t="str">
        <f t="shared" si="91"/>
        <v>L2</v>
      </c>
      <c r="T1056" t="str">
        <f t="shared" si="91"/>
        <v>b</v>
      </c>
      <c r="U1056" t="str">
        <f t="shared" si="92"/>
        <v>L2-b</v>
      </c>
    </row>
    <row r="1057" spans="1:21" x14ac:dyDescent="0.35">
      <c r="A1057" t="s">
        <v>1637</v>
      </c>
      <c r="B1057" t="s">
        <v>1514</v>
      </c>
      <c r="C1057" t="s">
        <v>9</v>
      </c>
      <c r="D1057" t="s">
        <v>42</v>
      </c>
      <c r="E1057">
        <v>0.96226415099999996</v>
      </c>
      <c r="F1057">
        <v>0.83018867900000004</v>
      </c>
      <c r="G1057">
        <v>0.22641509400000001</v>
      </c>
      <c r="H1057" t="s">
        <v>1447</v>
      </c>
      <c r="I1057" t="s">
        <v>1473</v>
      </c>
      <c r="J1057" t="s">
        <v>1603</v>
      </c>
      <c r="K1057" t="s">
        <v>1473</v>
      </c>
      <c r="M1057">
        <f t="shared" si="93"/>
        <v>0</v>
      </c>
      <c r="N1057">
        <f t="shared" si="94"/>
        <v>1</v>
      </c>
      <c r="O1057">
        <f t="shared" si="94"/>
        <v>1</v>
      </c>
      <c r="P1057">
        <f t="shared" si="94"/>
        <v>0</v>
      </c>
      <c r="Q1057">
        <f t="shared" si="95"/>
        <v>2</v>
      </c>
      <c r="R1057" t="str">
        <f t="shared" si="91"/>
        <v>250mt-lowbio</v>
      </c>
      <c r="S1057" t="str">
        <f t="shared" si="91"/>
        <v>L2</v>
      </c>
      <c r="T1057" t="str">
        <f t="shared" si="91"/>
        <v>d</v>
      </c>
      <c r="U1057" t="str">
        <f t="shared" si="92"/>
        <v>L2-d</v>
      </c>
    </row>
    <row r="1058" spans="1:21" x14ac:dyDescent="0.35">
      <c r="A1058" t="s">
        <v>1637</v>
      </c>
      <c r="B1058" t="s">
        <v>1514</v>
      </c>
      <c r="C1058" t="s">
        <v>9</v>
      </c>
      <c r="D1058" t="s">
        <v>45</v>
      </c>
      <c r="E1058">
        <v>1</v>
      </c>
      <c r="F1058">
        <v>0.90566037700000002</v>
      </c>
      <c r="G1058">
        <v>0.396226415</v>
      </c>
      <c r="H1058" t="s">
        <v>1447</v>
      </c>
      <c r="I1058" t="s">
        <v>1474</v>
      </c>
      <c r="J1058" t="s">
        <v>1603</v>
      </c>
      <c r="K1058" t="s">
        <v>1474</v>
      </c>
      <c r="M1058">
        <f t="shared" si="93"/>
        <v>0</v>
      </c>
      <c r="N1058">
        <f t="shared" si="94"/>
        <v>1</v>
      </c>
      <c r="O1058">
        <f t="shared" si="94"/>
        <v>1</v>
      </c>
      <c r="P1058">
        <f t="shared" si="94"/>
        <v>0</v>
      </c>
      <c r="Q1058">
        <f t="shared" si="95"/>
        <v>2</v>
      </c>
      <c r="R1058" t="str">
        <f t="shared" si="91"/>
        <v>250mt-lowbio</v>
      </c>
      <c r="S1058" t="str">
        <f t="shared" si="91"/>
        <v>L2</v>
      </c>
      <c r="T1058" t="str">
        <f t="shared" si="91"/>
        <v>e</v>
      </c>
      <c r="U1058" t="str">
        <f t="shared" si="92"/>
        <v>L2-e</v>
      </c>
    </row>
    <row r="1059" spans="1:21" x14ac:dyDescent="0.35">
      <c r="A1059" t="s">
        <v>1637</v>
      </c>
      <c r="B1059" t="s">
        <v>1514</v>
      </c>
      <c r="C1059" t="s">
        <v>9</v>
      </c>
      <c r="D1059" t="s">
        <v>1450</v>
      </c>
      <c r="E1059">
        <v>0</v>
      </c>
      <c r="F1059">
        <v>0</v>
      </c>
      <c r="G1059">
        <v>0</v>
      </c>
      <c r="H1059" t="s">
        <v>1442</v>
      </c>
      <c r="I1059" t="s">
        <v>1475</v>
      </c>
      <c r="J1059" t="s">
        <v>1603</v>
      </c>
      <c r="K1059" t="s">
        <v>1475</v>
      </c>
      <c r="M1059">
        <f t="shared" si="93"/>
        <v>-1</v>
      </c>
      <c r="N1059">
        <f t="shared" si="94"/>
        <v>0</v>
      </c>
      <c r="O1059">
        <f t="shared" si="94"/>
        <v>0</v>
      </c>
      <c r="P1059">
        <f t="shared" si="94"/>
        <v>0</v>
      </c>
      <c r="Q1059">
        <f t="shared" si="95"/>
        <v>-1</v>
      </c>
      <c r="R1059" t="str">
        <f t="shared" si="91"/>
        <v>250mt-lowbio</v>
      </c>
      <c r="S1059" t="str">
        <f t="shared" si="91"/>
        <v>L2</v>
      </c>
      <c r="T1059" t="str">
        <f t="shared" si="91"/>
        <v>S1</v>
      </c>
      <c r="U1059" t="str">
        <f t="shared" si="92"/>
        <v>L2-S1</v>
      </c>
    </row>
    <row r="1060" spans="1:21" x14ac:dyDescent="0.35">
      <c r="A1060" t="s">
        <v>1637</v>
      </c>
      <c r="B1060" t="s">
        <v>1514</v>
      </c>
      <c r="C1060" t="s">
        <v>9</v>
      </c>
      <c r="D1060" t="s">
        <v>1454</v>
      </c>
      <c r="E1060">
        <v>0.22641509400000001</v>
      </c>
      <c r="F1060">
        <v>0</v>
      </c>
      <c r="G1060">
        <v>0</v>
      </c>
      <c r="H1060" t="s">
        <v>1442</v>
      </c>
      <c r="I1060" t="s">
        <v>1476</v>
      </c>
      <c r="J1060" t="s">
        <v>1603</v>
      </c>
      <c r="K1060" t="s">
        <v>1476</v>
      </c>
      <c r="M1060">
        <f t="shared" si="93"/>
        <v>0</v>
      </c>
      <c r="N1060">
        <f t="shared" si="94"/>
        <v>0</v>
      </c>
      <c r="O1060">
        <f t="shared" si="94"/>
        <v>0</v>
      </c>
      <c r="P1060">
        <f t="shared" si="94"/>
        <v>0</v>
      </c>
      <c r="Q1060">
        <f t="shared" si="95"/>
        <v>0</v>
      </c>
      <c r="R1060" t="str">
        <f t="shared" si="91"/>
        <v>250mt-lowbio</v>
      </c>
      <c r="S1060" t="str">
        <f t="shared" si="91"/>
        <v>L2</v>
      </c>
      <c r="T1060" t="str">
        <f t="shared" si="91"/>
        <v>S1_P1</v>
      </c>
      <c r="U1060" t="str">
        <f t="shared" si="92"/>
        <v>L2-S1_P1</v>
      </c>
    </row>
    <row r="1061" spans="1:21" x14ac:dyDescent="0.35">
      <c r="A1061" t="s">
        <v>1637</v>
      </c>
      <c r="B1061" t="s">
        <v>1514</v>
      </c>
      <c r="C1061" t="s">
        <v>9</v>
      </c>
      <c r="D1061" t="s">
        <v>1459</v>
      </c>
      <c r="E1061">
        <v>0.811320755</v>
      </c>
      <c r="F1061">
        <v>0.28301886799999998</v>
      </c>
      <c r="G1061">
        <v>3.7735849000000002E-2</v>
      </c>
      <c r="H1061" t="s">
        <v>1463</v>
      </c>
      <c r="I1061" t="s">
        <v>1477</v>
      </c>
      <c r="J1061" t="s">
        <v>1603</v>
      </c>
      <c r="K1061" t="s">
        <v>1477</v>
      </c>
      <c r="M1061">
        <f t="shared" si="93"/>
        <v>0</v>
      </c>
      <c r="N1061">
        <f t="shared" si="94"/>
        <v>1</v>
      </c>
      <c r="O1061">
        <f t="shared" si="94"/>
        <v>0</v>
      </c>
      <c r="P1061">
        <f t="shared" si="94"/>
        <v>0</v>
      </c>
      <c r="Q1061">
        <f t="shared" si="95"/>
        <v>1</v>
      </c>
      <c r="R1061" t="str">
        <f t="shared" si="91"/>
        <v>250mt-lowbio</v>
      </c>
      <c r="S1061" t="str">
        <f t="shared" si="91"/>
        <v>L2</v>
      </c>
      <c r="T1061" t="str">
        <f t="shared" si="91"/>
        <v>S1_P2</v>
      </c>
      <c r="U1061" t="str">
        <f t="shared" si="92"/>
        <v>L2-S1_P2</v>
      </c>
    </row>
    <row r="1062" spans="1:21" x14ac:dyDescent="0.35">
      <c r="A1062" t="s">
        <v>1637</v>
      </c>
      <c r="B1062" t="s">
        <v>1514</v>
      </c>
      <c r="C1062" t="s">
        <v>9</v>
      </c>
      <c r="D1062" t="s">
        <v>1460</v>
      </c>
      <c r="E1062">
        <v>9.4339622999999997E-2</v>
      </c>
      <c r="F1062">
        <v>0</v>
      </c>
      <c r="G1062">
        <v>0</v>
      </c>
      <c r="H1062" t="s">
        <v>1442</v>
      </c>
      <c r="I1062" t="s">
        <v>1478</v>
      </c>
      <c r="J1062" t="s">
        <v>1603</v>
      </c>
      <c r="K1062" t="s">
        <v>1478</v>
      </c>
      <c r="M1062">
        <f t="shared" si="93"/>
        <v>0</v>
      </c>
      <c r="N1062">
        <f t="shared" si="94"/>
        <v>0</v>
      </c>
      <c r="O1062">
        <f t="shared" si="94"/>
        <v>0</v>
      </c>
      <c r="P1062">
        <f t="shared" si="94"/>
        <v>0</v>
      </c>
      <c r="Q1062">
        <f t="shared" si="95"/>
        <v>0</v>
      </c>
      <c r="R1062" t="str">
        <f t="shared" si="91"/>
        <v>250mt-lowbio</v>
      </c>
      <c r="S1062" t="str">
        <f t="shared" si="91"/>
        <v>L2</v>
      </c>
      <c r="T1062" t="str">
        <f t="shared" si="91"/>
        <v>S2</v>
      </c>
      <c r="U1062" t="str">
        <f t="shared" si="92"/>
        <v>L2-S2</v>
      </c>
    </row>
    <row r="1063" spans="1:21" x14ac:dyDescent="0.35">
      <c r="A1063" t="s">
        <v>1637</v>
      </c>
      <c r="B1063" t="s">
        <v>1514</v>
      </c>
      <c r="C1063" t="s">
        <v>9</v>
      </c>
      <c r="D1063" t="s">
        <v>1462</v>
      </c>
      <c r="E1063">
        <v>0.56603773599999996</v>
      </c>
      <c r="F1063">
        <v>0.20754717</v>
      </c>
      <c r="G1063">
        <v>1.8867925000000001E-2</v>
      </c>
      <c r="H1063" t="s">
        <v>1442</v>
      </c>
      <c r="I1063" t="s">
        <v>1479</v>
      </c>
      <c r="J1063" t="s">
        <v>1603</v>
      </c>
      <c r="K1063" t="s">
        <v>1479</v>
      </c>
      <c r="M1063">
        <f t="shared" si="93"/>
        <v>0</v>
      </c>
      <c r="N1063">
        <f t="shared" si="94"/>
        <v>0</v>
      </c>
      <c r="O1063">
        <f t="shared" si="94"/>
        <v>0</v>
      </c>
      <c r="P1063">
        <f t="shared" si="94"/>
        <v>0</v>
      </c>
      <c r="Q1063">
        <f t="shared" si="95"/>
        <v>0</v>
      </c>
      <c r="R1063" t="str">
        <f t="shared" si="91"/>
        <v>250mt-lowbio</v>
      </c>
      <c r="S1063" t="str">
        <f t="shared" si="91"/>
        <v>L2</v>
      </c>
      <c r="T1063" t="str">
        <f t="shared" si="91"/>
        <v>S2_P1</v>
      </c>
      <c r="U1063" t="str">
        <f t="shared" si="92"/>
        <v>L2-S2_P1</v>
      </c>
    </row>
    <row r="1064" spans="1:21" x14ac:dyDescent="0.35">
      <c r="A1064" t="s">
        <v>1637</v>
      </c>
      <c r="B1064" t="s">
        <v>1514</v>
      </c>
      <c r="C1064" t="s">
        <v>9</v>
      </c>
      <c r="D1064" t="s">
        <v>179</v>
      </c>
      <c r="E1064">
        <v>0.92452830200000002</v>
      </c>
      <c r="F1064">
        <v>0.64150943400000005</v>
      </c>
      <c r="G1064">
        <v>0.188679245</v>
      </c>
      <c r="H1064" t="s">
        <v>1463</v>
      </c>
      <c r="I1064" t="s">
        <v>1480</v>
      </c>
      <c r="J1064" t="s">
        <v>1603</v>
      </c>
      <c r="K1064" t="s">
        <v>1480</v>
      </c>
      <c r="M1064">
        <f t="shared" si="93"/>
        <v>0</v>
      </c>
      <c r="N1064">
        <f t="shared" si="94"/>
        <v>1</v>
      </c>
      <c r="O1064">
        <f t="shared" si="94"/>
        <v>0</v>
      </c>
      <c r="P1064">
        <f t="shared" si="94"/>
        <v>0</v>
      </c>
      <c r="Q1064">
        <f t="shared" si="95"/>
        <v>1</v>
      </c>
      <c r="R1064" t="str">
        <f t="shared" si="91"/>
        <v>250mt-lowbio</v>
      </c>
      <c r="S1064" t="str">
        <f t="shared" si="91"/>
        <v>L2</v>
      </c>
      <c r="T1064" t="str">
        <f t="shared" si="91"/>
        <v>S2_P2</v>
      </c>
      <c r="U1064" t="str">
        <f t="shared" si="92"/>
        <v>L2-S2_P2</v>
      </c>
    </row>
    <row r="1065" spans="1:21" x14ac:dyDescent="0.35">
      <c r="A1065" t="s">
        <v>1637</v>
      </c>
      <c r="B1065" t="s">
        <v>1514</v>
      </c>
      <c r="C1065" t="s">
        <v>9</v>
      </c>
      <c r="D1065" t="s">
        <v>1464</v>
      </c>
      <c r="E1065">
        <v>0</v>
      </c>
      <c r="F1065">
        <v>0</v>
      </c>
      <c r="G1065">
        <v>0</v>
      </c>
      <c r="H1065" t="s">
        <v>1442</v>
      </c>
      <c r="I1065" t="s">
        <v>1481</v>
      </c>
      <c r="J1065" t="s">
        <v>1603</v>
      </c>
      <c r="K1065" t="s">
        <v>1481</v>
      </c>
      <c r="M1065">
        <f t="shared" si="93"/>
        <v>-1</v>
      </c>
      <c r="N1065">
        <f t="shared" si="94"/>
        <v>0</v>
      </c>
      <c r="O1065">
        <f t="shared" si="94"/>
        <v>0</v>
      </c>
      <c r="P1065">
        <f t="shared" si="94"/>
        <v>0</v>
      </c>
      <c r="Q1065">
        <f t="shared" si="95"/>
        <v>-1</v>
      </c>
      <c r="R1065" t="str">
        <f t="shared" si="91"/>
        <v>250mt-lowbio</v>
      </c>
      <c r="S1065" t="str">
        <f t="shared" si="91"/>
        <v>L2</v>
      </c>
      <c r="T1065" t="str">
        <f t="shared" si="91"/>
        <v>S3</v>
      </c>
      <c r="U1065" t="str">
        <f t="shared" si="92"/>
        <v>L2-S3</v>
      </c>
    </row>
    <row r="1066" spans="1:21" x14ac:dyDescent="0.35">
      <c r="A1066" t="s">
        <v>1637</v>
      </c>
      <c r="B1066" t="s">
        <v>1514</v>
      </c>
      <c r="C1066" t="s">
        <v>9</v>
      </c>
      <c r="D1066" t="s">
        <v>1466</v>
      </c>
      <c r="E1066">
        <v>9.4339622999999997E-2</v>
      </c>
      <c r="F1066">
        <v>0</v>
      </c>
      <c r="G1066">
        <v>0</v>
      </c>
      <c r="H1066" t="s">
        <v>1442</v>
      </c>
      <c r="I1066" t="s">
        <v>1482</v>
      </c>
      <c r="J1066" t="s">
        <v>1603</v>
      </c>
      <c r="K1066" t="s">
        <v>1482</v>
      </c>
      <c r="M1066">
        <f t="shared" si="93"/>
        <v>0</v>
      </c>
      <c r="N1066">
        <f t="shared" si="94"/>
        <v>0</v>
      </c>
      <c r="O1066">
        <f t="shared" si="94"/>
        <v>0</v>
      </c>
      <c r="P1066">
        <f t="shared" si="94"/>
        <v>0</v>
      </c>
      <c r="Q1066">
        <f t="shared" si="95"/>
        <v>0</v>
      </c>
      <c r="R1066" t="str">
        <f t="shared" si="91"/>
        <v>250mt-lowbio</v>
      </c>
      <c r="S1066" t="str">
        <f t="shared" si="91"/>
        <v>L2</v>
      </c>
      <c r="T1066" t="str">
        <f t="shared" si="91"/>
        <v>S3_P1</v>
      </c>
      <c r="U1066" t="str">
        <f t="shared" si="92"/>
        <v>L2-S3_P1</v>
      </c>
    </row>
    <row r="1067" spans="1:21" x14ac:dyDescent="0.35">
      <c r="A1067" t="s">
        <v>1637</v>
      </c>
      <c r="B1067" t="s">
        <v>1514</v>
      </c>
      <c r="C1067" t="s">
        <v>9</v>
      </c>
      <c r="D1067" t="s">
        <v>1468</v>
      </c>
      <c r="E1067">
        <v>0.50943396200000002</v>
      </c>
      <c r="F1067">
        <v>0.15094339600000001</v>
      </c>
      <c r="G1067">
        <v>0</v>
      </c>
      <c r="H1067" t="s">
        <v>1442</v>
      </c>
      <c r="I1067" t="s">
        <v>1483</v>
      </c>
      <c r="J1067" t="s">
        <v>1603</v>
      </c>
      <c r="K1067" t="s">
        <v>1483</v>
      </c>
      <c r="M1067">
        <f t="shared" si="93"/>
        <v>0</v>
      </c>
      <c r="N1067">
        <f t="shared" si="94"/>
        <v>0</v>
      </c>
      <c r="O1067">
        <f t="shared" si="94"/>
        <v>0</v>
      </c>
      <c r="P1067">
        <f t="shared" si="94"/>
        <v>0</v>
      </c>
      <c r="Q1067">
        <f t="shared" si="95"/>
        <v>0</v>
      </c>
      <c r="R1067" t="str">
        <f t="shared" si="91"/>
        <v>250mt-lowbio</v>
      </c>
      <c r="S1067" t="str">
        <f t="shared" si="91"/>
        <v>L2</v>
      </c>
      <c r="T1067" t="str">
        <f t="shared" si="91"/>
        <v>S3_P2</v>
      </c>
      <c r="U1067" t="str">
        <f t="shared" si="92"/>
        <v>L2-S3_P2</v>
      </c>
    </row>
    <row r="1068" spans="1:21" x14ac:dyDescent="0.35">
      <c r="A1068" t="s">
        <v>1637</v>
      </c>
      <c r="B1068" t="s">
        <v>1514</v>
      </c>
      <c r="C1068" t="s">
        <v>14</v>
      </c>
      <c r="D1068" t="s">
        <v>35</v>
      </c>
      <c r="E1068">
        <v>0.58490565999999999</v>
      </c>
      <c r="F1068">
        <v>0.26415094300000003</v>
      </c>
      <c r="G1068">
        <v>3.7735849000000002E-2</v>
      </c>
      <c r="H1068" t="s">
        <v>1442</v>
      </c>
      <c r="I1068" t="s">
        <v>1484</v>
      </c>
      <c r="J1068" t="s">
        <v>1604</v>
      </c>
      <c r="K1068" t="s">
        <v>1484</v>
      </c>
      <c r="M1068">
        <f t="shared" si="93"/>
        <v>0</v>
      </c>
      <c r="N1068">
        <f t="shared" si="94"/>
        <v>0</v>
      </c>
      <c r="O1068">
        <f t="shared" si="94"/>
        <v>0</v>
      </c>
      <c r="P1068">
        <f t="shared" si="94"/>
        <v>0</v>
      </c>
      <c r="Q1068">
        <f t="shared" si="95"/>
        <v>0</v>
      </c>
      <c r="R1068" t="str">
        <f t="shared" si="91"/>
        <v>250mt-lowbio</v>
      </c>
      <c r="S1068" t="str">
        <f t="shared" si="91"/>
        <v>L3</v>
      </c>
      <c r="T1068" t="str">
        <f t="shared" si="91"/>
        <v>a</v>
      </c>
      <c r="U1068" t="str">
        <f t="shared" si="92"/>
        <v>L3-a</v>
      </c>
    </row>
    <row r="1069" spans="1:21" x14ac:dyDescent="0.35">
      <c r="A1069" t="s">
        <v>1637</v>
      </c>
      <c r="B1069" t="s">
        <v>1514</v>
      </c>
      <c r="C1069" t="s">
        <v>14</v>
      </c>
      <c r="D1069" t="s">
        <v>39</v>
      </c>
      <c r="E1069">
        <v>0.84905660400000005</v>
      </c>
      <c r="F1069">
        <v>0.45283018899999999</v>
      </c>
      <c r="G1069">
        <v>0.132075472</v>
      </c>
      <c r="H1069" t="s">
        <v>1463</v>
      </c>
      <c r="I1069" t="s">
        <v>1486</v>
      </c>
      <c r="J1069" t="s">
        <v>1604</v>
      </c>
      <c r="K1069" t="s">
        <v>1486</v>
      </c>
      <c r="M1069">
        <f t="shared" si="93"/>
        <v>0</v>
      </c>
      <c r="N1069">
        <f t="shared" si="94"/>
        <v>1</v>
      </c>
      <c r="O1069">
        <f t="shared" si="94"/>
        <v>0</v>
      </c>
      <c r="P1069">
        <f t="shared" si="94"/>
        <v>0</v>
      </c>
      <c r="Q1069">
        <f t="shared" si="95"/>
        <v>1</v>
      </c>
      <c r="R1069" t="str">
        <f t="shared" si="91"/>
        <v>250mt-lowbio</v>
      </c>
      <c r="S1069" t="str">
        <f t="shared" si="91"/>
        <v>L3</v>
      </c>
      <c r="T1069" t="str">
        <f t="shared" si="91"/>
        <v>b</v>
      </c>
      <c r="U1069" t="str">
        <f t="shared" si="92"/>
        <v>L3-b</v>
      </c>
    </row>
    <row r="1070" spans="1:21" x14ac:dyDescent="0.35">
      <c r="A1070" t="s">
        <v>1637</v>
      </c>
      <c r="B1070" t="s">
        <v>1514</v>
      </c>
      <c r="C1070" t="s">
        <v>14</v>
      </c>
      <c r="D1070" t="s">
        <v>42</v>
      </c>
      <c r="E1070">
        <v>0.98113207499999999</v>
      </c>
      <c r="F1070">
        <v>0.83018867900000004</v>
      </c>
      <c r="G1070">
        <v>0.24528301899999999</v>
      </c>
      <c r="H1070" t="s">
        <v>1447</v>
      </c>
      <c r="I1070" t="s">
        <v>1487</v>
      </c>
      <c r="J1070" t="s">
        <v>1604</v>
      </c>
      <c r="K1070" t="s">
        <v>1487</v>
      </c>
      <c r="M1070">
        <f t="shared" si="93"/>
        <v>0</v>
      </c>
      <c r="N1070">
        <f t="shared" si="94"/>
        <v>1</v>
      </c>
      <c r="O1070">
        <f t="shared" si="94"/>
        <v>1</v>
      </c>
      <c r="P1070">
        <f t="shared" si="94"/>
        <v>0</v>
      </c>
      <c r="Q1070">
        <f t="shared" si="95"/>
        <v>2</v>
      </c>
      <c r="R1070" t="str">
        <f t="shared" si="91"/>
        <v>250mt-lowbio</v>
      </c>
      <c r="S1070" t="str">
        <f t="shared" si="91"/>
        <v>L3</v>
      </c>
      <c r="T1070" t="str">
        <f t="shared" si="91"/>
        <v>d</v>
      </c>
      <c r="U1070" t="str">
        <f t="shared" si="92"/>
        <v>L3-d</v>
      </c>
    </row>
    <row r="1071" spans="1:21" x14ac:dyDescent="0.35">
      <c r="A1071" t="s">
        <v>1637</v>
      </c>
      <c r="B1071" t="s">
        <v>1514</v>
      </c>
      <c r="C1071" t="s">
        <v>14</v>
      </c>
      <c r="D1071" t="s">
        <v>45</v>
      </c>
      <c r="E1071">
        <v>1</v>
      </c>
      <c r="F1071">
        <v>0.90566037700000002</v>
      </c>
      <c r="G1071">
        <v>0.41509434000000001</v>
      </c>
      <c r="H1071" t="s">
        <v>1447</v>
      </c>
      <c r="I1071" t="s">
        <v>1488</v>
      </c>
      <c r="J1071" t="s">
        <v>1604</v>
      </c>
      <c r="K1071" t="s">
        <v>1488</v>
      </c>
      <c r="M1071">
        <f t="shared" si="93"/>
        <v>0</v>
      </c>
      <c r="N1071">
        <f t="shared" si="94"/>
        <v>1</v>
      </c>
      <c r="O1071">
        <f t="shared" si="94"/>
        <v>1</v>
      </c>
      <c r="P1071">
        <f t="shared" si="94"/>
        <v>0</v>
      </c>
      <c r="Q1071">
        <f t="shared" si="95"/>
        <v>2</v>
      </c>
      <c r="R1071" t="str">
        <f t="shared" si="91"/>
        <v>250mt-lowbio</v>
      </c>
      <c r="S1071" t="str">
        <f t="shared" si="91"/>
        <v>L3</v>
      </c>
      <c r="T1071" t="str">
        <f t="shared" si="91"/>
        <v>e</v>
      </c>
      <c r="U1071" t="str">
        <f t="shared" si="92"/>
        <v>L3-e</v>
      </c>
    </row>
    <row r="1072" spans="1:21" x14ac:dyDescent="0.35">
      <c r="A1072" t="s">
        <v>1637</v>
      </c>
      <c r="B1072" t="s">
        <v>1514</v>
      </c>
      <c r="C1072" t="s">
        <v>14</v>
      </c>
      <c r="D1072" t="s">
        <v>1450</v>
      </c>
      <c r="E1072">
        <v>0</v>
      </c>
      <c r="F1072">
        <v>0</v>
      </c>
      <c r="G1072">
        <v>0</v>
      </c>
      <c r="H1072" t="s">
        <v>1442</v>
      </c>
      <c r="I1072" t="s">
        <v>1489</v>
      </c>
      <c r="J1072" t="s">
        <v>1604</v>
      </c>
      <c r="K1072" t="s">
        <v>1489</v>
      </c>
      <c r="M1072">
        <f t="shared" si="93"/>
        <v>-1</v>
      </c>
      <c r="N1072">
        <f t="shared" si="94"/>
        <v>0</v>
      </c>
      <c r="O1072">
        <f t="shared" si="94"/>
        <v>0</v>
      </c>
      <c r="P1072">
        <f t="shared" si="94"/>
        <v>0</v>
      </c>
      <c r="Q1072">
        <f t="shared" si="95"/>
        <v>-1</v>
      </c>
      <c r="R1072" t="str">
        <f t="shared" si="91"/>
        <v>250mt-lowbio</v>
      </c>
      <c r="S1072" t="str">
        <f t="shared" si="91"/>
        <v>L3</v>
      </c>
      <c r="T1072" t="str">
        <f t="shared" si="91"/>
        <v>S1</v>
      </c>
      <c r="U1072" t="str">
        <f t="shared" si="92"/>
        <v>L3-S1</v>
      </c>
    </row>
    <row r="1073" spans="1:21" x14ac:dyDescent="0.35">
      <c r="A1073" t="s">
        <v>1637</v>
      </c>
      <c r="B1073" t="s">
        <v>1514</v>
      </c>
      <c r="C1073" t="s">
        <v>14</v>
      </c>
      <c r="D1073" t="s">
        <v>1454</v>
      </c>
      <c r="E1073">
        <v>0.26415094300000003</v>
      </c>
      <c r="F1073">
        <v>1.8867925000000001E-2</v>
      </c>
      <c r="G1073">
        <v>0</v>
      </c>
      <c r="H1073" t="s">
        <v>1442</v>
      </c>
      <c r="I1073" t="s">
        <v>1490</v>
      </c>
      <c r="J1073" t="s">
        <v>1604</v>
      </c>
      <c r="K1073" t="s">
        <v>1490</v>
      </c>
      <c r="M1073">
        <f t="shared" si="93"/>
        <v>0</v>
      </c>
      <c r="N1073">
        <f t="shared" si="94"/>
        <v>0</v>
      </c>
      <c r="O1073">
        <f t="shared" si="94"/>
        <v>0</v>
      </c>
      <c r="P1073">
        <f t="shared" si="94"/>
        <v>0</v>
      </c>
      <c r="Q1073">
        <f t="shared" si="95"/>
        <v>0</v>
      </c>
      <c r="R1073" t="str">
        <f t="shared" si="91"/>
        <v>250mt-lowbio</v>
      </c>
      <c r="S1073" t="str">
        <f t="shared" si="91"/>
        <v>L3</v>
      </c>
      <c r="T1073" t="str">
        <f t="shared" si="91"/>
        <v>S1_P1</v>
      </c>
      <c r="U1073" t="str">
        <f t="shared" si="92"/>
        <v>L3-S1_P1</v>
      </c>
    </row>
    <row r="1074" spans="1:21" x14ac:dyDescent="0.35">
      <c r="A1074" t="s">
        <v>1637</v>
      </c>
      <c r="B1074" t="s">
        <v>1514</v>
      </c>
      <c r="C1074" t="s">
        <v>14</v>
      </c>
      <c r="D1074" t="s">
        <v>1459</v>
      </c>
      <c r="E1074">
        <v>0.83018867900000004</v>
      </c>
      <c r="F1074">
        <v>0.35849056600000001</v>
      </c>
      <c r="G1074">
        <v>3.7735849000000002E-2</v>
      </c>
      <c r="H1074" t="s">
        <v>1463</v>
      </c>
      <c r="I1074" t="s">
        <v>1491</v>
      </c>
      <c r="J1074" t="s">
        <v>1604</v>
      </c>
      <c r="K1074" t="s">
        <v>1491</v>
      </c>
      <c r="M1074">
        <f t="shared" si="93"/>
        <v>0</v>
      </c>
      <c r="N1074">
        <f t="shared" si="94"/>
        <v>1</v>
      </c>
      <c r="O1074">
        <f t="shared" si="94"/>
        <v>0</v>
      </c>
      <c r="P1074">
        <f t="shared" si="94"/>
        <v>0</v>
      </c>
      <c r="Q1074">
        <f t="shared" si="95"/>
        <v>1</v>
      </c>
      <c r="R1074" t="str">
        <f t="shared" si="91"/>
        <v>250mt-lowbio</v>
      </c>
      <c r="S1074" t="str">
        <f t="shared" si="91"/>
        <v>L3</v>
      </c>
      <c r="T1074" t="str">
        <f t="shared" si="91"/>
        <v>S1_P2</v>
      </c>
      <c r="U1074" t="str">
        <f t="shared" si="92"/>
        <v>L3-S1_P2</v>
      </c>
    </row>
    <row r="1075" spans="1:21" x14ac:dyDescent="0.35">
      <c r="A1075" t="s">
        <v>1637</v>
      </c>
      <c r="B1075" t="s">
        <v>1514</v>
      </c>
      <c r="C1075" t="s">
        <v>14</v>
      </c>
      <c r="D1075" t="s">
        <v>1460</v>
      </c>
      <c r="E1075">
        <v>0.132075472</v>
      </c>
      <c r="F1075">
        <v>0</v>
      </c>
      <c r="G1075">
        <v>0</v>
      </c>
      <c r="H1075" t="s">
        <v>1442</v>
      </c>
      <c r="I1075" t="s">
        <v>1492</v>
      </c>
      <c r="J1075" t="s">
        <v>1604</v>
      </c>
      <c r="K1075" t="s">
        <v>1492</v>
      </c>
      <c r="M1075">
        <f t="shared" si="93"/>
        <v>0</v>
      </c>
      <c r="N1075">
        <f t="shared" si="94"/>
        <v>0</v>
      </c>
      <c r="O1075">
        <f t="shared" si="94"/>
        <v>0</v>
      </c>
      <c r="P1075">
        <f t="shared" si="94"/>
        <v>0</v>
      </c>
      <c r="Q1075">
        <f t="shared" si="95"/>
        <v>0</v>
      </c>
      <c r="R1075" t="str">
        <f t="shared" si="91"/>
        <v>250mt-lowbio</v>
      </c>
      <c r="S1075" t="str">
        <f t="shared" si="91"/>
        <v>L3</v>
      </c>
      <c r="T1075" t="str">
        <f t="shared" si="91"/>
        <v>S2</v>
      </c>
      <c r="U1075" t="str">
        <f t="shared" si="92"/>
        <v>L3-S2</v>
      </c>
    </row>
    <row r="1076" spans="1:21" x14ac:dyDescent="0.35">
      <c r="A1076" t="s">
        <v>1637</v>
      </c>
      <c r="B1076" t="s">
        <v>1514</v>
      </c>
      <c r="C1076" t="s">
        <v>14</v>
      </c>
      <c r="D1076" t="s">
        <v>1462</v>
      </c>
      <c r="E1076">
        <v>0.67924528299999998</v>
      </c>
      <c r="F1076">
        <v>0.20754717</v>
      </c>
      <c r="G1076">
        <v>1.8867925000000001E-2</v>
      </c>
      <c r="H1076" t="s">
        <v>1463</v>
      </c>
      <c r="I1076" t="s">
        <v>1493</v>
      </c>
      <c r="J1076" t="s">
        <v>1604</v>
      </c>
      <c r="K1076" t="s">
        <v>1493</v>
      </c>
      <c r="M1076">
        <f t="shared" si="93"/>
        <v>0</v>
      </c>
      <c r="N1076">
        <f t="shared" si="94"/>
        <v>1</v>
      </c>
      <c r="O1076">
        <f t="shared" si="94"/>
        <v>0</v>
      </c>
      <c r="P1076">
        <f t="shared" si="94"/>
        <v>0</v>
      </c>
      <c r="Q1076">
        <f t="shared" si="95"/>
        <v>1</v>
      </c>
      <c r="R1076" t="str">
        <f t="shared" si="91"/>
        <v>250mt-lowbio</v>
      </c>
      <c r="S1076" t="str">
        <f t="shared" si="91"/>
        <v>L3</v>
      </c>
      <c r="T1076" t="str">
        <f t="shared" si="91"/>
        <v>S2_P1</v>
      </c>
      <c r="U1076" t="str">
        <f t="shared" si="92"/>
        <v>L3-S2_P1</v>
      </c>
    </row>
    <row r="1077" spans="1:21" x14ac:dyDescent="0.35">
      <c r="A1077" t="s">
        <v>1637</v>
      </c>
      <c r="B1077" t="s">
        <v>1514</v>
      </c>
      <c r="C1077" t="s">
        <v>14</v>
      </c>
      <c r="D1077" t="s">
        <v>179</v>
      </c>
      <c r="E1077">
        <v>0.94339622599999995</v>
      </c>
      <c r="F1077">
        <v>0.71698113200000002</v>
      </c>
      <c r="G1077">
        <v>0.188679245</v>
      </c>
      <c r="H1077" t="s">
        <v>1447</v>
      </c>
      <c r="I1077" t="s">
        <v>1494</v>
      </c>
      <c r="J1077" t="s">
        <v>1604</v>
      </c>
      <c r="K1077" t="s">
        <v>1494</v>
      </c>
      <c r="M1077">
        <f t="shared" si="93"/>
        <v>0</v>
      </c>
      <c r="N1077">
        <f t="shared" si="94"/>
        <v>1</v>
      </c>
      <c r="O1077">
        <f t="shared" si="94"/>
        <v>1</v>
      </c>
      <c r="P1077">
        <f t="shared" si="94"/>
        <v>0</v>
      </c>
      <c r="Q1077">
        <f t="shared" si="95"/>
        <v>2</v>
      </c>
      <c r="R1077" t="str">
        <f t="shared" si="91"/>
        <v>250mt-lowbio</v>
      </c>
      <c r="S1077" t="str">
        <f t="shared" si="91"/>
        <v>L3</v>
      </c>
      <c r="T1077" t="str">
        <f t="shared" si="91"/>
        <v>S2_P2</v>
      </c>
      <c r="U1077" t="str">
        <f t="shared" si="92"/>
        <v>L3-S2_P2</v>
      </c>
    </row>
    <row r="1078" spans="1:21" x14ac:dyDescent="0.35">
      <c r="A1078" t="s">
        <v>1637</v>
      </c>
      <c r="B1078" t="s">
        <v>1514</v>
      </c>
      <c r="C1078" t="s">
        <v>14</v>
      </c>
      <c r="D1078" t="s">
        <v>1464</v>
      </c>
      <c r="E1078">
        <v>0</v>
      </c>
      <c r="F1078">
        <v>0</v>
      </c>
      <c r="G1078">
        <v>0</v>
      </c>
      <c r="H1078" t="s">
        <v>1442</v>
      </c>
      <c r="I1078" t="s">
        <v>1495</v>
      </c>
      <c r="J1078" t="s">
        <v>1604</v>
      </c>
      <c r="K1078" t="s">
        <v>1495</v>
      </c>
      <c r="M1078">
        <f t="shared" si="93"/>
        <v>-1</v>
      </c>
      <c r="N1078">
        <f t="shared" si="94"/>
        <v>0</v>
      </c>
      <c r="O1078">
        <f t="shared" si="94"/>
        <v>0</v>
      </c>
      <c r="P1078">
        <f t="shared" si="94"/>
        <v>0</v>
      </c>
      <c r="Q1078">
        <f t="shared" si="95"/>
        <v>-1</v>
      </c>
      <c r="R1078" t="str">
        <f t="shared" si="91"/>
        <v>250mt-lowbio</v>
      </c>
      <c r="S1078" t="str">
        <f t="shared" si="91"/>
        <v>L3</v>
      </c>
      <c r="T1078" t="str">
        <f t="shared" si="91"/>
        <v>S3</v>
      </c>
      <c r="U1078" t="str">
        <f t="shared" si="92"/>
        <v>L3-S3</v>
      </c>
    </row>
    <row r="1079" spans="1:21" x14ac:dyDescent="0.35">
      <c r="A1079" t="s">
        <v>1637</v>
      </c>
      <c r="B1079" t="s">
        <v>1514</v>
      </c>
      <c r="C1079" t="s">
        <v>14</v>
      </c>
      <c r="D1079" t="s">
        <v>1466</v>
      </c>
      <c r="E1079">
        <v>0.132075472</v>
      </c>
      <c r="F1079">
        <v>0</v>
      </c>
      <c r="G1079">
        <v>0</v>
      </c>
      <c r="H1079" t="s">
        <v>1442</v>
      </c>
      <c r="I1079" t="s">
        <v>1500</v>
      </c>
      <c r="J1079" t="s">
        <v>1604</v>
      </c>
      <c r="K1079" t="s">
        <v>1500</v>
      </c>
      <c r="M1079">
        <f t="shared" si="93"/>
        <v>0</v>
      </c>
      <c r="N1079">
        <f t="shared" si="94"/>
        <v>0</v>
      </c>
      <c r="O1079">
        <f t="shared" si="94"/>
        <v>0</v>
      </c>
      <c r="P1079">
        <f t="shared" si="94"/>
        <v>0</v>
      </c>
      <c r="Q1079">
        <f t="shared" si="95"/>
        <v>0</v>
      </c>
      <c r="R1079" t="str">
        <f t="shared" si="91"/>
        <v>250mt-lowbio</v>
      </c>
      <c r="S1079" t="str">
        <f t="shared" si="91"/>
        <v>L3</v>
      </c>
      <c r="T1079" t="str">
        <f t="shared" si="91"/>
        <v>S3_P1</v>
      </c>
      <c r="U1079" t="str">
        <f t="shared" si="92"/>
        <v>L3-S3_P1</v>
      </c>
    </row>
    <row r="1080" spans="1:21" x14ac:dyDescent="0.35">
      <c r="A1080" t="s">
        <v>1637</v>
      </c>
      <c r="B1080" t="s">
        <v>1514</v>
      </c>
      <c r="C1080" t="s">
        <v>14</v>
      </c>
      <c r="D1080" t="s">
        <v>1468</v>
      </c>
      <c r="E1080">
        <v>0.58490565999999999</v>
      </c>
      <c r="F1080">
        <v>0.188679245</v>
      </c>
      <c r="G1080">
        <v>0</v>
      </c>
      <c r="H1080" t="s">
        <v>1442</v>
      </c>
      <c r="I1080" t="s">
        <v>1503</v>
      </c>
      <c r="J1080" t="s">
        <v>1604</v>
      </c>
      <c r="K1080" t="s">
        <v>1503</v>
      </c>
      <c r="M1080">
        <f t="shared" si="93"/>
        <v>0</v>
      </c>
      <c r="N1080">
        <f t="shared" si="94"/>
        <v>0</v>
      </c>
      <c r="O1080">
        <f t="shared" si="94"/>
        <v>0</v>
      </c>
      <c r="P1080">
        <f t="shared" si="94"/>
        <v>0</v>
      </c>
      <c r="Q1080">
        <f t="shared" si="95"/>
        <v>0</v>
      </c>
      <c r="R1080" t="str">
        <f t="shared" si="91"/>
        <v>250mt-lowbio</v>
      </c>
      <c r="S1080" t="str">
        <f t="shared" si="91"/>
        <v>L3</v>
      </c>
      <c r="T1080" t="str">
        <f t="shared" si="91"/>
        <v>S3_P2</v>
      </c>
      <c r="U1080" t="str">
        <f t="shared" si="92"/>
        <v>L3-S3_P2</v>
      </c>
    </row>
    <row r="1081" spans="1:21" x14ac:dyDescent="0.35">
      <c r="A1081" t="s">
        <v>1637</v>
      </c>
      <c r="B1081" t="s">
        <v>1514</v>
      </c>
      <c r="C1081" t="s">
        <v>17</v>
      </c>
      <c r="D1081" t="s">
        <v>35</v>
      </c>
      <c r="E1081">
        <v>0.43396226399999999</v>
      </c>
      <c r="F1081">
        <v>0.20754717</v>
      </c>
      <c r="G1081">
        <v>1.8867925000000001E-2</v>
      </c>
      <c r="H1081" t="s">
        <v>1442</v>
      </c>
      <c r="I1081" t="s">
        <v>1501</v>
      </c>
      <c r="J1081" t="s">
        <v>1605</v>
      </c>
      <c r="K1081" t="s">
        <v>1501</v>
      </c>
      <c r="M1081">
        <f t="shared" si="93"/>
        <v>0</v>
      </c>
      <c r="N1081">
        <f t="shared" si="94"/>
        <v>0</v>
      </c>
      <c r="O1081">
        <f t="shared" si="94"/>
        <v>0</v>
      </c>
      <c r="P1081">
        <f t="shared" si="94"/>
        <v>0</v>
      </c>
      <c r="Q1081">
        <f t="shared" si="95"/>
        <v>0</v>
      </c>
      <c r="R1081" t="str">
        <f t="shared" si="91"/>
        <v>250mt-lowbio</v>
      </c>
      <c r="S1081" t="str">
        <f t="shared" si="91"/>
        <v>L4</v>
      </c>
      <c r="T1081" t="str">
        <f t="shared" si="91"/>
        <v>a</v>
      </c>
      <c r="U1081" t="str">
        <f t="shared" si="92"/>
        <v>L4-a</v>
      </c>
    </row>
    <row r="1082" spans="1:21" x14ac:dyDescent="0.35">
      <c r="A1082" t="s">
        <v>1637</v>
      </c>
      <c r="B1082" t="s">
        <v>1514</v>
      </c>
      <c r="C1082" t="s">
        <v>17</v>
      </c>
      <c r="D1082" t="s">
        <v>39</v>
      </c>
      <c r="E1082">
        <v>0.79245283</v>
      </c>
      <c r="F1082">
        <v>0.37735849100000002</v>
      </c>
      <c r="G1082">
        <v>0.132075472</v>
      </c>
      <c r="H1082" t="s">
        <v>1463</v>
      </c>
      <c r="I1082" t="s">
        <v>1504</v>
      </c>
      <c r="J1082" t="s">
        <v>1605</v>
      </c>
      <c r="K1082" t="s">
        <v>1504</v>
      </c>
      <c r="M1082">
        <f t="shared" si="93"/>
        <v>0</v>
      </c>
      <c r="N1082">
        <f t="shared" si="94"/>
        <v>1</v>
      </c>
      <c r="O1082">
        <f t="shared" si="94"/>
        <v>0</v>
      </c>
      <c r="P1082">
        <f t="shared" si="94"/>
        <v>0</v>
      </c>
      <c r="Q1082">
        <f t="shared" si="95"/>
        <v>1</v>
      </c>
      <c r="R1082" t="str">
        <f t="shared" si="91"/>
        <v>250mt-lowbio</v>
      </c>
      <c r="S1082" t="str">
        <f t="shared" si="91"/>
        <v>L4</v>
      </c>
      <c r="T1082" t="str">
        <f t="shared" si="91"/>
        <v>b</v>
      </c>
      <c r="U1082" t="str">
        <f t="shared" si="92"/>
        <v>L4-b</v>
      </c>
    </row>
    <row r="1083" spans="1:21" x14ac:dyDescent="0.35">
      <c r="A1083" t="s">
        <v>1637</v>
      </c>
      <c r="B1083" t="s">
        <v>1514</v>
      </c>
      <c r="C1083" t="s">
        <v>17</v>
      </c>
      <c r="D1083" t="s">
        <v>42</v>
      </c>
      <c r="E1083">
        <v>0.94339622599999995</v>
      </c>
      <c r="F1083">
        <v>0.79245283</v>
      </c>
      <c r="G1083">
        <v>0.20754717</v>
      </c>
      <c r="H1083" t="s">
        <v>1447</v>
      </c>
      <c r="I1083" t="s">
        <v>1505</v>
      </c>
      <c r="J1083" t="s">
        <v>1605</v>
      </c>
      <c r="K1083" t="s">
        <v>1505</v>
      </c>
      <c r="M1083">
        <f t="shared" si="93"/>
        <v>0</v>
      </c>
      <c r="N1083">
        <f t="shared" si="94"/>
        <v>1</v>
      </c>
      <c r="O1083">
        <f t="shared" si="94"/>
        <v>1</v>
      </c>
      <c r="P1083">
        <f t="shared" si="94"/>
        <v>0</v>
      </c>
      <c r="Q1083">
        <f t="shared" si="95"/>
        <v>2</v>
      </c>
      <c r="R1083" t="str">
        <f t="shared" si="91"/>
        <v>250mt-lowbio</v>
      </c>
      <c r="S1083" t="str">
        <f t="shared" si="91"/>
        <v>L4</v>
      </c>
      <c r="T1083" t="str">
        <f t="shared" si="91"/>
        <v>d</v>
      </c>
      <c r="U1083" t="str">
        <f t="shared" si="92"/>
        <v>L4-d</v>
      </c>
    </row>
    <row r="1084" spans="1:21" x14ac:dyDescent="0.35">
      <c r="A1084" t="s">
        <v>1637</v>
      </c>
      <c r="B1084" t="s">
        <v>1514</v>
      </c>
      <c r="C1084" t="s">
        <v>17</v>
      </c>
      <c r="D1084" t="s">
        <v>45</v>
      </c>
      <c r="E1084">
        <v>1</v>
      </c>
      <c r="F1084">
        <v>0.88679245299999998</v>
      </c>
      <c r="G1084">
        <v>0.396226415</v>
      </c>
      <c r="H1084" t="s">
        <v>1447</v>
      </c>
      <c r="I1084" t="s">
        <v>1506</v>
      </c>
      <c r="J1084" t="s">
        <v>1605</v>
      </c>
      <c r="K1084" t="s">
        <v>1506</v>
      </c>
      <c r="M1084">
        <f t="shared" si="93"/>
        <v>0</v>
      </c>
      <c r="N1084">
        <f t="shared" si="94"/>
        <v>1</v>
      </c>
      <c r="O1084">
        <f t="shared" si="94"/>
        <v>1</v>
      </c>
      <c r="P1084">
        <f t="shared" si="94"/>
        <v>0</v>
      </c>
      <c r="Q1084">
        <f t="shared" si="95"/>
        <v>2</v>
      </c>
      <c r="R1084" t="str">
        <f t="shared" si="91"/>
        <v>250mt-lowbio</v>
      </c>
      <c r="S1084" t="str">
        <f t="shared" si="91"/>
        <v>L4</v>
      </c>
      <c r="T1084" t="str">
        <f t="shared" si="91"/>
        <v>e</v>
      </c>
      <c r="U1084" t="str">
        <f t="shared" si="92"/>
        <v>L4-e</v>
      </c>
    </row>
    <row r="1085" spans="1:21" x14ac:dyDescent="0.35">
      <c r="A1085" t="s">
        <v>1637</v>
      </c>
      <c r="B1085" t="s">
        <v>1514</v>
      </c>
      <c r="C1085" t="s">
        <v>17</v>
      </c>
      <c r="D1085" t="s">
        <v>1450</v>
      </c>
      <c r="E1085">
        <v>0</v>
      </c>
      <c r="F1085">
        <v>0</v>
      </c>
      <c r="G1085">
        <v>0</v>
      </c>
      <c r="H1085" t="s">
        <v>1442</v>
      </c>
      <c r="I1085" t="s">
        <v>1496</v>
      </c>
      <c r="J1085" t="s">
        <v>1605</v>
      </c>
      <c r="K1085" t="s">
        <v>1496</v>
      </c>
      <c r="M1085">
        <f t="shared" si="93"/>
        <v>-1</v>
      </c>
      <c r="N1085">
        <f t="shared" si="94"/>
        <v>0</v>
      </c>
      <c r="O1085">
        <f t="shared" si="94"/>
        <v>0</v>
      </c>
      <c r="P1085">
        <f t="shared" si="94"/>
        <v>0</v>
      </c>
      <c r="Q1085">
        <f t="shared" si="95"/>
        <v>-1</v>
      </c>
      <c r="R1085" t="str">
        <f t="shared" si="91"/>
        <v>250mt-lowbio</v>
      </c>
      <c r="S1085" t="str">
        <f t="shared" si="91"/>
        <v>L4</v>
      </c>
      <c r="T1085" t="str">
        <f t="shared" si="91"/>
        <v>S1</v>
      </c>
      <c r="U1085" t="str">
        <f t="shared" si="92"/>
        <v>L4-S1</v>
      </c>
    </row>
    <row r="1086" spans="1:21" x14ac:dyDescent="0.35">
      <c r="A1086" t="s">
        <v>1637</v>
      </c>
      <c r="B1086" t="s">
        <v>1514</v>
      </c>
      <c r="C1086" t="s">
        <v>17</v>
      </c>
      <c r="D1086" t="s">
        <v>1454</v>
      </c>
      <c r="E1086">
        <v>0.188679245</v>
      </c>
      <c r="F1086">
        <v>0</v>
      </c>
      <c r="G1086">
        <v>0</v>
      </c>
      <c r="H1086" t="s">
        <v>1442</v>
      </c>
      <c r="I1086" t="s">
        <v>1458</v>
      </c>
      <c r="J1086" t="s">
        <v>1605</v>
      </c>
      <c r="K1086" t="s">
        <v>1458</v>
      </c>
      <c r="M1086">
        <f t="shared" si="93"/>
        <v>0</v>
      </c>
      <c r="N1086">
        <f t="shared" si="94"/>
        <v>0</v>
      </c>
      <c r="O1086">
        <f t="shared" si="94"/>
        <v>0</v>
      </c>
      <c r="P1086">
        <f t="shared" si="94"/>
        <v>0</v>
      </c>
      <c r="Q1086">
        <f t="shared" si="95"/>
        <v>0</v>
      </c>
      <c r="R1086" t="str">
        <f t="shared" si="91"/>
        <v>250mt-lowbio</v>
      </c>
      <c r="S1086" t="str">
        <f t="shared" si="91"/>
        <v>L4</v>
      </c>
      <c r="T1086" t="str">
        <f t="shared" si="91"/>
        <v>S1_P1</v>
      </c>
      <c r="U1086" t="str">
        <f t="shared" si="92"/>
        <v>L4-S1_P1</v>
      </c>
    </row>
    <row r="1087" spans="1:21" x14ac:dyDescent="0.35">
      <c r="A1087" t="s">
        <v>1637</v>
      </c>
      <c r="B1087" t="s">
        <v>1514</v>
      </c>
      <c r="C1087" t="s">
        <v>17</v>
      </c>
      <c r="D1087" t="s">
        <v>1459</v>
      </c>
      <c r="E1087">
        <v>0.71698113200000002</v>
      </c>
      <c r="F1087">
        <v>0.26415094300000003</v>
      </c>
      <c r="G1087">
        <v>1.8867925000000001E-2</v>
      </c>
      <c r="H1087" t="s">
        <v>1463</v>
      </c>
      <c r="I1087" t="s">
        <v>86</v>
      </c>
      <c r="J1087" t="s">
        <v>1605</v>
      </c>
      <c r="K1087" t="s">
        <v>86</v>
      </c>
      <c r="M1087">
        <f t="shared" si="93"/>
        <v>0</v>
      </c>
      <c r="N1087">
        <f t="shared" si="94"/>
        <v>1</v>
      </c>
      <c r="O1087">
        <f t="shared" si="94"/>
        <v>0</v>
      </c>
      <c r="P1087">
        <f t="shared" si="94"/>
        <v>0</v>
      </c>
      <c r="Q1087">
        <f t="shared" si="95"/>
        <v>1</v>
      </c>
      <c r="R1087" t="str">
        <f t="shared" si="91"/>
        <v>250mt-lowbio</v>
      </c>
      <c r="S1087" t="str">
        <f t="shared" si="91"/>
        <v>L4</v>
      </c>
      <c r="T1087" t="str">
        <f t="shared" si="91"/>
        <v>S1_P2</v>
      </c>
      <c r="U1087" t="str">
        <f t="shared" si="92"/>
        <v>L4-S1_P2</v>
      </c>
    </row>
    <row r="1088" spans="1:21" x14ac:dyDescent="0.35">
      <c r="A1088" t="s">
        <v>1637</v>
      </c>
      <c r="B1088" t="s">
        <v>1514</v>
      </c>
      <c r="C1088" t="s">
        <v>17</v>
      </c>
      <c r="D1088" t="s">
        <v>1460</v>
      </c>
      <c r="E1088">
        <v>5.6603774000000003E-2</v>
      </c>
      <c r="F1088">
        <v>0</v>
      </c>
      <c r="G1088">
        <v>0</v>
      </c>
      <c r="H1088" t="s">
        <v>1442</v>
      </c>
      <c r="I1088" t="s">
        <v>1498</v>
      </c>
      <c r="J1088" t="s">
        <v>1605</v>
      </c>
      <c r="K1088" t="s">
        <v>1498</v>
      </c>
      <c r="M1088">
        <f t="shared" si="93"/>
        <v>0</v>
      </c>
      <c r="N1088">
        <f t="shared" si="94"/>
        <v>0</v>
      </c>
      <c r="O1088">
        <f t="shared" si="94"/>
        <v>0</v>
      </c>
      <c r="P1088">
        <f t="shared" si="94"/>
        <v>0</v>
      </c>
      <c r="Q1088">
        <f t="shared" si="95"/>
        <v>0</v>
      </c>
      <c r="R1088" t="str">
        <f t="shared" si="91"/>
        <v>250mt-lowbio</v>
      </c>
      <c r="S1088" t="str">
        <f t="shared" si="91"/>
        <v>L4</v>
      </c>
      <c r="T1088" t="str">
        <f t="shared" si="91"/>
        <v>S2</v>
      </c>
      <c r="U1088" t="str">
        <f t="shared" si="92"/>
        <v>L4-S2</v>
      </c>
    </row>
    <row r="1089" spans="1:21" x14ac:dyDescent="0.35">
      <c r="A1089" t="s">
        <v>1637</v>
      </c>
      <c r="B1089" t="s">
        <v>1514</v>
      </c>
      <c r="C1089" t="s">
        <v>17</v>
      </c>
      <c r="D1089" t="s">
        <v>1462</v>
      </c>
      <c r="E1089">
        <v>0.47169811299999997</v>
      </c>
      <c r="F1089">
        <v>0.16981132099999999</v>
      </c>
      <c r="G1089">
        <v>0</v>
      </c>
      <c r="H1089" t="s">
        <v>1442</v>
      </c>
      <c r="I1089" t="s">
        <v>212</v>
      </c>
      <c r="J1089" t="s">
        <v>1605</v>
      </c>
      <c r="K1089" t="s">
        <v>212</v>
      </c>
      <c r="M1089">
        <f t="shared" si="93"/>
        <v>0</v>
      </c>
      <c r="N1089">
        <f t="shared" si="94"/>
        <v>0</v>
      </c>
      <c r="O1089">
        <f t="shared" si="94"/>
        <v>0</v>
      </c>
      <c r="P1089">
        <f t="shared" si="94"/>
        <v>0</v>
      </c>
      <c r="Q1089">
        <f t="shared" si="95"/>
        <v>0</v>
      </c>
      <c r="R1089" t="str">
        <f t="shared" si="91"/>
        <v>250mt-lowbio</v>
      </c>
      <c r="S1089" t="str">
        <f t="shared" si="91"/>
        <v>L4</v>
      </c>
      <c r="T1089" t="str">
        <f t="shared" si="91"/>
        <v>S2_P1</v>
      </c>
      <c r="U1089" t="str">
        <f t="shared" si="92"/>
        <v>L4-S2_P1</v>
      </c>
    </row>
    <row r="1090" spans="1:21" x14ac:dyDescent="0.35">
      <c r="A1090" t="s">
        <v>1637</v>
      </c>
      <c r="B1090" t="s">
        <v>1514</v>
      </c>
      <c r="C1090" t="s">
        <v>17</v>
      </c>
      <c r="D1090" t="s">
        <v>179</v>
      </c>
      <c r="E1090">
        <v>0.90566037700000002</v>
      </c>
      <c r="F1090">
        <v>0.603773585</v>
      </c>
      <c r="G1090">
        <v>0.188679245</v>
      </c>
      <c r="H1090" t="s">
        <v>1463</v>
      </c>
      <c r="I1090" t="s">
        <v>88</v>
      </c>
      <c r="J1090" t="s">
        <v>1605</v>
      </c>
      <c r="K1090" t="s">
        <v>88</v>
      </c>
      <c r="M1090">
        <f t="shared" si="93"/>
        <v>0</v>
      </c>
      <c r="N1090">
        <f t="shared" si="94"/>
        <v>1</v>
      </c>
      <c r="O1090">
        <f t="shared" si="94"/>
        <v>0</v>
      </c>
      <c r="P1090">
        <f t="shared" si="94"/>
        <v>0</v>
      </c>
      <c r="Q1090">
        <f t="shared" si="95"/>
        <v>1</v>
      </c>
      <c r="R1090" t="str">
        <f t="shared" ref="R1090:T1153" si="96">B1090</f>
        <v>250mt-lowbio</v>
      </c>
      <c r="S1090" t="str">
        <f t="shared" si="96"/>
        <v>L4</v>
      </c>
      <c r="T1090" t="str">
        <f t="shared" si="96"/>
        <v>S2_P2</v>
      </c>
      <c r="U1090" t="str">
        <f t="shared" ref="U1090:U1153" si="97">I1090</f>
        <v>L4-S2_P2</v>
      </c>
    </row>
    <row r="1091" spans="1:21" x14ac:dyDescent="0.35">
      <c r="A1091" t="s">
        <v>1637</v>
      </c>
      <c r="B1091" t="s">
        <v>1514</v>
      </c>
      <c r="C1091" t="s">
        <v>17</v>
      </c>
      <c r="D1091" t="s">
        <v>1464</v>
      </c>
      <c r="E1091">
        <v>0</v>
      </c>
      <c r="F1091">
        <v>0</v>
      </c>
      <c r="G1091">
        <v>0</v>
      </c>
      <c r="H1091" t="s">
        <v>1442</v>
      </c>
      <c r="I1091" t="s">
        <v>1497</v>
      </c>
      <c r="J1091" t="s">
        <v>1605</v>
      </c>
      <c r="K1091" t="s">
        <v>1497</v>
      </c>
      <c r="M1091">
        <f t="shared" ref="M1091:M1154" si="98">IF(E1091=0,-1,0)</f>
        <v>-1</v>
      </c>
      <c r="N1091">
        <f t="shared" ref="N1091:P1154" si="99">IF(E1091&gt;0.667,1,0)</f>
        <v>0</v>
      </c>
      <c r="O1091">
        <f t="shared" si="99"/>
        <v>0</v>
      </c>
      <c r="P1091">
        <f t="shared" si="99"/>
        <v>0</v>
      </c>
      <c r="Q1091">
        <f t="shared" ref="Q1091:Q1154" si="100">SUM(M1091:P1091)</f>
        <v>-1</v>
      </c>
      <c r="R1091" t="str">
        <f t="shared" si="96"/>
        <v>250mt-lowbio</v>
      </c>
      <c r="S1091" t="str">
        <f t="shared" si="96"/>
        <v>L4</v>
      </c>
      <c r="T1091" t="str">
        <f t="shared" si="96"/>
        <v>S3</v>
      </c>
      <c r="U1091" t="str">
        <f t="shared" si="97"/>
        <v>L4-S3</v>
      </c>
    </row>
    <row r="1092" spans="1:21" x14ac:dyDescent="0.35">
      <c r="A1092" t="s">
        <v>1637</v>
      </c>
      <c r="B1092" t="s">
        <v>1514</v>
      </c>
      <c r="C1092" t="s">
        <v>17</v>
      </c>
      <c r="D1092" t="s">
        <v>1466</v>
      </c>
      <c r="E1092">
        <v>5.6603774000000003E-2</v>
      </c>
      <c r="F1092">
        <v>0</v>
      </c>
      <c r="G1092">
        <v>0</v>
      </c>
      <c r="H1092" t="s">
        <v>1442</v>
      </c>
      <c r="I1092" t="s">
        <v>1499</v>
      </c>
      <c r="J1092" t="s">
        <v>1605</v>
      </c>
      <c r="K1092" t="s">
        <v>1499</v>
      </c>
      <c r="M1092">
        <f t="shared" si="98"/>
        <v>0</v>
      </c>
      <c r="N1092">
        <f t="shared" si="99"/>
        <v>0</v>
      </c>
      <c r="O1092">
        <f t="shared" si="99"/>
        <v>0</v>
      </c>
      <c r="P1092">
        <f t="shared" si="99"/>
        <v>0</v>
      </c>
      <c r="Q1092">
        <f t="shared" si="100"/>
        <v>0</v>
      </c>
      <c r="R1092" t="str">
        <f t="shared" si="96"/>
        <v>250mt-lowbio</v>
      </c>
      <c r="S1092" t="str">
        <f t="shared" si="96"/>
        <v>L4</v>
      </c>
      <c r="T1092" t="str">
        <f t="shared" si="96"/>
        <v>S3_P1</v>
      </c>
      <c r="U1092" t="str">
        <f t="shared" si="97"/>
        <v>L4-S3_P1</v>
      </c>
    </row>
    <row r="1093" spans="1:21" x14ac:dyDescent="0.35">
      <c r="A1093" t="s">
        <v>1637</v>
      </c>
      <c r="B1093" t="s">
        <v>1514</v>
      </c>
      <c r="C1093" t="s">
        <v>17</v>
      </c>
      <c r="D1093" t="s">
        <v>1468</v>
      </c>
      <c r="E1093">
        <v>0.43396226399999999</v>
      </c>
      <c r="F1093">
        <v>0.132075472</v>
      </c>
      <c r="G1093">
        <v>0</v>
      </c>
      <c r="H1093" t="s">
        <v>1442</v>
      </c>
      <c r="I1093" t="s">
        <v>1502</v>
      </c>
      <c r="J1093" t="s">
        <v>1605</v>
      </c>
      <c r="K1093" t="s">
        <v>1502</v>
      </c>
      <c r="M1093">
        <f t="shared" si="98"/>
        <v>0</v>
      </c>
      <c r="N1093">
        <f t="shared" si="99"/>
        <v>0</v>
      </c>
      <c r="O1093">
        <f t="shared" si="99"/>
        <v>0</v>
      </c>
      <c r="P1093">
        <f t="shared" si="99"/>
        <v>0</v>
      </c>
      <c r="Q1093">
        <f t="shared" si="100"/>
        <v>0</v>
      </c>
      <c r="R1093" t="str">
        <f t="shared" si="96"/>
        <v>250mt-lowbio</v>
      </c>
      <c r="S1093" t="str">
        <f t="shared" si="96"/>
        <v>L4</v>
      </c>
      <c r="T1093" t="str">
        <f t="shared" si="96"/>
        <v>S3_P2</v>
      </c>
      <c r="U1093" t="str">
        <f t="shared" si="97"/>
        <v>L4-S3_P2</v>
      </c>
    </row>
    <row r="1094" spans="1:21" x14ac:dyDescent="0.35">
      <c r="A1094" t="s">
        <v>1637</v>
      </c>
      <c r="B1094" t="s">
        <v>1507</v>
      </c>
      <c r="C1094" t="s">
        <v>3</v>
      </c>
      <c r="D1094" t="s">
        <v>35</v>
      </c>
      <c r="E1094">
        <v>0.30188679200000001</v>
      </c>
      <c r="F1094">
        <v>0.20754717</v>
      </c>
      <c r="G1094">
        <v>1.8867925000000001E-2</v>
      </c>
      <c r="H1094" t="s">
        <v>1442</v>
      </c>
      <c r="I1094" t="s">
        <v>1443</v>
      </c>
      <c r="J1094" t="s">
        <v>1606</v>
      </c>
      <c r="K1094" t="s">
        <v>1443</v>
      </c>
      <c r="M1094">
        <f t="shared" si="98"/>
        <v>0</v>
      </c>
      <c r="N1094">
        <f t="shared" si="99"/>
        <v>0</v>
      </c>
      <c r="O1094">
        <f t="shared" si="99"/>
        <v>0</v>
      </c>
      <c r="P1094">
        <f t="shared" si="99"/>
        <v>0</v>
      </c>
      <c r="Q1094">
        <f t="shared" si="100"/>
        <v>0</v>
      </c>
      <c r="R1094" t="str">
        <f t="shared" si="96"/>
        <v>250mt</v>
      </c>
      <c r="S1094" t="str">
        <f t="shared" si="96"/>
        <v>L1</v>
      </c>
      <c r="T1094" t="str">
        <f t="shared" si="96"/>
        <v>a</v>
      </c>
      <c r="U1094" t="str">
        <f t="shared" si="97"/>
        <v>L1-a</v>
      </c>
    </row>
    <row r="1095" spans="1:21" x14ac:dyDescent="0.35">
      <c r="A1095" t="s">
        <v>1637</v>
      </c>
      <c r="B1095" t="s">
        <v>1507</v>
      </c>
      <c r="C1095" t="s">
        <v>3</v>
      </c>
      <c r="D1095" t="s">
        <v>39</v>
      </c>
      <c r="E1095">
        <v>0.54716981099999995</v>
      </c>
      <c r="F1095">
        <v>0.32075471700000002</v>
      </c>
      <c r="G1095">
        <v>0.11320754700000001</v>
      </c>
      <c r="H1095" t="s">
        <v>1442</v>
      </c>
      <c r="I1095" t="s">
        <v>1445</v>
      </c>
      <c r="J1095" t="s">
        <v>1606</v>
      </c>
      <c r="K1095" t="s">
        <v>1445</v>
      </c>
      <c r="M1095">
        <f t="shared" si="98"/>
        <v>0</v>
      </c>
      <c r="N1095">
        <f t="shared" si="99"/>
        <v>0</v>
      </c>
      <c r="O1095">
        <f t="shared" si="99"/>
        <v>0</v>
      </c>
      <c r="P1095">
        <f t="shared" si="99"/>
        <v>0</v>
      </c>
      <c r="Q1095">
        <f t="shared" si="100"/>
        <v>0</v>
      </c>
      <c r="R1095" t="str">
        <f t="shared" si="96"/>
        <v>250mt</v>
      </c>
      <c r="S1095" t="str">
        <f t="shared" si="96"/>
        <v>L1</v>
      </c>
      <c r="T1095" t="str">
        <f t="shared" si="96"/>
        <v>b</v>
      </c>
      <c r="U1095" t="str">
        <f t="shared" si="97"/>
        <v>L1-b</v>
      </c>
    </row>
    <row r="1096" spans="1:21" x14ac:dyDescent="0.35">
      <c r="A1096" t="s">
        <v>1637</v>
      </c>
      <c r="B1096" t="s">
        <v>1507</v>
      </c>
      <c r="C1096" t="s">
        <v>3</v>
      </c>
      <c r="D1096" t="s">
        <v>42</v>
      </c>
      <c r="E1096">
        <v>0.90566037700000002</v>
      </c>
      <c r="F1096">
        <v>0.66037735799999997</v>
      </c>
      <c r="G1096">
        <v>0.20754717</v>
      </c>
      <c r="H1096" t="s">
        <v>1463</v>
      </c>
      <c r="I1096" t="s">
        <v>1448</v>
      </c>
      <c r="J1096" t="s">
        <v>1606</v>
      </c>
      <c r="K1096" t="s">
        <v>1448</v>
      </c>
      <c r="M1096">
        <f t="shared" si="98"/>
        <v>0</v>
      </c>
      <c r="N1096">
        <f t="shared" si="99"/>
        <v>1</v>
      </c>
      <c r="O1096">
        <f t="shared" si="99"/>
        <v>0</v>
      </c>
      <c r="P1096">
        <f t="shared" si="99"/>
        <v>0</v>
      </c>
      <c r="Q1096">
        <f t="shared" si="100"/>
        <v>1</v>
      </c>
      <c r="R1096" t="str">
        <f t="shared" si="96"/>
        <v>250mt</v>
      </c>
      <c r="S1096" t="str">
        <f t="shared" si="96"/>
        <v>L1</v>
      </c>
      <c r="T1096" t="str">
        <f t="shared" si="96"/>
        <v>d</v>
      </c>
      <c r="U1096" t="str">
        <f t="shared" si="97"/>
        <v>L1-d</v>
      </c>
    </row>
    <row r="1097" spans="1:21" x14ac:dyDescent="0.35">
      <c r="A1097" t="s">
        <v>1637</v>
      </c>
      <c r="B1097" t="s">
        <v>1507</v>
      </c>
      <c r="C1097" t="s">
        <v>3</v>
      </c>
      <c r="D1097" t="s">
        <v>45</v>
      </c>
      <c r="E1097">
        <v>0.98113207499999999</v>
      </c>
      <c r="F1097">
        <v>0.84905660400000005</v>
      </c>
      <c r="G1097">
        <v>0.37735849100000002</v>
      </c>
      <c r="H1097" t="s">
        <v>1447</v>
      </c>
      <c r="I1097" t="s">
        <v>1449</v>
      </c>
      <c r="J1097" t="s">
        <v>1606</v>
      </c>
      <c r="K1097" t="s">
        <v>1449</v>
      </c>
      <c r="M1097">
        <f t="shared" si="98"/>
        <v>0</v>
      </c>
      <c r="N1097">
        <f t="shared" si="99"/>
        <v>1</v>
      </c>
      <c r="O1097">
        <f t="shared" si="99"/>
        <v>1</v>
      </c>
      <c r="P1097">
        <f t="shared" si="99"/>
        <v>0</v>
      </c>
      <c r="Q1097">
        <f t="shared" si="100"/>
        <v>2</v>
      </c>
      <c r="R1097" t="str">
        <f t="shared" si="96"/>
        <v>250mt</v>
      </c>
      <c r="S1097" t="str">
        <f t="shared" si="96"/>
        <v>L1</v>
      </c>
      <c r="T1097" t="str">
        <f t="shared" si="96"/>
        <v>e</v>
      </c>
      <c r="U1097" t="str">
        <f t="shared" si="97"/>
        <v>L1-e</v>
      </c>
    </row>
    <row r="1098" spans="1:21" x14ac:dyDescent="0.35">
      <c r="A1098" t="s">
        <v>1637</v>
      </c>
      <c r="B1098" t="s">
        <v>1507</v>
      </c>
      <c r="C1098" t="s">
        <v>3</v>
      </c>
      <c r="D1098" t="s">
        <v>1450</v>
      </c>
      <c r="E1098">
        <v>0</v>
      </c>
      <c r="F1098">
        <v>0</v>
      </c>
      <c r="G1098">
        <v>0</v>
      </c>
      <c r="H1098" t="s">
        <v>1442</v>
      </c>
      <c r="I1098" t="s">
        <v>1451</v>
      </c>
      <c r="J1098" t="s">
        <v>1606</v>
      </c>
      <c r="K1098" t="s">
        <v>1451</v>
      </c>
      <c r="M1098">
        <f t="shared" si="98"/>
        <v>-1</v>
      </c>
      <c r="N1098">
        <f t="shared" si="99"/>
        <v>0</v>
      </c>
      <c r="O1098">
        <f t="shared" si="99"/>
        <v>0</v>
      </c>
      <c r="P1098">
        <f t="shared" si="99"/>
        <v>0</v>
      </c>
      <c r="Q1098">
        <f t="shared" si="100"/>
        <v>-1</v>
      </c>
      <c r="R1098" t="str">
        <f t="shared" si="96"/>
        <v>250mt</v>
      </c>
      <c r="S1098" t="str">
        <f t="shared" si="96"/>
        <v>L1</v>
      </c>
      <c r="T1098" t="str">
        <f t="shared" si="96"/>
        <v>S1</v>
      </c>
      <c r="U1098" t="str">
        <f t="shared" si="97"/>
        <v>L1-S1</v>
      </c>
    </row>
    <row r="1099" spans="1:21" x14ac:dyDescent="0.35">
      <c r="A1099" t="s">
        <v>1637</v>
      </c>
      <c r="B1099" t="s">
        <v>1507</v>
      </c>
      <c r="C1099" t="s">
        <v>3</v>
      </c>
      <c r="D1099" t="s">
        <v>1454</v>
      </c>
      <c r="E1099">
        <v>9.4339622999999997E-2</v>
      </c>
      <c r="F1099">
        <v>0</v>
      </c>
      <c r="G1099">
        <v>0</v>
      </c>
      <c r="H1099" t="s">
        <v>1442</v>
      </c>
      <c r="I1099" t="s">
        <v>1455</v>
      </c>
      <c r="J1099" t="s">
        <v>1606</v>
      </c>
      <c r="K1099" t="s">
        <v>1455</v>
      </c>
      <c r="M1099">
        <f t="shared" si="98"/>
        <v>0</v>
      </c>
      <c r="N1099">
        <f t="shared" si="99"/>
        <v>0</v>
      </c>
      <c r="O1099">
        <f t="shared" si="99"/>
        <v>0</v>
      </c>
      <c r="P1099">
        <f t="shared" si="99"/>
        <v>0</v>
      </c>
      <c r="Q1099">
        <f t="shared" si="100"/>
        <v>0</v>
      </c>
      <c r="R1099" t="str">
        <f t="shared" si="96"/>
        <v>250mt</v>
      </c>
      <c r="S1099" t="str">
        <f t="shared" si="96"/>
        <v>L1</v>
      </c>
      <c r="T1099" t="str">
        <f t="shared" si="96"/>
        <v>S1_P1</v>
      </c>
      <c r="U1099" t="str">
        <f t="shared" si="97"/>
        <v>L1-S1_P1</v>
      </c>
    </row>
    <row r="1100" spans="1:21" x14ac:dyDescent="0.35">
      <c r="A1100" t="s">
        <v>1637</v>
      </c>
      <c r="B1100" t="s">
        <v>1507</v>
      </c>
      <c r="C1100" t="s">
        <v>3</v>
      </c>
      <c r="D1100" t="s">
        <v>1459</v>
      </c>
      <c r="E1100">
        <v>0.49056603799999998</v>
      </c>
      <c r="F1100">
        <v>0.20754717</v>
      </c>
      <c r="G1100">
        <v>1.8867925000000001E-2</v>
      </c>
      <c r="H1100" t="s">
        <v>1442</v>
      </c>
      <c r="I1100" t="s">
        <v>85</v>
      </c>
      <c r="J1100" t="s">
        <v>1606</v>
      </c>
      <c r="K1100" t="s">
        <v>85</v>
      </c>
      <c r="M1100">
        <f t="shared" si="98"/>
        <v>0</v>
      </c>
      <c r="N1100">
        <f t="shared" si="99"/>
        <v>0</v>
      </c>
      <c r="O1100">
        <f t="shared" si="99"/>
        <v>0</v>
      </c>
      <c r="P1100">
        <f t="shared" si="99"/>
        <v>0</v>
      </c>
      <c r="Q1100">
        <f t="shared" si="100"/>
        <v>0</v>
      </c>
      <c r="R1100" t="str">
        <f t="shared" si="96"/>
        <v>250mt</v>
      </c>
      <c r="S1100" t="str">
        <f t="shared" si="96"/>
        <v>L1</v>
      </c>
      <c r="T1100" t="str">
        <f t="shared" si="96"/>
        <v>S1_P2</v>
      </c>
      <c r="U1100" t="str">
        <f t="shared" si="97"/>
        <v>L1-S1_P2</v>
      </c>
    </row>
    <row r="1101" spans="1:21" x14ac:dyDescent="0.35">
      <c r="A1101" t="s">
        <v>1637</v>
      </c>
      <c r="B1101" t="s">
        <v>1507</v>
      </c>
      <c r="C1101" t="s">
        <v>3</v>
      </c>
      <c r="D1101" t="s">
        <v>1460</v>
      </c>
      <c r="E1101">
        <v>0</v>
      </c>
      <c r="F1101">
        <v>0</v>
      </c>
      <c r="G1101">
        <v>0</v>
      </c>
      <c r="H1101" t="s">
        <v>1442</v>
      </c>
      <c r="I1101" t="s">
        <v>1461</v>
      </c>
      <c r="J1101" t="s">
        <v>1606</v>
      </c>
      <c r="K1101" t="s">
        <v>1461</v>
      </c>
      <c r="M1101">
        <f t="shared" si="98"/>
        <v>-1</v>
      </c>
      <c r="N1101">
        <f t="shared" si="99"/>
        <v>0</v>
      </c>
      <c r="O1101">
        <f t="shared" si="99"/>
        <v>0</v>
      </c>
      <c r="P1101">
        <f t="shared" si="99"/>
        <v>0</v>
      </c>
      <c r="Q1101">
        <f t="shared" si="100"/>
        <v>-1</v>
      </c>
      <c r="R1101" t="str">
        <f t="shared" si="96"/>
        <v>250mt</v>
      </c>
      <c r="S1101" t="str">
        <f t="shared" si="96"/>
        <v>L1</v>
      </c>
      <c r="T1101" t="str">
        <f t="shared" si="96"/>
        <v>S2</v>
      </c>
      <c r="U1101" t="str">
        <f t="shared" si="97"/>
        <v>L1-S2</v>
      </c>
    </row>
    <row r="1102" spans="1:21" x14ac:dyDescent="0.35">
      <c r="A1102" t="s">
        <v>1637</v>
      </c>
      <c r="B1102" t="s">
        <v>1507</v>
      </c>
      <c r="C1102" t="s">
        <v>3</v>
      </c>
      <c r="D1102" t="s">
        <v>1462</v>
      </c>
      <c r="E1102">
        <v>0.33962264199999997</v>
      </c>
      <c r="F1102">
        <v>0.132075472</v>
      </c>
      <c r="G1102">
        <v>0</v>
      </c>
      <c r="H1102" t="s">
        <v>1442</v>
      </c>
      <c r="I1102" t="s">
        <v>1457</v>
      </c>
      <c r="J1102" t="s">
        <v>1606</v>
      </c>
      <c r="K1102" t="s">
        <v>1457</v>
      </c>
      <c r="M1102">
        <f t="shared" si="98"/>
        <v>0</v>
      </c>
      <c r="N1102">
        <f t="shared" si="99"/>
        <v>0</v>
      </c>
      <c r="O1102">
        <f t="shared" si="99"/>
        <v>0</v>
      </c>
      <c r="P1102">
        <f t="shared" si="99"/>
        <v>0</v>
      </c>
      <c r="Q1102">
        <f t="shared" si="100"/>
        <v>0</v>
      </c>
      <c r="R1102" t="str">
        <f t="shared" si="96"/>
        <v>250mt</v>
      </c>
      <c r="S1102" t="str">
        <f t="shared" si="96"/>
        <v>L1</v>
      </c>
      <c r="T1102" t="str">
        <f t="shared" si="96"/>
        <v>S2_P1</v>
      </c>
      <c r="U1102" t="str">
        <f t="shared" si="97"/>
        <v>L1-S2_P1</v>
      </c>
    </row>
    <row r="1103" spans="1:21" x14ac:dyDescent="0.35">
      <c r="A1103" t="s">
        <v>1637</v>
      </c>
      <c r="B1103" t="s">
        <v>1507</v>
      </c>
      <c r="C1103" t="s">
        <v>3</v>
      </c>
      <c r="D1103" t="s">
        <v>179</v>
      </c>
      <c r="E1103">
        <v>0.84905660400000005</v>
      </c>
      <c r="F1103">
        <v>0.52830188700000003</v>
      </c>
      <c r="G1103">
        <v>0.188679245</v>
      </c>
      <c r="H1103" t="s">
        <v>1463</v>
      </c>
      <c r="I1103" t="s">
        <v>87</v>
      </c>
      <c r="J1103" t="s">
        <v>1606</v>
      </c>
      <c r="K1103" t="s">
        <v>87</v>
      </c>
      <c r="M1103">
        <f t="shared" si="98"/>
        <v>0</v>
      </c>
      <c r="N1103">
        <f t="shared" si="99"/>
        <v>1</v>
      </c>
      <c r="O1103">
        <f t="shared" si="99"/>
        <v>0</v>
      </c>
      <c r="P1103">
        <f t="shared" si="99"/>
        <v>0</v>
      </c>
      <c r="Q1103">
        <f t="shared" si="100"/>
        <v>1</v>
      </c>
      <c r="R1103" t="str">
        <f t="shared" si="96"/>
        <v>250mt</v>
      </c>
      <c r="S1103" t="str">
        <f t="shared" si="96"/>
        <v>L1</v>
      </c>
      <c r="T1103" t="str">
        <f t="shared" si="96"/>
        <v>S2_P2</v>
      </c>
      <c r="U1103" t="str">
        <f t="shared" si="97"/>
        <v>L1-S2_P2</v>
      </c>
    </row>
    <row r="1104" spans="1:21" x14ac:dyDescent="0.35">
      <c r="A1104" t="s">
        <v>1637</v>
      </c>
      <c r="B1104" t="s">
        <v>1507</v>
      </c>
      <c r="C1104" t="s">
        <v>3</v>
      </c>
      <c r="D1104" t="s">
        <v>1464</v>
      </c>
      <c r="E1104">
        <v>0</v>
      </c>
      <c r="F1104">
        <v>0</v>
      </c>
      <c r="G1104">
        <v>0</v>
      </c>
      <c r="H1104" t="s">
        <v>1442</v>
      </c>
      <c r="I1104" t="s">
        <v>1465</v>
      </c>
      <c r="J1104" t="s">
        <v>1606</v>
      </c>
      <c r="K1104" t="s">
        <v>1465</v>
      </c>
      <c r="M1104">
        <f t="shared" si="98"/>
        <v>-1</v>
      </c>
      <c r="N1104">
        <f t="shared" si="99"/>
        <v>0</v>
      </c>
      <c r="O1104">
        <f t="shared" si="99"/>
        <v>0</v>
      </c>
      <c r="P1104">
        <f t="shared" si="99"/>
        <v>0</v>
      </c>
      <c r="Q1104">
        <f t="shared" si="100"/>
        <v>-1</v>
      </c>
      <c r="R1104" t="str">
        <f t="shared" si="96"/>
        <v>250mt</v>
      </c>
      <c r="S1104" t="str">
        <f t="shared" si="96"/>
        <v>L1</v>
      </c>
      <c r="T1104" t="str">
        <f t="shared" si="96"/>
        <v>S3</v>
      </c>
      <c r="U1104" t="str">
        <f t="shared" si="97"/>
        <v>L1-S3</v>
      </c>
    </row>
    <row r="1105" spans="1:21" x14ac:dyDescent="0.35">
      <c r="A1105" t="s">
        <v>1637</v>
      </c>
      <c r="B1105" t="s">
        <v>1507</v>
      </c>
      <c r="C1105" t="s">
        <v>3</v>
      </c>
      <c r="D1105" t="s">
        <v>1466</v>
      </c>
      <c r="E1105">
        <v>0</v>
      </c>
      <c r="F1105">
        <v>0</v>
      </c>
      <c r="G1105">
        <v>0</v>
      </c>
      <c r="H1105" t="s">
        <v>1442</v>
      </c>
      <c r="I1105" t="s">
        <v>1467</v>
      </c>
      <c r="J1105" t="s">
        <v>1606</v>
      </c>
      <c r="K1105" t="s">
        <v>1467</v>
      </c>
      <c r="M1105">
        <f t="shared" si="98"/>
        <v>-1</v>
      </c>
      <c r="N1105">
        <f t="shared" si="99"/>
        <v>0</v>
      </c>
      <c r="O1105">
        <f t="shared" si="99"/>
        <v>0</v>
      </c>
      <c r="P1105">
        <f t="shared" si="99"/>
        <v>0</v>
      </c>
      <c r="Q1105">
        <f t="shared" si="100"/>
        <v>-1</v>
      </c>
      <c r="R1105" t="str">
        <f t="shared" si="96"/>
        <v>250mt</v>
      </c>
      <c r="S1105" t="str">
        <f t="shared" si="96"/>
        <v>L1</v>
      </c>
      <c r="T1105" t="str">
        <f t="shared" si="96"/>
        <v>S3_P1</v>
      </c>
      <c r="U1105" t="str">
        <f t="shared" si="97"/>
        <v>L1-S3_P1</v>
      </c>
    </row>
    <row r="1106" spans="1:21" x14ac:dyDescent="0.35">
      <c r="A1106" t="s">
        <v>1637</v>
      </c>
      <c r="B1106" t="s">
        <v>1507</v>
      </c>
      <c r="C1106" t="s">
        <v>3</v>
      </c>
      <c r="D1106" t="s">
        <v>1468</v>
      </c>
      <c r="E1106">
        <v>0.30188679200000001</v>
      </c>
      <c r="F1106">
        <v>0.11320754700000001</v>
      </c>
      <c r="G1106">
        <v>0</v>
      </c>
      <c r="H1106" t="s">
        <v>1442</v>
      </c>
      <c r="I1106" t="s">
        <v>1469</v>
      </c>
      <c r="J1106" t="s">
        <v>1606</v>
      </c>
      <c r="K1106" t="s">
        <v>1469</v>
      </c>
      <c r="M1106">
        <f t="shared" si="98"/>
        <v>0</v>
      </c>
      <c r="N1106">
        <f t="shared" si="99"/>
        <v>0</v>
      </c>
      <c r="O1106">
        <f t="shared" si="99"/>
        <v>0</v>
      </c>
      <c r="P1106">
        <f t="shared" si="99"/>
        <v>0</v>
      </c>
      <c r="Q1106">
        <f t="shared" si="100"/>
        <v>0</v>
      </c>
      <c r="R1106" t="str">
        <f t="shared" si="96"/>
        <v>250mt</v>
      </c>
      <c r="S1106" t="str">
        <f t="shared" si="96"/>
        <v>L1</v>
      </c>
      <c r="T1106" t="str">
        <f t="shared" si="96"/>
        <v>S3_P2</v>
      </c>
      <c r="U1106" t="str">
        <f t="shared" si="97"/>
        <v>L1-S3_P2</v>
      </c>
    </row>
    <row r="1107" spans="1:21" x14ac:dyDescent="0.35">
      <c r="A1107" t="s">
        <v>1637</v>
      </c>
      <c r="B1107" t="s">
        <v>1507</v>
      </c>
      <c r="C1107" t="s">
        <v>9</v>
      </c>
      <c r="D1107" t="s">
        <v>35</v>
      </c>
      <c r="E1107">
        <v>0.50943396200000002</v>
      </c>
      <c r="F1107">
        <v>0.26415094300000003</v>
      </c>
      <c r="G1107">
        <v>7.5471698000000004E-2</v>
      </c>
      <c r="H1107" t="s">
        <v>1442</v>
      </c>
      <c r="I1107" t="s">
        <v>1470</v>
      </c>
      <c r="J1107" t="s">
        <v>1607</v>
      </c>
      <c r="K1107" t="s">
        <v>1470</v>
      </c>
      <c r="M1107">
        <f t="shared" si="98"/>
        <v>0</v>
      </c>
      <c r="N1107">
        <f t="shared" si="99"/>
        <v>0</v>
      </c>
      <c r="O1107">
        <f t="shared" si="99"/>
        <v>0</v>
      </c>
      <c r="P1107">
        <f t="shared" si="99"/>
        <v>0</v>
      </c>
      <c r="Q1107">
        <f t="shared" si="100"/>
        <v>0</v>
      </c>
      <c r="R1107" t="str">
        <f t="shared" si="96"/>
        <v>250mt</v>
      </c>
      <c r="S1107" t="str">
        <f t="shared" si="96"/>
        <v>L2</v>
      </c>
      <c r="T1107" t="str">
        <f t="shared" si="96"/>
        <v>a</v>
      </c>
      <c r="U1107" t="str">
        <f t="shared" si="97"/>
        <v>L2-a</v>
      </c>
    </row>
    <row r="1108" spans="1:21" x14ac:dyDescent="0.35">
      <c r="A1108" t="s">
        <v>1637</v>
      </c>
      <c r="B1108" t="s">
        <v>1507</v>
      </c>
      <c r="C1108" t="s">
        <v>9</v>
      </c>
      <c r="D1108" t="s">
        <v>39</v>
      </c>
      <c r="E1108">
        <v>0.83018867900000004</v>
      </c>
      <c r="F1108">
        <v>0.43396226399999999</v>
      </c>
      <c r="G1108">
        <v>0.132075472</v>
      </c>
      <c r="H1108" t="s">
        <v>1463</v>
      </c>
      <c r="I1108" t="s">
        <v>1472</v>
      </c>
      <c r="J1108" t="s">
        <v>1607</v>
      </c>
      <c r="K1108" t="s">
        <v>1472</v>
      </c>
      <c r="M1108">
        <f t="shared" si="98"/>
        <v>0</v>
      </c>
      <c r="N1108">
        <f t="shared" si="99"/>
        <v>1</v>
      </c>
      <c r="O1108">
        <f t="shared" si="99"/>
        <v>0</v>
      </c>
      <c r="P1108">
        <f t="shared" si="99"/>
        <v>0</v>
      </c>
      <c r="Q1108">
        <f t="shared" si="100"/>
        <v>1</v>
      </c>
      <c r="R1108" t="str">
        <f t="shared" si="96"/>
        <v>250mt</v>
      </c>
      <c r="S1108" t="str">
        <f t="shared" si="96"/>
        <v>L2</v>
      </c>
      <c r="T1108" t="str">
        <f t="shared" si="96"/>
        <v>b</v>
      </c>
      <c r="U1108" t="str">
        <f t="shared" si="97"/>
        <v>L2-b</v>
      </c>
    </row>
    <row r="1109" spans="1:21" x14ac:dyDescent="0.35">
      <c r="A1109" t="s">
        <v>1637</v>
      </c>
      <c r="B1109" t="s">
        <v>1507</v>
      </c>
      <c r="C1109" t="s">
        <v>9</v>
      </c>
      <c r="D1109" t="s">
        <v>42</v>
      </c>
      <c r="E1109">
        <v>0.96226415099999996</v>
      </c>
      <c r="F1109">
        <v>0.83018867900000004</v>
      </c>
      <c r="G1109">
        <v>0.28301886799999998</v>
      </c>
      <c r="H1109" t="s">
        <v>1447</v>
      </c>
      <c r="I1109" t="s">
        <v>1473</v>
      </c>
      <c r="J1109" t="s">
        <v>1607</v>
      </c>
      <c r="K1109" t="s">
        <v>1473</v>
      </c>
      <c r="M1109">
        <f t="shared" si="98"/>
        <v>0</v>
      </c>
      <c r="N1109">
        <f t="shared" si="99"/>
        <v>1</v>
      </c>
      <c r="O1109">
        <f t="shared" si="99"/>
        <v>1</v>
      </c>
      <c r="P1109">
        <f t="shared" si="99"/>
        <v>0</v>
      </c>
      <c r="Q1109">
        <f t="shared" si="100"/>
        <v>2</v>
      </c>
      <c r="R1109" t="str">
        <f t="shared" si="96"/>
        <v>250mt</v>
      </c>
      <c r="S1109" t="str">
        <f t="shared" si="96"/>
        <v>L2</v>
      </c>
      <c r="T1109" t="str">
        <f t="shared" si="96"/>
        <v>d</v>
      </c>
      <c r="U1109" t="str">
        <f t="shared" si="97"/>
        <v>L2-d</v>
      </c>
    </row>
    <row r="1110" spans="1:21" x14ac:dyDescent="0.35">
      <c r="A1110" t="s">
        <v>1637</v>
      </c>
      <c r="B1110" t="s">
        <v>1507</v>
      </c>
      <c r="C1110" t="s">
        <v>9</v>
      </c>
      <c r="D1110" t="s">
        <v>45</v>
      </c>
      <c r="E1110">
        <v>1</v>
      </c>
      <c r="F1110">
        <v>0.90566037700000002</v>
      </c>
      <c r="G1110">
        <v>0.45283018899999999</v>
      </c>
      <c r="H1110" t="s">
        <v>1447</v>
      </c>
      <c r="I1110" t="s">
        <v>1474</v>
      </c>
      <c r="J1110" t="s">
        <v>1607</v>
      </c>
      <c r="K1110" t="s">
        <v>1474</v>
      </c>
      <c r="M1110">
        <f t="shared" si="98"/>
        <v>0</v>
      </c>
      <c r="N1110">
        <f t="shared" si="99"/>
        <v>1</v>
      </c>
      <c r="O1110">
        <f t="shared" si="99"/>
        <v>1</v>
      </c>
      <c r="P1110">
        <f t="shared" si="99"/>
        <v>0</v>
      </c>
      <c r="Q1110">
        <f t="shared" si="100"/>
        <v>2</v>
      </c>
      <c r="R1110" t="str">
        <f t="shared" si="96"/>
        <v>250mt</v>
      </c>
      <c r="S1110" t="str">
        <f t="shared" si="96"/>
        <v>L2</v>
      </c>
      <c r="T1110" t="str">
        <f t="shared" si="96"/>
        <v>e</v>
      </c>
      <c r="U1110" t="str">
        <f t="shared" si="97"/>
        <v>L2-e</v>
      </c>
    </row>
    <row r="1111" spans="1:21" x14ac:dyDescent="0.35">
      <c r="A1111" t="s">
        <v>1637</v>
      </c>
      <c r="B1111" t="s">
        <v>1507</v>
      </c>
      <c r="C1111" t="s">
        <v>9</v>
      </c>
      <c r="D1111" t="s">
        <v>1450</v>
      </c>
      <c r="E1111">
        <v>0</v>
      </c>
      <c r="F1111">
        <v>0</v>
      </c>
      <c r="G1111">
        <v>0</v>
      </c>
      <c r="H1111" t="s">
        <v>1442</v>
      </c>
      <c r="I1111" t="s">
        <v>1475</v>
      </c>
      <c r="J1111" t="s">
        <v>1607</v>
      </c>
      <c r="K1111" t="s">
        <v>1475</v>
      </c>
      <c r="M1111">
        <f t="shared" si="98"/>
        <v>-1</v>
      </c>
      <c r="N1111">
        <f t="shared" si="99"/>
        <v>0</v>
      </c>
      <c r="O1111">
        <f t="shared" si="99"/>
        <v>0</v>
      </c>
      <c r="P1111">
        <f t="shared" si="99"/>
        <v>0</v>
      </c>
      <c r="Q1111">
        <f t="shared" si="100"/>
        <v>-1</v>
      </c>
      <c r="R1111" t="str">
        <f t="shared" si="96"/>
        <v>250mt</v>
      </c>
      <c r="S1111" t="str">
        <f t="shared" si="96"/>
        <v>L2</v>
      </c>
      <c r="T1111" t="str">
        <f t="shared" si="96"/>
        <v>S1</v>
      </c>
      <c r="U1111" t="str">
        <f t="shared" si="97"/>
        <v>L2-S1</v>
      </c>
    </row>
    <row r="1112" spans="1:21" x14ac:dyDescent="0.35">
      <c r="A1112" t="s">
        <v>1637</v>
      </c>
      <c r="B1112" t="s">
        <v>1507</v>
      </c>
      <c r="C1112" t="s">
        <v>9</v>
      </c>
      <c r="D1112" t="s">
        <v>1454</v>
      </c>
      <c r="E1112">
        <v>0.22641509400000001</v>
      </c>
      <c r="F1112">
        <v>0</v>
      </c>
      <c r="G1112">
        <v>0</v>
      </c>
      <c r="H1112" t="s">
        <v>1442</v>
      </c>
      <c r="I1112" t="s">
        <v>1476</v>
      </c>
      <c r="J1112" t="s">
        <v>1607</v>
      </c>
      <c r="K1112" t="s">
        <v>1476</v>
      </c>
      <c r="M1112">
        <f t="shared" si="98"/>
        <v>0</v>
      </c>
      <c r="N1112">
        <f t="shared" si="99"/>
        <v>0</v>
      </c>
      <c r="O1112">
        <f t="shared" si="99"/>
        <v>0</v>
      </c>
      <c r="P1112">
        <f t="shared" si="99"/>
        <v>0</v>
      </c>
      <c r="Q1112">
        <f t="shared" si="100"/>
        <v>0</v>
      </c>
      <c r="R1112" t="str">
        <f t="shared" si="96"/>
        <v>250mt</v>
      </c>
      <c r="S1112" t="str">
        <f t="shared" si="96"/>
        <v>L2</v>
      </c>
      <c r="T1112" t="str">
        <f t="shared" si="96"/>
        <v>S1_P1</v>
      </c>
      <c r="U1112" t="str">
        <f t="shared" si="97"/>
        <v>L2-S1_P1</v>
      </c>
    </row>
    <row r="1113" spans="1:21" x14ac:dyDescent="0.35">
      <c r="A1113" t="s">
        <v>1637</v>
      </c>
      <c r="B1113" t="s">
        <v>1507</v>
      </c>
      <c r="C1113" t="s">
        <v>9</v>
      </c>
      <c r="D1113" t="s">
        <v>1459</v>
      </c>
      <c r="E1113">
        <v>0.83018867900000004</v>
      </c>
      <c r="F1113">
        <v>0.33962264199999997</v>
      </c>
      <c r="G1113">
        <v>3.7735849000000002E-2</v>
      </c>
      <c r="H1113" t="s">
        <v>1463</v>
      </c>
      <c r="I1113" t="s">
        <v>1477</v>
      </c>
      <c r="J1113" t="s">
        <v>1607</v>
      </c>
      <c r="K1113" t="s">
        <v>1477</v>
      </c>
      <c r="M1113">
        <f t="shared" si="98"/>
        <v>0</v>
      </c>
      <c r="N1113">
        <f t="shared" si="99"/>
        <v>1</v>
      </c>
      <c r="O1113">
        <f t="shared" si="99"/>
        <v>0</v>
      </c>
      <c r="P1113">
        <f t="shared" si="99"/>
        <v>0</v>
      </c>
      <c r="Q1113">
        <f t="shared" si="100"/>
        <v>1</v>
      </c>
      <c r="R1113" t="str">
        <f t="shared" si="96"/>
        <v>250mt</v>
      </c>
      <c r="S1113" t="str">
        <f t="shared" si="96"/>
        <v>L2</v>
      </c>
      <c r="T1113" t="str">
        <f t="shared" si="96"/>
        <v>S1_P2</v>
      </c>
      <c r="U1113" t="str">
        <f t="shared" si="97"/>
        <v>L2-S1_P2</v>
      </c>
    </row>
    <row r="1114" spans="1:21" x14ac:dyDescent="0.35">
      <c r="A1114" t="s">
        <v>1637</v>
      </c>
      <c r="B1114" t="s">
        <v>1507</v>
      </c>
      <c r="C1114" t="s">
        <v>9</v>
      </c>
      <c r="D1114" t="s">
        <v>1460</v>
      </c>
      <c r="E1114">
        <v>0.11320754700000001</v>
      </c>
      <c r="F1114">
        <v>0</v>
      </c>
      <c r="G1114">
        <v>0</v>
      </c>
      <c r="H1114" t="s">
        <v>1442</v>
      </c>
      <c r="I1114" t="s">
        <v>1478</v>
      </c>
      <c r="J1114" t="s">
        <v>1607</v>
      </c>
      <c r="K1114" t="s">
        <v>1478</v>
      </c>
      <c r="M1114">
        <f t="shared" si="98"/>
        <v>0</v>
      </c>
      <c r="N1114">
        <f t="shared" si="99"/>
        <v>0</v>
      </c>
      <c r="O1114">
        <f t="shared" si="99"/>
        <v>0</v>
      </c>
      <c r="P1114">
        <f t="shared" si="99"/>
        <v>0</v>
      </c>
      <c r="Q1114">
        <f t="shared" si="100"/>
        <v>0</v>
      </c>
      <c r="R1114" t="str">
        <f t="shared" si="96"/>
        <v>250mt</v>
      </c>
      <c r="S1114" t="str">
        <f t="shared" si="96"/>
        <v>L2</v>
      </c>
      <c r="T1114" t="str">
        <f t="shared" si="96"/>
        <v>S2</v>
      </c>
      <c r="U1114" t="str">
        <f t="shared" si="97"/>
        <v>L2-S2</v>
      </c>
    </row>
    <row r="1115" spans="1:21" x14ac:dyDescent="0.35">
      <c r="A1115" t="s">
        <v>1637</v>
      </c>
      <c r="B1115" t="s">
        <v>1507</v>
      </c>
      <c r="C1115" t="s">
        <v>9</v>
      </c>
      <c r="D1115" t="s">
        <v>1462</v>
      </c>
      <c r="E1115">
        <v>0.58490565999999999</v>
      </c>
      <c r="F1115">
        <v>0.20754717</v>
      </c>
      <c r="G1115">
        <v>1.8867925000000001E-2</v>
      </c>
      <c r="H1115" t="s">
        <v>1442</v>
      </c>
      <c r="I1115" t="s">
        <v>1479</v>
      </c>
      <c r="J1115" t="s">
        <v>1607</v>
      </c>
      <c r="K1115" t="s">
        <v>1479</v>
      </c>
      <c r="M1115">
        <f t="shared" si="98"/>
        <v>0</v>
      </c>
      <c r="N1115">
        <f t="shared" si="99"/>
        <v>0</v>
      </c>
      <c r="O1115">
        <f t="shared" si="99"/>
        <v>0</v>
      </c>
      <c r="P1115">
        <f t="shared" si="99"/>
        <v>0</v>
      </c>
      <c r="Q1115">
        <f t="shared" si="100"/>
        <v>0</v>
      </c>
      <c r="R1115" t="str">
        <f t="shared" si="96"/>
        <v>250mt</v>
      </c>
      <c r="S1115" t="str">
        <f t="shared" si="96"/>
        <v>L2</v>
      </c>
      <c r="T1115" t="str">
        <f t="shared" si="96"/>
        <v>S2_P1</v>
      </c>
      <c r="U1115" t="str">
        <f t="shared" si="97"/>
        <v>L2-S2_P1</v>
      </c>
    </row>
    <row r="1116" spans="1:21" x14ac:dyDescent="0.35">
      <c r="A1116" t="s">
        <v>1637</v>
      </c>
      <c r="B1116" t="s">
        <v>1507</v>
      </c>
      <c r="C1116" t="s">
        <v>9</v>
      </c>
      <c r="D1116" t="s">
        <v>179</v>
      </c>
      <c r="E1116">
        <v>0.92452830200000002</v>
      </c>
      <c r="F1116">
        <v>0.71698113200000002</v>
      </c>
      <c r="G1116">
        <v>0.20754717</v>
      </c>
      <c r="H1116" t="s">
        <v>1447</v>
      </c>
      <c r="I1116" t="s">
        <v>1480</v>
      </c>
      <c r="J1116" t="s">
        <v>1607</v>
      </c>
      <c r="K1116" t="s">
        <v>1480</v>
      </c>
      <c r="M1116">
        <f t="shared" si="98"/>
        <v>0</v>
      </c>
      <c r="N1116">
        <f t="shared" si="99"/>
        <v>1</v>
      </c>
      <c r="O1116">
        <f t="shared" si="99"/>
        <v>1</v>
      </c>
      <c r="P1116">
        <f t="shared" si="99"/>
        <v>0</v>
      </c>
      <c r="Q1116">
        <f t="shared" si="100"/>
        <v>2</v>
      </c>
      <c r="R1116" t="str">
        <f t="shared" si="96"/>
        <v>250mt</v>
      </c>
      <c r="S1116" t="str">
        <f t="shared" si="96"/>
        <v>L2</v>
      </c>
      <c r="T1116" t="str">
        <f t="shared" si="96"/>
        <v>S2_P2</v>
      </c>
      <c r="U1116" t="str">
        <f t="shared" si="97"/>
        <v>L2-S2_P2</v>
      </c>
    </row>
    <row r="1117" spans="1:21" x14ac:dyDescent="0.35">
      <c r="A1117" t="s">
        <v>1637</v>
      </c>
      <c r="B1117" t="s">
        <v>1507</v>
      </c>
      <c r="C1117" t="s">
        <v>9</v>
      </c>
      <c r="D1117" t="s">
        <v>1464</v>
      </c>
      <c r="E1117">
        <v>0</v>
      </c>
      <c r="F1117">
        <v>0</v>
      </c>
      <c r="G1117">
        <v>0</v>
      </c>
      <c r="H1117" t="s">
        <v>1442</v>
      </c>
      <c r="I1117" t="s">
        <v>1481</v>
      </c>
      <c r="J1117" t="s">
        <v>1607</v>
      </c>
      <c r="K1117" t="s">
        <v>1481</v>
      </c>
      <c r="M1117">
        <f t="shared" si="98"/>
        <v>-1</v>
      </c>
      <c r="N1117">
        <f t="shared" si="99"/>
        <v>0</v>
      </c>
      <c r="O1117">
        <f t="shared" si="99"/>
        <v>0</v>
      </c>
      <c r="P1117">
        <f t="shared" si="99"/>
        <v>0</v>
      </c>
      <c r="Q1117">
        <f t="shared" si="100"/>
        <v>-1</v>
      </c>
      <c r="R1117" t="str">
        <f t="shared" si="96"/>
        <v>250mt</v>
      </c>
      <c r="S1117" t="str">
        <f t="shared" si="96"/>
        <v>L2</v>
      </c>
      <c r="T1117" t="str">
        <f t="shared" si="96"/>
        <v>S3</v>
      </c>
      <c r="U1117" t="str">
        <f t="shared" si="97"/>
        <v>L2-S3</v>
      </c>
    </row>
    <row r="1118" spans="1:21" x14ac:dyDescent="0.35">
      <c r="A1118" t="s">
        <v>1637</v>
      </c>
      <c r="B1118" t="s">
        <v>1507</v>
      </c>
      <c r="C1118" t="s">
        <v>9</v>
      </c>
      <c r="D1118" t="s">
        <v>1466</v>
      </c>
      <c r="E1118">
        <v>9.4339622999999997E-2</v>
      </c>
      <c r="F1118">
        <v>0</v>
      </c>
      <c r="G1118">
        <v>0</v>
      </c>
      <c r="H1118" t="s">
        <v>1442</v>
      </c>
      <c r="I1118" t="s">
        <v>1482</v>
      </c>
      <c r="J1118" t="s">
        <v>1607</v>
      </c>
      <c r="K1118" t="s">
        <v>1482</v>
      </c>
      <c r="M1118">
        <f t="shared" si="98"/>
        <v>0</v>
      </c>
      <c r="N1118">
        <f t="shared" si="99"/>
        <v>0</v>
      </c>
      <c r="O1118">
        <f t="shared" si="99"/>
        <v>0</v>
      </c>
      <c r="P1118">
        <f t="shared" si="99"/>
        <v>0</v>
      </c>
      <c r="Q1118">
        <f t="shared" si="100"/>
        <v>0</v>
      </c>
      <c r="R1118" t="str">
        <f t="shared" si="96"/>
        <v>250mt</v>
      </c>
      <c r="S1118" t="str">
        <f t="shared" si="96"/>
        <v>L2</v>
      </c>
      <c r="T1118" t="str">
        <f t="shared" si="96"/>
        <v>S3_P1</v>
      </c>
      <c r="U1118" t="str">
        <f t="shared" si="97"/>
        <v>L2-S3_P1</v>
      </c>
    </row>
    <row r="1119" spans="1:21" x14ac:dyDescent="0.35">
      <c r="A1119" t="s">
        <v>1637</v>
      </c>
      <c r="B1119" t="s">
        <v>1507</v>
      </c>
      <c r="C1119" t="s">
        <v>9</v>
      </c>
      <c r="D1119" t="s">
        <v>1468</v>
      </c>
      <c r="E1119">
        <v>0.50943396200000002</v>
      </c>
      <c r="F1119">
        <v>0.16981132099999999</v>
      </c>
      <c r="G1119">
        <v>0</v>
      </c>
      <c r="H1119" t="s">
        <v>1442</v>
      </c>
      <c r="I1119" t="s">
        <v>1483</v>
      </c>
      <c r="J1119" t="s">
        <v>1607</v>
      </c>
      <c r="K1119" t="s">
        <v>1483</v>
      </c>
      <c r="M1119">
        <f t="shared" si="98"/>
        <v>0</v>
      </c>
      <c r="N1119">
        <f t="shared" si="99"/>
        <v>0</v>
      </c>
      <c r="O1119">
        <f t="shared" si="99"/>
        <v>0</v>
      </c>
      <c r="P1119">
        <f t="shared" si="99"/>
        <v>0</v>
      </c>
      <c r="Q1119">
        <f t="shared" si="100"/>
        <v>0</v>
      </c>
      <c r="R1119" t="str">
        <f t="shared" si="96"/>
        <v>250mt</v>
      </c>
      <c r="S1119" t="str">
        <f t="shared" si="96"/>
        <v>L2</v>
      </c>
      <c r="T1119" t="str">
        <f t="shared" si="96"/>
        <v>S3_P2</v>
      </c>
      <c r="U1119" t="str">
        <f t="shared" si="97"/>
        <v>L2-S3_P2</v>
      </c>
    </row>
    <row r="1120" spans="1:21" x14ac:dyDescent="0.35">
      <c r="A1120" t="s">
        <v>1637</v>
      </c>
      <c r="B1120" t="s">
        <v>1507</v>
      </c>
      <c r="C1120" t="s">
        <v>14</v>
      </c>
      <c r="D1120" t="s">
        <v>35</v>
      </c>
      <c r="E1120">
        <v>0.62264150900000004</v>
      </c>
      <c r="F1120">
        <v>0.26415094300000003</v>
      </c>
      <c r="G1120">
        <v>9.4339622999999997E-2</v>
      </c>
      <c r="H1120" t="s">
        <v>1442</v>
      </c>
      <c r="I1120" t="s">
        <v>1484</v>
      </c>
      <c r="J1120" t="s">
        <v>1608</v>
      </c>
      <c r="K1120" t="s">
        <v>1484</v>
      </c>
      <c r="M1120">
        <f t="shared" si="98"/>
        <v>0</v>
      </c>
      <c r="N1120">
        <f t="shared" si="99"/>
        <v>0</v>
      </c>
      <c r="O1120">
        <f t="shared" si="99"/>
        <v>0</v>
      </c>
      <c r="P1120">
        <f t="shared" si="99"/>
        <v>0</v>
      </c>
      <c r="Q1120">
        <f t="shared" si="100"/>
        <v>0</v>
      </c>
      <c r="R1120" t="str">
        <f t="shared" si="96"/>
        <v>250mt</v>
      </c>
      <c r="S1120" t="str">
        <f t="shared" si="96"/>
        <v>L3</v>
      </c>
      <c r="T1120" t="str">
        <f t="shared" si="96"/>
        <v>a</v>
      </c>
      <c r="U1120" t="str">
        <f t="shared" si="97"/>
        <v>L3-a</v>
      </c>
    </row>
    <row r="1121" spans="1:21" x14ac:dyDescent="0.35">
      <c r="A1121" t="s">
        <v>1637</v>
      </c>
      <c r="B1121" t="s">
        <v>1507</v>
      </c>
      <c r="C1121" t="s">
        <v>14</v>
      </c>
      <c r="D1121" t="s">
        <v>39</v>
      </c>
      <c r="E1121">
        <v>0.84905660400000005</v>
      </c>
      <c r="F1121">
        <v>0.47169811299999997</v>
      </c>
      <c r="G1121">
        <v>0.15094339600000001</v>
      </c>
      <c r="H1121" t="s">
        <v>1463</v>
      </c>
      <c r="I1121" t="s">
        <v>1486</v>
      </c>
      <c r="J1121" t="s">
        <v>1608</v>
      </c>
      <c r="K1121" t="s">
        <v>1486</v>
      </c>
      <c r="M1121">
        <f t="shared" si="98"/>
        <v>0</v>
      </c>
      <c r="N1121">
        <f t="shared" si="99"/>
        <v>1</v>
      </c>
      <c r="O1121">
        <f t="shared" si="99"/>
        <v>0</v>
      </c>
      <c r="P1121">
        <f t="shared" si="99"/>
        <v>0</v>
      </c>
      <c r="Q1121">
        <f t="shared" si="100"/>
        <v>1</v>
      </c>
      <c r="R1121" t="str">
        <f t="shared" si="96"/>
        <v>250mt</v>
      </c>
      <c r="S1121" t="str">
        <f t="shared" si="96"/>
        <v>L3</v>
      </c>
      <c r="T1121" t="str">
        <f t="shared" si="96"/>
        <v>b</v>
      </c>
      <c r="U1121" t="str">
        <f t="shared" si="97"/>
        <v>L3-b</v>
      </c>
    </row>
    <row r="1122" spans="1:21" x14ac:dyDescent="0.35">
      <c r="A1122" t="s">
        <v>1637</v>
      </c>
      <c r="B1122" t="s">
        <v>1507</v>
      </c>
      <c r="C1122" t="s">
        <v>14</v>
      </c>
      <c r="D1122" t="s">
        <v>42</v>
      </c>
      <c r="E1122">
        <v>0.98113207499999999</v>
      </c>
      <c r="F1122">
        <v>0.83018867900000004</v>
      </c>
      <c r="G1122">
        <v>0.28301886799999998</v>
      </c>
      <c r="H1122" t="s">
        <v>1447</v>
      </c>
      <c r="I1122" t="s">
        <v>1487</v>
      </c>
      <c r="J1122" t="s">
        <v>1608</v>
      </c>
      <c r="K1122" t="s">
        <v>1487</v>
      </c>
      <c r="M1122">
        <f t="shared" si="98"/>
        <v>0</v>
      </c>
      <c r="N1122">
        <f t="shared" si="99"/>
        <v>1</v>
      </c>
      <c r="O1122">
        <f t="shared" si="99"/>
        <v>1</v>
      </c>
      <c r="P1122">
        <f t="shared" si="99"/>
        <v>0</v>
      </c>
      <c r="Q1122">
        <f t="shared" si="100"/>
        <v>2</v>
      </c>
      <c r="R1122" t="str">
        <f t="shared" si="96"/>
        <v>250mt</v>
      </c>
      <c r="S1122" t="str">
        <f t="shared" si="96"/>
        <v>L3</v>
      </c>
      <c r="T1122" t="str">
        <f t="shared" si="96"/>
        <v>d</v>
      </c>
      <c r="U1122" t="str">
        <f t="shared" si="97"/>
        <v>L3-d</v>
      </c>
    </row>
    <row r="1123" spans="1:21" x14ac:dyDescent="0.35">
      <c r="A1123" t="s">
        <v>1637</v>
      </c>
      <c r="B1123" t="s">
        <v>1507</v>
      </c>
      <c r="C1123" t="s">
        <v>14</v>
      </c>
      <c r="D1123" t="s">
        <v>45</v>
      </c>
      <c r="E1123">
        <v>1</v>
      </c>
      <c r="F1123">
        <v>0.92452830200000002</v>
      </c>
      <c r="G1123">
        <v>0.50943396200000002</v>
      </c>
      <c r="H1123" t="s">
        <v>1447</v>
      </c>
      <c r="I1123" t="s">
        <v>1488</v>
      </c>
      <c r="J1123" t="s">
        <v>1608</v>
      </c>
      <c r="K1123" t="s">
        <v>1488</v>
      </c>
      <c r="M1123">
        <f t="shared" si="98"/>
        <v>0</v>
      </c>
      <c r="N1123">
        <f t="shared" si="99"/>
        <v>1</v>
      </c>
      <c r="O1123">
        <f t="shared" si="99"/>
        <v>1</v>
      </c>
      <c r="P1123">
        <f t="shared" si="99"/>
        <v>0</v>
      </c>
      <c r="Q1123">
        <f t="shared" si="100"/>
        <v>2</v>
      </c>
      <c r="R1123" t="str">
        <f t="shared" si="96"/>
        <v>250mt</v>
      </c>
      <c r="S1123" t="str">
        <f t="shared" si="96"/>
        <v>L3</v>
      </c>
      <c r="T1123" t="str">
        <f t="shared" si="96"/>
        <v>e</v>
      </c>
      <c r="U1123" t="str">
        <f t="shared" si="97"/>
        <v>L3-e</v>
      </c>
    </row>
    <row r="1124" spans="1:21" x14ac:dyDescent="0.35">
      <c r="A1124" t="s">
        <v>1637</v>
      </c>
      <c r="B1124" t="s">
        <v>1507</v>
      </c>
      <c r="C1124" t="s">
        <v>14</v>
      </c>
      <c r="D1124" t="s">
        <v>1450</v>
      </c>
      <c r="E1124">
        <v>0</v>
      </c>
      <c r="F1124">
        <v>0</v>
      </c>
      <c r="G1124">
        <v>0</v>
      </c>
      <c r="H1124" t="s">
        <v>1442</v>
      </c>
      <c r="I1124" t="s">
        <v>1489</v>
      </c>
      <c r="J1124" t="s">
        <v>1608</v>
      </c>
      <c r="K1124" t="s">
        <v>1489</v>
      </c>
      <c r="M1124">
        <f t="shared" si="98"/>
        <v>-1</v>
      </c>
      <c r="N1124">
        <f t="shared" si="99"/>
        <v>0</v>
      </c>
      <c r="O1124">
        <f t="shared" si="99"/>
        <v>0</v>
      </c>
      <c r="P1124">
        <f t="shared" si="99"/>
        <v>0</v>
      </c>
      <c r="Q1124">
        <f t="shared" si="100"/>
        <v>-1</v>
      </c>
      <c r="R1124" t="str">
        <f t="shared" si="96"/>
        <v>250mt</v>
      </c>
      <c r="S1124" t="str">
        <f t="shared" si="96"/>
        <v>L3</v>
      </c>
      <c r="T1124" t="str">
        <f t="shared" si="96"/>
        <v>S1</v>
      </c>
      <c r="U1124" t="str">
        <f t="shared" si="97"/>
        <v>L3-S1</v>
      </c>
    </row>
    <row r="1125" spans="1:21" x14ac:dyDescent="0.35">
      <c r="A1125" t="s">
        <v>1637</v>
      </c>
      <c r="B1125" t="s">
        <v>1507</v>
      </c>
      <c r="C1125" t="s">
        <v>14</v>
      </c>
      <c r="D1125" t="s">
        <v>1454</v>
      </c>
      <c r="E1125">
        <v>0.26415094300000003</v>
      </c>
      <c r="F1125">
        <v>1.8867925000000001E-2</v>
      </c>
      <c r="G1125">
        <v>0</v>
      </c>
      <c r="H1125" t="s">
        <v>1442</v>
      </c>
      <c r="I1125" t="s">
        <v>1490</v>
      </c>
      <c r="J1125" t="s">
        <v>1608</v>
      </c>
      <c r="K1125" t="s">
        <v>1490</v>
      </c>
      <c r="M1125">
        <f t="shared" si="98"/>
        <v>0</v>
      </c>
      <c r="N1125">
        <f t="shared" si="99"/>
        <v>0</v>
      </c>
      <c r="O1125">
        <f t="shared" si="99"/>
        <v>0</v>
      </c>
      <c r="P1125">
        <f t="shared" si="99"/>
        <v>0</v>
      </c>
      <c r="Q1125">
        <f t="shared" si="100"/>
        <v>0</v>
      </c>
      <c r="R1125" t="str">
        <f t="shared" si="96"/>
        <v>250mt</v>
      </c>
      <c r="S1125" t="str">
        <f t="shared" si="96"/>
        <v>L3</v>
      </c>
      <c r="T1125" t="str">
        <f t="shared" si="96"/>
        <v>S1_P1</v>
      </c>
      <c r="U1125" t="str">
        <f t="shared" si="97"/>
        <v>L3-S1_P1</v>
      </c>
    </row>
    <row r="1126" spans="1:21" x14ac:dyDescent="0.35">
      <c r="A1126" t="s">
        <v>1637</v>
      </c>
      <c r="B1126" t="s">
        <v>1507</v>
      </c>
      <c r="C1126" t="s">
        <v>14</v>
      </c>
      <c r="D1126" t="s">
        <v>1459</v>
      </c>
      <c r="E1126">
        <v>0.83018867900000004</v>
      </c>
      <c r="F1126">
        <v>0.37735849100000002</v>
      </c>
      <c r="G1126">
        <v>9.4339622999999997E-2</v>
      </c>
      <c r="H1126" t="s">
        <v>1463</v>
      </c>
      <c r="I1126" t="s">
        <v>1491</v>
      </c>
      <c r="J1126" t="s">
        <v>1608</v>
      </c>
      <c r="K1126" t="s">
        <v>1491</v>
      </c>
      <c r="M1126">
        <f t="shared" si="98"/>
        <v>0</v>
      </c>
      <c r="N1126">
        <f t="shared" si="99"/>
        <v>1</v>
      </c>
      <c r="O1126">
        <f t="shared" si="99"/>
        <v>0</v>
      </c>
      <c r="P1126">
        <f t="shared" si="99"/>
        <v>0</v>
      </c>
      <c r="Q1126">
        <f t="shared" si="100"/>
        <v>1</v>
      </c>
      <c r="R1126" t="str">
        <f t="shared" si="96"/>
        <v>250mt</v>
      </c>
      <c r="S1126" t="str">
        <f t="shared" si="96"/>
        <v>L3</v>
      </c>
      <c r="T1126" t="str">
        <f t="shared" si="96"/>
        <v>S1_P2</v>
      </c>
      <c r="U1126" t="str">
        <f t="shared" si="97"/>
        <v>L3-S1_P2</v>
      </c>
    </row>
    <row r="1127" spans="1:21" x14ac:dyDescent="0.35">
      <c r="A1127" t="s">
        <v>1637</v>
      </c>
      <c r="B1127" t="s">
        <v>1507</v>
      </c>
      <c r="C1127" t="s">
        <v>14</v>
      </c>
      <c r="D1127" t="s">
        <v>1460</v>
      </c>
      <c r="E1127">
        <v>0.15094339600000001</v>
      </c>
      <c r="F1127">
        <v>0</v>
      </c>
      <c r="G1127">
        <v>0</v>
      </c>
      <c r="H1127" t="s">
        <v>1442</v>
      </c>
      <c r="I1127" t="s">
        <v>1492</v>
      </c>
      <c r="J1127" t="s">
        <v>1608</v>
      </c>
      <c r="K1127" t="s">
        <v>1492</v>
      </c>
      <c r="M1127">
        <f t="shared" si="98"/>
        <v>0</v>
      </c>
      <c r="N1127">
        <f t="shared" si="99"/>
        <v>0</v>
      </c>
      <c r="O1127">
        <f t="shared" si="99"/>
        <v>0</v>
      </c>
      <c r="P1127">
        <f t="shared" si="99"/>
        <v>0</v>
      </c>
      <c r="Q1127">
        <f t="shared" si="100"/>
        <v>0</v>
      </c>
      <c r="R1127" t="str">
        <f t="shared" si="96"/>
        <v>250mt</v>
      </c>
      <c r="S1127" t="str">
        <f t="shared" si="96"/>
        <v>L3</v>
      </c>
      <c r="T1127" t="str">
        <f t="shared" si="96"/>
        <v>S2</v>
      </c>
      <c r="U1127" t="str">
        <f t="shared" si="97"/>
        <v>L3-S2</v>
      </c>
    </row>
    <row r="1128" spans="1:21" x14ac:dyDescent="0.35">
      <c r="A1128" t="s">
        <v>1637</v>
      </c>
      <c r="B1128" t="s">
        <v>1507</v>
      </c>
      <c r="C1128" t="s">
        <v>14</v>
      </c>
      <c r="D1128" t="s">
        <v>1462</v>
      </c>
      <c r="E1128">
        <v>0.71698113200000002</v>
      </c>
      <c r="F1128">
        <v>0.24528301899999999</v>
      </c>
      <c r="G1128">
        <v>1.8867925000000001E-2</v>
      </c>
      <c r="H1128" t="s">
        <v>1463</v>
      </c>
      <c r="I1128" t="s">
        <v>1493</v>
      </c>
      <c r="J1128" t="s">
        <v>1608</v>
      </c>
      <c r="K1128" t="s">
        <v>1493</v>
      </c>
      <c r="M1128">
        <f t="shared" si="98"/>
        <v>0</v>
      </c>
      <c r="N1128">
        <f t="shared" si="99"/>
        <v>1</v>
      </c>
      <c r="O1128">
        <f t="shared" si="99"/>
        <v>0</v>
      </c>
      <c r="P1128">
        <f t="shared" si="99"/>
        <v>0</v>
      </c>
      <c r="Q1128">
        <f t="shared" si="100"/>
        <v>1</v>
      </c>
      <c r="R1128" t="str">
        <f t="shared" si="96"/>
        <v>250mt</v>
      </c>
      <c r="S1128" t="str">
        <f t="shared" si="96"/>
        <v>L3</v>
      </c>
      <c r="T1128" t="str">
        <f t="shared" si="96"/>
        <v>S2_P1</v>
      </c>
      <c r="U1128" t="str">
        <f t="shared" si="97"/>
        <v>L3-S2_P1</v>
      </c>
    </row>
    <row r="1129" spans="1:21" x14ac:dyDescent="0.35">
      <c r="A1129" t="s">
        <v>1637</v>
      </c>
      <c r="B1129" t="s">
        <v>1507</v>
      </c>
      <c r="C1129" t="s">
        <v>14</v>
      </c>
      <c r="D1129" t="s">
        <v>179</v>
      </c>
      <c r="E1129">
        <v>0.94339622599999995</v>
      </c>
      <c r="F1129">
        <v>0.77358490599999996</v>
      </c>
      <c r="G1129">
        <v>0.22641509400000001</v>
      </c>
      <c r="H1129" t="s">
        <v>1447</v>
      </c>
      <c r="I1129" t="s">
        <v>1494</v>
      </c>
      <c r="J1129" t="s">
        <v>1608</v>
      </c>
      <c r="K1129" t="s">
        <v>1494</v>
      </c>
      <c r="M1129">
        <f t="shared" si="98"/>
        <v>0</v>
      </c>
      <c r="N1129">
        <f t="shared" si="99"/>
        <v>1</v>
      </c>
      <c r="O1129">
        <f t="shared" si="99"/>
        <v>1</v>
      </c>
      <c r="P1129">
        <f t="shared" si="99"/>
        <v>0</v>
      </c>
      <c r="Q1129">
        <f t="shared" si="100"/>
        <v>2</v>
      </c>
      <c r="R1129" t="str">
        <f t="shared" si="96"/>
        <v>250mt</v>
      </c>
      <c r="S1129" t="str">
        <f t="shared" si="96"/>
        <v>L3</v>
      </c>
      <c r="T1129" t="str">
        <f t="shared" si="96"/>
        <v>S2_P2</v>
      </c>
      <c r="U1129" t="str">
        <f t="shared" si="97"/>
        <v>L3-S2_P2</v>
      </c>
    </row>
    <row r="1130" spans="1:21" x14ac:dyDescent="0.35">
      <c r="A1130" t="s">
        <v>1637</v>
      </c>
      <c r="B1130" t="s">
        <v>1507</v>
      </c>
      <c r="C1130" t="s">
        <v>14</v>
      </c>
      <c r="D1130" t="s">
        <v>1464</v>
      </c>
      <c r="E1130">
        <v>0</v>
      </c>
      <c r="F1130">
        <v>0</v>
      </c>
      <c r="G1130">
        <v>0</v>
      </c>
      <c r="H1130" t="s">
        <v>1442</v>
      </c>
      <c r="I1130" t="s">
        <v>1495</v>
      </c>
      <c r="J1130" t="s">
        <v>1608</v>
      </c>
      <c r="K1130" t="s">
        <v>1495</v>
      </c>
      <c r="M1130">
        <f t="shared" si="98"/>
        <v>-1</v>
      </c>
      <c r="N1130">
        <f t="shared" si="99"/>
        <v>0</v>
      </c>
      <c r="O1130">
        <f t="shared" si="99"/>
        <v>0</v>
      </c>
      <c r="P1130">
        <f t="shared" si="99"/>
        <v>0</v>
      </c>
      <c r="Q1130">
        <f t="shared" si="100"/>
        <v>-1</v>
      </c>
      <c r="R1130" t="str">
        <f t="shared" si="96"/>
        <v>250mt</v>
      </c>
      <c r="S1130" t="str">
        <f t="shared" si="96"/>
        <v>L3</v>
      </c>
      <c r="T1130" t="str">
        <f t="shared" si="96"/>
        <v>S3</v>
      </c>
      <c r="U1130" t="str">
        <f t="shared" si="97"/>
        <v>L3-S3</v>
      </c>
    </row>
    <row r="1131" spans="1:21" x14ac:dyDescent="0.35">
      <c r="A1131" t="s">
        <v>1637</v>
      </c>
      <c r="B1131" t="s">
        <v>1507</v>
      </c>
      <c r="C1131" t="s">
        <v>14</v>
      </c>
      <c r="D1131" t="s">
        <v>1466</v>
      </c>
      <c r="E1131">
        <v>0.16981132099999999</v>
      </c>
      <c r="F1131">
        <v>0</v>
      </c>
      <c r="G1131">
        <v>0</v>
      </c>
      <c r="H1131" t="s">
        <v>1442</v>
      </c>
      <c r="I1131" t="s">
        <v>1500</v>
      </c>
      <c r="J1131" t="s">
        <v>1608</v>
      </c>
      <c r="K1131" t="s">
        <v>1500</v>
      </c>
      <c r="M1131">
        <f t="shared" si="98"/>
        <v>0</v>
      </c>
      <c r="N1131">
        <f t="shared" si="99"/>
        <v>0</v>
      </c>
      <c r="O1131">
        <f t="shared" si="99"/>
        <v>0</v>
      </c>
      <c r="P1131">
        <f t="shared" si="99"/>
        <v>0</v>
      </c>
      <c r="Q1131">
        <f t="shared" si="100"/>
        <v>0</v>
      </c>
      <c r="R1131" t="str">
        <f t="shared" si="96"/>
        <v>250mt</v>
      </c>
      <c r="S1131" t="str">
        <f t="shared" si="96"/>
        <v>L3</v>
      </c>
      <c r="T1131" t="str">
        <f t="shared" si="96"/>
        <v>S3_P1</v>
      </c>
      <c r="U1131" t="str">
        <f t="shared" si="97"/>
        <v>L3-S3_P1</v>
      </c>
    </row>
    <row r="1132" spans="1:21" x14ac:dyDescent="0.35">
      <c r="A1132" t="s">
        <v>1637</v>
      </c>
      <c r="B1132" t="s">
        <v>1507</v>
      </c>
      <c r="C1132" t="s">
        <v>14</v>
      </c>
      <c r="D1132" t="s">
        <v>1468</v>
      </c>
      <c r="E1132">
        <v>0.62264150900000004</v>
      </c>
      <c r="F1132">
        <v>0.20754717</v>
      </c>
      <c r="G1132">
        <v>0</v>
      </c>
      <c r="H1132" t="s">
        <v>1442</v>
      </c>
      <c r="I1132" t="s">
        <v>1503</v>
      </c>
      <c r="J1132" t="s">
        <v>1608</v>
      </c>
      <c r="K1132" t="s">
        <v>1503</v>
      </c>
      <c r="M1132">
        <f t="shared" si="98"/>
        <v>0</v>
      </c>
      <c r="N1132">
        <f t="shared" si="99"/>
        <v>0</v>
      </c>
      <c r="O1132">
        <f t="shared" si="99"/>
        <v>0</v>
      </c>
      <c r="P1132">
        <f t="shared" si="99"/>
        <v>0</v>
      </c>
      <c r="Q1132">
        <f t="shared" si="100"/>
        <v>0</v>
      </c>
      <c r="R1132" t="str">
        <f t="shared" si="96"/>
        <v>250mt</v>
      </c>
      <c r="S1132" t="str">
        <f t="shared" si="96"/>
        <v>L3</v>
      </c>
      <c r="T1132" t="str">
        <f t="shared" si="96"/>
        <v>S3_P2</v>
      </c>
      <c r="U1132" t="str">
        <f t="shared" si="97"/>
        <v>L3-S3_P2</v>
      </c>
    </row>
    <row r="1133" spans="1:21" x14ac:dyDescent="0.35">
      <c r="A1133" t="s">
        <v>1637</v>
      </c>
      <c r="B1133" t="s">
        <v>1507</v>
      </c>
      <c r="C1133" t="s">
        <v>17</v>
      </c>
      <c r="D1133" t="s">
        <v>35</v>
      </c>
      <c r="E1133">
        <v>0.43396226399999999</v>
      </c>
      <c r="F1133">
        <v>0.22641509400000001</v>
      </c>
      <c r="G1133">
        <v>3.7735849000000002E-2</v>
      </c>
      <c r="H1133" t="s">
        <v>1442</v>
      </c>
      <c r="I1133" t="s">
        <v>1501</v>
      </c>
      <c r="J1133" t="s">
        <v>1609</v>
      </c>
      <c r="K1133" t="s">
        <v>1501</v>
      </c>
      <c r="M1133">
        <f t="shared" si="98"/>
        <v>0</v>
      </c>
      <c r="N1133">
        <f t="shared" si="99"/>
        <v>0</v>
      </c>
      <c r="O1133">
        <f t="shared" si="99"/>
        <v>0</v>
      </c>
      <c r="P1133">
        <f t="shared" si="99"/>
        <v>0</v>
      </c>
      <c r="Q1133">
        <f t="shared" si="100"/>
        <v>0</v>
      </c>
      <c r="R1133" t="str">
        <f t="shared" si="96"/>
        <v>250mt</v>
      </c>
      <c r="S1133" t="str">
        <f t="shared" si="96"/>
        <v>L4</v>
      </c>
      <c r="T1133" t="str">
        <f t="shared" si="96"/>
        <v>a</v>
      </c>
      <c r="U1133" t="str">
        <f t="shared" si="97"/>
        <v>L4-a</v>
      </c>
    </row>
    <row r="1134" spans="1:21" x14ac:dyDescent="0.35">
      <c r="A1134" t="s">
        <v>1637</v>
      </c>
      <c r="B1134" t="s">
        <v>1507</v>
      </c>
      <c r="C1134" t="s">
        <v>17</v>
      </c>
      <c r="D1134" t="s">
        <v>39</v>
      </c>
      <c r="E1134">
        <v>0.811320755</v>
      </c>
      <c r="F1134">
        <v>0.41509434000000001</v>
      </c>
      <c r="G1134">
        <v>0.132075472</v>
      </c>
      <c r="H1134" t="s">
        <v>1463</v>
      </c>
      <c r="I1134" t="s">
        <v>1504</v>
      </c>
      <c r="J1134" t="s">
        <v>1609</v>
      </c>
      <c r="K1134" t="s">
        <v>1504</v>
      </c>
      <c r="M1134">
        <f t="shared" si="98"/>
        <v>0</v>
      </c>
      <c r="N1134">
        <f t="shared" si="99"/>
        <v>1</v>
      </c>
      <c r="O1134">
        <f t="shared" si="99"/>
        <v>0</v>
      </c>
      <c r="P1134">
        <f t="shared" si="99"/>
        <v>0</v>
      </c>
      <c r="Q1134">
        <f t="shared" si="100"/>
        <v>1</v>
      </c>
      <c r="R1134" t="str">
        <f t="shared" si="96"/>
        <v>250mt</v>
      </c>
      <c r="S1134" t="str">
        <f t="shared" si="96"/>
        <v>L4</v>
      </c>
      <c r="T1134" t="str">
        <f t="shared" si="96"/>
        <v>b</v>
      </c>
      <c r="U1134" t="str">
        <f t="shared" si="97"/>
        <v>L4-b</v>
      </c>
    </row>
    <row r="1135" spans="1:21" x14ac:dyDescent="0.35">
      <c r="A1135" t="s">
        <v>1637</v>
      </c>
      <c r="B1135" t="s">
        <v>1507</v>
      </c>
      <c r="C1135" t="s">
        <v>17</v>
      </c>
      <c r="D1135" t="s">
        <v>42</v>
      </c>
      <c r="E1135">
        <v>0.94339622599999995</v>
      </c>
      <c r="F1135">
        <v>0.811320755</v>
      </c>
      <c r="G1135">
        <v>0.22641509400000001</v>
      </c>
      <c r="H1135" t="s">
        <v>1447</v>
      </c>
      <c r="I1135" t="s">
        <v>1505</v>
      </c>
      <c r="J1135" t="s">
        <v>1609</v>
      </c>
      <c r="K1135" t="s">
        <v>1505</v>
      </c>
      <c r="M1135">
        <f t="shared" si="98"/>
        <v>0</v>
      </c>
      <c r="N1135">
        <f t="shared" si="99"/>
        <v>1</v>
      </c>
      <c r="O1135">
        <f t="shared" si="99"/>
        <v>1</v>
      </c>
      <c r="P1135">
        <f t="shared" si="99"/>
        <v>0</v>
      </c>
      <c r="Q1135">
        <f t="shared" si="100"/>
        <v>2</v>
      </c>
      <c r="R1135" t="str">
        <f t="shared" si="96"/>
        <v>250mt</v>
      </c>
      <c r="S1135" t="str">
        <f t="shared" si="96"/>
        <v>L4</v>
      </c>
      <c r="T1135" t="str">
        <f t="shared" si="96"/>
        <v>d</v>
      </c>
      <c r="U1135" t="str">
        <f t="shared" si="97"/>
        <v>L4-d</v>
      </c>
    </row>
    <row r="1136" spans="1:21" x14ac:dyDescent="0.35">
      <c r="A1136" t="s">
        <v>1637</v>
      </c>
      <c r="B1136" t="s">
        <v>1507</v>
      </c>
      <c r="C1136" t="s">
        <v>17</v>
      </c>
      <c r="D1136" t="s">
        <v>45</v>
      </c>
      <c r="E1136">
        <v>1</v>
      </c>
      <c r="F1136">
        <v>0.90566037700000002</v>
      </c>
      <c r="G1136">
        <v>0.41509434000000001</v>
      </c>
      <c r="H1136" t="s">
        <v>1447</v>
      </c>
      <c r="I1136" t="s">
        <v>1506</v>
      </c>
      <c r="J1136" t="s">
        <v>1609</v>
      </c>
      <c r="K1136" t="s">
        <v>1506</v>
      </c>
      <c r="M1136">
        <f t="shared" si="98"/>
        <v>0</v>
      </c>
      <c r="N1136">
        <f t="shared" si="99"/>
        <v>1</v>
      </c>
      <c r="O1136">
        <f t="shared" si="99"/>
        <v>1</v>
      </c>
      <c r="P1136">
        <f t="shared" si="99"/>
        <v>0</v>
      </c>
      <c r="Q1136">
        <f t="shared" si="100"/>
        <v>2</v>
      </c>
      <c r="R1136" t="str">
        <f t="shared" si="96"/>
        <v>250mt</v>
      </c>
      <c r="S1136" t="str">
        <f t="shared" si="96"/>
        <v>L4</v>
      </c>
      <c r="T1136" t="str">
        <f t="shared" si="96"/>
        <v>e</v>
      </c>
      <c r="U1136" t="str">
        <f t="shared" si="97"/>
        <v>L4-e</v>
      </c>
    </row>
    <row r="1137" spans="1:21" x14ac:dyDescent="0.35">
      <c r="A1137" t="s">
        <v>1637</v>
      </c>
      <c r="B1137" t="s">
        <v>1507</v>
      </c>
      <c r="C1137" t="s">
        <v>17</v>
      </c>
      <c r="D1137" t="s">
        <v>1450</v>
      </c>
      <c r="E1137">
        <v>0</v>
      </c>
      <c r="F1137">
        <v>0</v>
      </c>
      <c r="G1137">
        <v>0</v>
      </c>
      <c r="H1137" t="s">
        <v>1442</v>
      </c>
      <c r="I1137" t="s">
        <v>1496</v>
      </c>
      <c r="J1137" t="s">
        <v>1609</v>
      </c>
      <c r="K1137" t="s">
        <v>1496</v>
      </c>
      <c r="M1137">
        <f t="shared" si="98"/>
        <v>-1</v>
      </c>
      <c r="N1137">
        <f t="shared" si="99"/>
        <v>0</v>
      </c>
      <c r="O1137">
        <f t="shared" si="99"/>
        <v>0</v>
      </c>
      <c r="P1137">
        <f t="shared" si="99"/>
        <v>0</v>
      </c>
      <c r="Q1137">
        <f t="shared" si="100"/>
        <v>-1</v>
      </c>
      <c r="R1137" t="str">
        <f t="shared" si="96"/>
        <v>250mt</v>
      </c>
      <c r="S1137" t="str">
        <f t="shared" si="96"/>
        <v>L4</v>
      </c>
      <c r="T1137" t="str">
        <f t="shared" si="96"/>
        <v>S1</v>
      </c>
      <c r="U1137" t="str">
        <f t="shared" si="97"/>
        <v>L4-S1</v>
      </c>
    </row>
    <row r="1138" spans="1:21" x14ac:dyDescent="0.35">
      <c r="A1138" t="s">
        <v>1637</v>
      </c>
      <c r="B1138" t="s">
        <v>1507</v>
      </c>
      <c r="C1138" t="s">
        <v>17</v>
      </c>
      <c r="D1138" t="s">
        <v>1454</v>
      </c>
      <c r="E1138">
        <v>0.20754717</v>
      </c>
      <c r="F1138">
        <v>0</v>
      </c>
      <c r="G1138">
        <v>0</v>
      </c>
      <c r="H1138" t="s">
        <v>1442</v>
      </c>
      <c r="I1138" t="s">
        <v>1458</v>
      </c>
      <c r="J1138" t="s">
        <v>1609</v>
      </c>
      <c r="K1138" t="s">
        <v>1458</v>
      </c>
      <c r="M1138">
        <f t="shared" si="98"/>
        <v>0</v>
      </c>
      <c r="N1138">
        <f t="shared" si="99"/>
        <v>0</v>
      </c>
      <c r="O1138">
        <f t="shared" si="99"/>
        <v>0</v>
      </c>
      <c r="P1138">
        <f t="shared" si="99"/>
        <v>0</v>
      </c>
      <c r="Q1138">
        <f t="shared" si="100"/>
        <v>0</v>
      </c>
      <c r="R1138" t="str">
        <f t="shared" si="96"/>
        <v>250mt</v>
      </c>
      <c r="S1138" t="str">
        <f t="shared" si="96"/>
        <v>L4</v>
      </c>
      <c r="T1138" t="str">
        <f t="shared" si="96"/>
        <v>S1_P1</v>
      </c>
      <c r="U1138" t="str">
        <f t="shared" si="97"/>
        <v>L4-S1_P1</v>
      </c>
    </row>
    <row r="1139" spans="1:21" x14ac:dyDescent="0.35">
      <c r="A1139" t="s">
        <v>1637</v>
      </c>
      <c r="B1139" t="s">
        <v>1507</v>
      </c>
      <c r="C1139" t="s">
        <v>17</v>
      </c>
      <c r="D1139" t="s">
        <v>1459</v>
      </c>
      <c r="E1139">
        <v>0.79245283</v>
      </c>
      <c r="F1139">
        <v>0.26415094300000003</v>
      </c>
      <c r="G1139">
        <v>3.7735849000000002E-2</v>
      </c>
      <c r="H1139" t="s">
        <v>1463</v>
      </c>
      <c r="I1139" t="s">
        <v>86</v>
      </c>
      <c r="J1139" t="s">
        <v>1609</v>
      </c>
      <c r="K1139" t="s">
        <v>86</v>
      </c>
      <c r="M1139">
        <f t="shared" si="98"/>
        <v>0</v>
      </c>
      <c r="N1139">
        <f t="shared" si="99"/>
        <v>1</v>
      </c>
      <c r="O1139">
        <f t="shared" si="99"/>
        <v>0</v>
      </c>
      <c r="P1139">
        <f t="shared" si="99"/>
        <v>0</v>
      </c>
      <c r="Q1139">
        <f t="shared" si="100"/>
        <v>1</v>
      </c>
      <c r="R1139" t="str">
        <f t="shared" si="96"/>
        <v>250mt</v>
      </c>
      <c r="S1139" t="str">
        <f t="shared" si="96"/>
        <v>L4</v>
      </c>
      <c r="T1139" t="str">
        <f t="shared" si="96"/>
        <v>S1_P2</v>
      </c>
      <c r="U1139" t="str">
        <f t="shared" si="97"/>
        <v>L4-S1_P2</v>
      </c>
    </row>
    <row r="1140" spans="1:21" x14ac:dyDescent="0.35">
      <c r="A1140" t="s">
        <v>1637</v>
      </c>
      <c r="B1140" t="s">
        <v>1507</v>
      </c>
      <c r="C1140" t="s">
        <v>17</v>
      </c>
      <c r="D1140" t="s">
        <v>1460</v>
      </c>
      <c r="E1140">
        <v>7.5471698000000004E-2</v>
      </c>
      <c r="F1140">
        <v>0</v>
      </c>
      <c r="G1140">
        <v>0</v>
      </c>
      <c r="H1140" t="s">
        <v>1442</v>
      </c>
      <c r="I1140" t="s">
        <v>1498</v>
      </c>
      <c r="J1140" t="s">
        <v>1609</v>
      </c>
      <c r="K1140" t="s">
        <v>1498</v>
      </c>
      <c r="M1140">
        <f t="shared" si="98"/>
        <v>0</v>
      </c>
      <c r="N1140">
        <f t="shared" si="99"/>
        <v>0</v>
      </c>
      <c r="O1140">
        <f t="shared" si="99"/>
        <v>0</v>
      </c>
      <c r="P1140">
        <f t="shared" si="99"/>
        <v>0</v>
      </c>
      <c r="Q1140">
        <f t="shared" si="100"/>
        <v>0</v>
      </c>
      <c r="R1140" t="str">
        <f t="shared" si="96"/>
        <v>250mt</v>
      </c>
      <c r="S1140" t="str">
        <f t="shared" si="96"/>
        <v>L4</v>
      </c>
      <c r="T1140" t="str">
        <f t="shared" si="96"/>
        <v>S2</v>
      </c>
      <c r="U1140" t="str">
        <f t="shared" si="97"/>
        <v>L4-S2</v>
      </c>
    </row>
    <row r="1141" spans="1:21" x14ac:dyDescent="0.35">
      <c r="A1141" t="s">
        <v>1637</v>
      </c>
      <c r="B1141" t="s">
        <v>1507</v>
      </c>
      <c r="C1141" t="s">
        <v>17</v>
      </c>
      <c r="D1141" t="s">
        <v>1462</v>
      </c>
      <c r="E1141">
        <v>0.49056603799999998</v>
      </c>
      <c r="F1141">
        <v>0.188679245</v>
      </c>
      <c r="G1141">
        <v>1.8867925000000001E-2</v>
      </c>
      <c r="H1141" t="s">
        <v>1442</v>
      </c>
      <c r="I1141" t="s">
        <v>212</v>
      </c>
      <c r="J1141" t="s">
        <v>1609</v>
      </c>
      <c r="K1141" t="s">
        <v>212</v>
      </c>
      <c r="M1141">
        <f t="shared" si="98"/>
        <v>0</v>
      </c>
      <c r="N1141">
        <f t="shared" si="99"/>
        <v>0</v>
      </c>
      <c r="O1141">
        <f t="shared" si="99"/>
        <v>0</v>
      </c>
      <c r="P1141">
        <f t="shared" si="99"/>
        <v>0</v>
      </c>
      <c r="Q1141">
        <f t="shared" si="100"/>
        <v>0</v>
      </c>
      <c r="R1141" t="str">
        <f t="shared" si="96"/>
        <v>250mt</v>
      </c>
      <c r="S1141" t="str">
        <f t="shared" si="96"/>
        <v>L4</v>
      </c>
      <c r="T1141" t="str">
        <f t="shared" si="96"/>
        <v>S2_P1</v>
      </c>
      <c r="U1141" t="str">
        <f t="shared" si="97"/>
        <v>L4-S2_P1</v>
      </c>
    </row>
    <row r="1142" spans="1:21" x14ac:dyDescent="0.35">
      <c r="A1142" t="s">
        <v>1637</v>
      </c>
      <c r="B1142" t="s">
        <v>1507</v>
      </c>
      <c r="C1142" t="s">
        <v>17</v>
      </c>
      <c r="D1142" t="s">
        <v>179</v>
      </c>
      <c r="E1142">
        <v>0.90566037700000002</v>
      </c>
      <c r="F1142">
        <v>0.603773585</v>
      </c>
      <c r="G1142">
        <v>0.188679245</v>
      </c>
      <c r="H1142" t="s">
        <v>1463</v>
      </c>
      <c r="I1142" t="s">
        <v>88</v>
      </c>
      <c r="J1142" t="s">
        <v>1609</v>
      </c>
      <c r="K1142" t="s">
        <v>88</v>
      </c>
      <c r="M1142">
        <f t="shared" si="98"/>
        <v>0</v>
      </c>
      <c r="N1142">
        <f t="shared" si="99"/>
        <v>1</v>
      </c>
      <c r="O1142">
        <f t="shared" si="99"/>
        <v>0</v>
      </c>
      <c r="P1142">
        <f t="shared" si="99"/>
        <v>0</v>
      </c>
      <c r="Q1142">
        <f t="shared" si="100"/>
        <v>1</v>
      </c>
      <c r="R1142" t="str">
        <f t="shared" si="96"/>
        <v>250mt</v>
      </c>
      <c r="S1142" t="str">
        <f t="shared" si="96"/>
        <v>L4</v>
      </c>
      <c r="T1142" t="str">
        <f t="shared" si="96"/>
        <v>S2_P2</v>
      </c>
      <c r="U1142" t="str">
        <f t="shared" si="97"/>
        <v>L4-S2_P2</v>
      </c>
    </row>
    <row r="1143" spans="1:21" x14ac:dyDescent="0.35">
      <c r="A1143" t="s">
        <v>1637</v>
      </c>
      <c r="B1143" t="s">
        <v>1507</v>
      </c>
      <c r="C1143" t="s">
        <v>17</v>
      </c>
      <c r="D1143" t="s">
        <v>1464</v>
      </c>
      <c r="E1143">
        <v>0</v>
      </c>
      <c r="F1143">
        <v>0</v>
      </c>
      <c r="G1143">
        <v>0</v>
      </c>
      <c r="H1143" t="s">
        <v>1442</v>
      </c>
      <c r="I1143" t="s">
        <v>1497</v>
      </c>
      <c r="J1143" t="s">
        <v>1609</v>
      </c>
      <c r="K1143" t="s">
        <v>1497</v>
      </c>
      <c r="M1143">
        <f t="shared" si="98"/>
        <v>-1</v>
      </c>
      <c r="N1143">
        <f t="shared" si="99"/>
        <v>0</v>
      </c>
      <c r="O1143">
        <f t="shared" si="99"/>
        <v>0</v>
      </c>
      <c r="P1143">
        <f t="shared" si="99"/>
        <v>0</v>
      </c>
      <c r="Q1143">
        <f t="shared" si="100"/>
        <v>-1</v>
      </c>
      <c r="R1143" t="str">
        <f t="shared" si="96"/>
        <v>250mt</v>
      </c>
      <c r="S1143" t="str">
        <f t="shared" si="96"/>
        <v>L4</v>
      </c>
      <c r="T1143" t="str">
        <f t="shared" si="96"/>
        <v>S3</v>
      </c>
      <c r="U1143" t="str">
        <f t="shared" si="97"/>
        <v>L4-S3</v>
      </c>
    </row>
    <row r="1144" spans="1:21" x14ac:dyDescent="0.35">
      <c r="A1144" t="s">
        <v>1637</v>
      </c>
      <c r="B1144" t="s">
        <v>1507</v>
      </c>
      <c r="C1144" t="s">
        <v>17</v>
      </c>
      <c r="D1144" t="s">
        <v>1466</v>
      </c>
      <c r="E1144">
        <v>7.5471698000000004E-2</v>
      </c>
      <c r="F1144">
        <v>0</v>
      </c>
      <c r="G1144">
        <v>0</v>
      </c>
      <c r="H1144" t="s">
        <v>1442</v>
      </c>
      <c r="I1144" t="s">
        <v>1499</v>
      </c>
      <c r="J1144" t="s">
        <v>1609</v>
      </c>
      <c r="K1144" t="s">
        <v>1499</v>
      </c>
      <c r="M1144">
        <f t="shared" si="98"/>
        <v>0</v>
      </c>
      <c r="N1144">
        <f t="shared" si="99"/>
        <v>0</v>
      </c>
      <c r="O1144">
        <f t="shared" si="99"/>
        <v>0</v>
      </c>
      <c r="P1144">
        <f t="shared" si="99"/>
        <v>0</v>
      </c>
      <c r="Q1144">
        <f t="shared" si="100"/>
        <v>0</v>
      </c>
      <c r="R1144" t="str">
        <f t="shared" si="96"/>
        <v>250mt</v>
      </c>
      <c r="S1144" t="str">
        <f t="shared" si="96"/>
        <v>L4</v>
      </c>
      <c r="T1144" t="str">
        <f t="shared" si="96"/>
        <v>S3_P1</v>
      </c>
      <c r="U1144" t="str">
        <f t="shared" si="97"/>
        <v>L4-S3_P1</v>
      </c>
    </row>
    <row r="1145" spans="1:21" x14ac:dyDescent="0.35">
      <c r="A1145" t="s">
        <v>1637</v>
      </c>
      <c r="B1145" t="s">
        <v>1507</v>
      </c>
      <c r="C1145" t="s">
        <v>17</v>
      </c>
      <c r="D1145" t="s">
        <v>1468</v>
      </c>
      <c r="E1145">
        <v>0.47169811299999997</v>
      </c>
      <c r="F1145">
        <v>0.132075472</v>
      </c>
      <c r="G1145">
        <v>0</v>
      </c>
      <c r="H1145" t="s">
        <v>1442</v>
      </c>
      <c r="I1145" t="s">
        <v>1502</v>
      </c>
      <c r="J1145" t="s">
        <v>1609</v>
      </c>
      <c r="K1145" t="s">
        <v>1502</v>
      </c>
      <c r="M1145">
        <f t="shared" si="98"/>
        <v>0</v>
      </c>
      <c r="N1145">
        <f t="shared" si="99"/>
        <v>0</v>
      </c>
      <c r="O1145">
        <f t="shared" si="99"/>
        <v>0</v>
      </c>
      <c r="P1145">
        <f t="shared" si="99"/>
        <v>0</v>
      </c>
      <c r="Q1145">
        <f t="shared" si="100"/>
        <v>0</v>
      </c>
      <c r="R1145" t="str">
        <f t="shared" si="96"/>
        <v>250mt</v>
      </c>
      <c r="S1145" t="str">
        <f t="shared" si="96"/>
        <v>L4</v>
      </c>
      <c r="T1145" t="str">
        <f t="shared" si="96"/>
        <v>S3_P2</v>
      </c>
      <c r="U1145" t="str">
        <f t="shared" si="97"/>
        <v>L4-S3_P2</v>
      </c>
    </row>
    <row r="1146" spans="1:21" x14ac:dyDescent="0.35">
      <c r="A1146" t="s">
        <v>1637</v>
      </c>
      <c r="B1146" t="s">
        <v>1508</v>
      </c>
      <c r="C1146" t="s">
        <v>3</v>
      </c>
      <c r="D1146" t="s">
        <v>35</v>
      </c>
      <c r="E1146">
        <v>0.30188679200000001</v>
      </c>
      <c r="F1146">
        <v>0.20754717</v>
      </c>
      <c r="G1146">
        <v>1.8867925000000001E-2</v>
      </c>
      <c r="H1146" t="s">
        <v>1442</v>
      </c>
      <c r="I1146" t="s">
        <v>1443</v>
      </c>
      <c r="J1146" t="s">
        <v>1610</v>
      </c>
      <c r="K1146" t="s">
        <v>1443</v>
      </c>
      <c r="M1146">
        <f t="shared" si="98"/>
        <v>0</v>
      </c>
      <c r="N1146">
        <f t="shared" si="99"/>
        <v>0</v>
      </c>
      <c r="O1146">
        <f t="shared" si="99"/>
        <v>0</v>
      </c>
      <c r="P1146">
        <f t="shared" si="99"/>
        <v>0</v>
      </c>
      <c r="Q1146">
        <f t="shared" si="100"/>
        <v>0</v>
      </c>
      <c r="R1146" t="str">
        <f t="shared" si="96"/>
        <v>250mt-led</v>
      </c>
      <c r="S1146" t="str">
        <f t="shared" si="96"/>
        <v>L1</v>
      </c>
      <c r="T1146" t="str">
        <f t="shared" si="96"/>
        <v>a</v>
      </c>
      <c r="U1146" t="str">
        <f t="shared" si="97"/>
        <v>L1-a</v>
      </c>
    </row>
    <row r="1147" spans="1:21" x14ac:dyDescent="0.35">
      <c r="A1147" t="s">
        <v>1637</v>
      </c>
      <c r="B1147" t="s">
        <v>1508</v>
      </c>
      <c r="C1147" t="s">
        <v>3</v>
      </c>
      <c r="D1147" t="s">
        <v>39</v>
      </c>
      <c r="E1147">
        <v>0.54716981099999995</v>
      </c>
      <c r="F1147">
        <v>0.32075471700000002</v>
      </c>
      <c r="G1147">
        <v>0.132075472</v>
      </c>
      <c r="H1147" t="s">
        <v>1442</v>
      </c>
      <c r="I1147" t="s">
        <v>1445</v>
      </c>
      <c r="J1147" t="s">
        <v>1610</v>
      </c>
      <c r="K1147" t="s">
        <v>1445</v>
      </c>
      <c r="M1147">
        <f t="shared" si="98"/>
        <v>0</v>
      </c>
      <c r="N1147">
        <f t="shared" si="99"/>
        <v>0</v>
      </c>
      <c r="O1147">
        <f t="shared" si="99"/>
        <v>0</v>
      </c>
      <c r="P1147">
        <f t="shared" si="99"/>
        <v>0</v>
      </c>
      <c r="Q1147">
        <f t="shared" si="100"/>
        <v>0</v>
      </c>
      <c r="R1147" t="str">
        <f t="shared" si="96"/>
        <v>250mt-led</v>
      </c>
      <c r="S1147" t="str">
        <f t="shared" si="96"/>
        <v>L1</v>
      </c>
      <c r="T1147" t="str">
        <f t="shared" si="96"/>
        <v>b</v>
      </c>
      <c r="U1147" t="str">
        <f t="shared" si="97"/>
        <v>L1-b</v>
      </c>
    </row>
    <row r="1148" spans="1:21" x14ac:dyDescent="0.35">
      <c r="A1148" t="s">
        <v>1637</v>
      </c>
      <c r="B1148" t="s">
        <v>1508</v>
      </c>
      <c r="C1148" t="s">
        <v>3</v>
      </c>
      <c r="D1148" t="s">
        <v>42</v>
      </c>
      <c r="E1148">
        <v>0.92452830200000002</v>
      </c>
      <c r="F1148">
        <v>0.71698113200000002</v>
      </c>
      <c r="G1148">
        <v>0.20754717</v>
      </c>
      <c r="H1148" t="s">
        <v>1447</v>
      </c>
      <c r="I1148" t="s">
        <v>1448</v>
      </c>
      <c r="J1148" t="s">
        <v>1610</v>
      </c>
      <c r="K1148" t="s">
        <v>1448</v>
      </c>
      <c r="M1148">
        <f t="shared" si="98"/>
        <v>0</v>
      </c>
      <c r="N1148">
        <f t="shared" si="99"/>
        <v>1</v>
      </c>
      <c r="O1148">
        <f t="shared" si="99"/>
        <v>1</v>
      </c>
      <c r="P1148">
        <f t="shared" si="99"/>
        <v>0</v>
      </c>
      <c r="Q1148">
        <f t="shared" si="100"/>
        <v>2</v>
      </c>
      <c r="R1148" t="str">
        <f t="shared" si="96"/>
        <v>250mt-led</v>
      </c>
      <c r="S1148" t="str">
        <f t="shared" si="96"/>
        <v>L1</v>
      </c>
      <c r="T1148" t="str">
        <f t="shared" si="96"/>
        <v>d</v>
      </c>
      <c r="U1148" t="str">
        <f t="shared" si="97"/>
        <v>L1-d</v>
      </c>
    </row>
    <row r="1149" spans="1:21" x14ac:dyDescent="0.35">
      <c r="A1149" t="s">
        <v>1637</v>
      </c>
      <c r="B1149" t="s">
        <v>1508</v>
      </c>
      <c r="C1149" t="s">
        <v>3</v>
      </c>
      <c r="D1149" t="s">
        <v>45</v>
      </c>
      <c r="E1149">
        <v>0.98113207499999999</v>
      </c>
      <c r="F1149">
        <v>0.86792452799999997</v>
      </c>
      <c r="G1149">
        <v>0.396226415</v>
      </c>
      <c r="H1149" t="s">
        <v>1447</v>
      </c>
      <c r="I1149" t="s">
        <v>1449</v>
      </c>
      <c r="J1149" t="s">
        <v>1610</v>
      </c>
      <c r="K1149" t="s">
        <v>1449</v>
      </c>
      <c r="M1149">
        <f t="shared" si="98"/>
        <v>0</v>
      </c>
      <c r="N1149">
        <f t="shared" si="99"/>
        <v>1</v>
      </c>
      <c r="O1149">
        <f t="shared" si="99"/>
        <v>1</v>
      </c>
      <c r="P1149">
        <f t="shared" si="99"/>
        <v>0</v>
      </c>
      <c r="Q1149">
        <f t="shared" si="100"/>
        <v>2</v>
      </c>
      <c r="R1149" t="str">
        <f t="shared" si="96"/>
        <v>250mt-led</v>
      </c>
      <c r="S1149" t="str">
        <f t="shared" si="96"/>
        <v>L1</v>
      </c>
      <c r="T1149" t="str">
        <f t="shared" si="96"/>
        <v>e</v>
      </c>
      <c r="U1149" t="str">
        <f t="shared" si="97"/>
        <v>L1-e</v>
      </c>
    </row>
    <row r="1150" spans="1:21" x14ac:dyDescent="0.35">
      <c r="A1150" t="s">
        <v>1637</v>
      </c>
      <c r="B1150" t="s">
        <v>1508</v>
      </c>
      <c r="C1150" t="s">
        <v>3</v>
      </c>
      <c r="D1150" t="s">
        <v>1450</v>
      </c>
      <c r="E1150">
        <v>0</v>
      </c>
      <c r="F1150">
        <v>0</v>
      </c>
      <c r="G1150">
        <v>0</v>
      </c>
      <c r="H1150" t="s">
        <v>1442</v>
      </c>
      <c r="I1150" t="s">
        <v>1451</v>
      </c>
      <c r="J1150" t="s">
        <v>1610</v>
      </c>
      <c r="K1150" t="s">
        <v>1451</v>
      </c>
      <c r="M1150">
        <f t="shared" si="98"/>
        <v>-1</v>
      </c>
      <c r="N1150">
        <f t="shared" si="99"/>
        <v>0</v>
      </c>
      <c r="O1150">
        <f t="shared" si="99"/>
        <v>0</v>
      </c>
      <c r="P1150">
        <f t="shared" si="99"/>
        <v>0</v>
      </c>
      <c r="Q1150">
        <f t="shared" si="100"/>
        <v>-1</v>
      </c>
      <c r="R1150" t="str">
        <f t="shared" si="96"/>
        <v>250mt-led</v>
      </c>
      <c r="S1150" t="str">
        <f t="shared" si="96"/>
        <v>L1</v>
      </c>
      <c r="T1150" t="str">
        <f t="shared" si="96"/>
        <v>S1</v>
      </c>
      <c r="U1150" t="str">
        <f t="shared" si="97"/>
        <v>L1-S1</v>
      </c>
    </row>
    <row r="1151" spans="1:21" x14ac:dyDescent="0.35">
      <c r="A1151" t="s">
        <v>1637</v>
      </c>
      <c r="B1151" t="s">
        <v>1508</v>
      </c>
      <c r="C1151" t="s">
        <v>3</v>
      </c>
      <c r="D1151" t="s">
        <v>1454</v>
      </c>
      <c r="E1151">
        <v>9.4339622999999997E-2</v>
      </c>
      <c r="F1151">
        <v>0</v>
      </c>
      <c r="G1151">
        <v>0</v>
      </c>
      <c r="H1151" t="s">
        <v>1442</v>
      </c>
      <c r="I1151" t="s">
        <v>1455</v>
      </c>
      <c r="J1151" t="s">
        <v>1610</v>
      </c>
      <c r="K1151" t="s">
        <v>1455</v>
      </c>
      <c r="M1151">
        <f t="shared" si="98"/>
        <v>0</v>
      </c>
      <c r="N1151">
        <f t="shared" si="99"/>
        <v>0</v>
      </c>
      <c r="O1151">
        <f t="shared" si="99"/>
        <v>0</v>
      </c>
      <c r="P1151">
        <f t="shared" si="99"/>
        <v>0</v>
      </c>
      <c r="Q1151">
        <f t="shared" si="100"/>
        <v>0</v>
      </c>
      <c r="R1151" t="str">
        <f t="shared" si="96"/>
        <v>250mt-led</v>
      </c>
      <c r="S1151" t="str">
        <f t="shared" si="96"/>
        <v>L1</v>
      </c>
      <c r="T1151" t="str">
        <f t="shared" si="96"/>
        <v>S1_P1</v>
      </c>
      <c r="U1151" t="str">
        <f t="shared" si="97"/>
        <v>L1-S1_P1</v>
      </c>
    </row>
    <row r="1152" spans="1:21" x14ac:dyDescent="0.35">
      <c r="A1152" t="s">
        <v>1637</v>
      </c>
      <c r="B1152" t="s">
        <v>1508</v>
      </c>
      <c r="C1152" t="s">
        <v>3</v>
      </c>
      <c r="D1152" t="s">
        <v>1459</v>
      </c>
      <c r="E1152">
        <v>0.49056603799999998</v>
      </c>
      <c r="F1152">
        <v>0.20754717</v>
      </c>
      <c r="G1152">
        <v>1.8867925000000001E-2</v>
      </c>
      <c r="H1152" t="s">
        <v>1442</v>
      </c>
      <c r="I1152" t="s">
        <v>85</v>
      </c>
      <c r="J1152" t="s">
        <v>1610</v>
      </c>
      <c r="K1152" t="s">
        <v>85</v>
      </c>
      <c r="M1152">
        <f t="shared" si="98"/>
        <v>0</v>
      </c>
      <c r="N1152">
        <f t="shared" si="99"/>
        <v>0</v>
      </c>
      <c r="O1152">
        <f t="shared" si="99"/>
        <v>0</v>
      </c>
      <c r="P1152">
        <f t="shared" si="99"/>
        <v>0</v>
      </c>
      <c r="Q1152">
        <f t="shared" si="100"/>
        <v>0</v>
      </c>
      <c r="R1152" t="str">
        <f t="shared" si="96"/>
        <v>250mt-led</v>
      </c>
      <c r="S1152" t="str">
        <f t="shared" si="96"/>
        <v>L1</v>
      </c>
      <c r="T1152" t="str">
        <f t="shared" si="96"/>
        <v>S1_P2</v>
      </c>
      <c r="U1152" t="str">
        <f t="shared" si="97"/>
        <v>L1-S1_P2</v>
      </c>
    </row>
    <row r="1153" spans="1:21" x14ac:dyDescent="0.35">
      <c r="A1153" t="s">
        <v>1637</v>
      </c>
      <c r="B1153" t="s">
        <v>1508</v>
      </c>
      <c r="C1153" t="s">
        <v>3</v>
      </c>
      <c r="D1153" t="s">
        <v>1460</v>
      </c>
      <c r="E1153">
        <v>0</v>
      </c>
      <c r="F1153">
        <v>0</v>
      </c>
      <c r="G1153">
        <v>0</v>
      </c>
      <c r="H1153" t="s">
        <v>1442</v>
      </c>
      <c r="I1153" t="s">
        <v>1461</v>
      </c>
      <c r="J1153" t="s">
        <v>1610</v>
      </c>
      <c r="K1153" t="s">
        <v>1461</v>
      </c>
      <c r="M1153">
        <f t="shared" si="98"/>
        <v>-1</v>
      </c>
      <c r="N1153">
        <f t="shared" si="99"/>
        <v>0</v>
      </c>
      <c r="O1153">
        <f t="shared" si="99"/>
        <v>0</v>
      </c>
      <c r="P1153">
        <f t="shared" si="99"/>
        <v>0</v>
      </c>
      <c r="Q1153">
        <f t="shared" si="100"/>
        <v>-1</v>
      </c>
      <c r="R1153" t="str">
        <f t="shared" si="96"/>
        <v>250mt-led</v>
      </c>
      <c r="S1153" t="str">
        <f t="shared" si="96"/>
        <v>L1</v>
      </c>
      <c r="T1153" t="str">
        <f t="shared" si="96"/>
        <v>S2</v>
      </c>
      <c r="U1153" t="str">
        <f t="shared" si="97"/>
        <v>L1-S2</v>
      </c>
    </row>
    <row r="1154" spans="1:21" x14ac:dyDescent="0.35">
      <c r="A1154" t="s">
        <v>1637</v>
      </c>
      <c r="B1154" t="s">
        <v>1508</v>
      </c>
      <c r="C1154" t="s">
        <v>3</v>
      </c>
      <c r="D1154" t="s">
        <v>1462</v>
      </c>
      <c r="E1154">
        <v>0.33962264199999997</v>
      </c>
      <c r="F1154">
        <v>0.132075472</v>
      </c>
      <c r="G1154">
        <v>0</v>
      </c>
      <c r="H1154" t="s">
        <v>1442</v>
      </c>
      <c r="I1154" t="s">
        <v>1457</v>
      </c>
      <c r="J1154" t="s">
        <v>1610</v>
      </c>
      <c r="K1154" t="s">
        <v>1457</v>
      </c>
      <c r="M1154">
        <f t="shared" si="98"/>
        <v>0</v>
      </c>
      <c r="N1154">
        <f t="shared" si="99"/>
        <v>0</v>
      </c>
      <c r="O1154">
        <f t="shared" si="99"/>
        <v>0</v>
      </c>
      <c r="P1154">
        <f t="shared" si="99"/>
        <v>0</v>
      </c>
      <c r="Q1154">
        <f t="shared" si="100"/>
        <v>0</v>
      </c>
      <c r="R1154" t="str">
        <f t="shared" ref="R1154:T1197" si="101">B1154</f>
        <v>250mt-led</v>
      </c>
      <c r="S1154" t="str">
        <f t="shared" si="101"/>
        <v>L1</v>
      </c>
      <c r="T1154" t="str">
        <f t="shared" si="101"/>
        <v>S2_P1</v>
      </c>
      <c r="U1154" t="str">
        <f t="shared" ref="U1154:U1197" si="102">I1154</f>
        <v>L1-S2_P1</v>
      </c>
    </row>
    <row r="1155" spans="1:21" x14ac:dyDescent="0.35">
      <c r="A1155" t="s">
        <v>1637</v>
      </c>
      <c r="B1155" t="s">
        <v>1508</v>
      </c>
      <c r="C1155" t="s">
        <v>3</v>
      </c>
      <c r="D1155" t="s">
        <v>179</v>
      </c>
      <c r="E1155">
        <v>0.84905660400000005</v>
      </c>
      <c r="F1155">
        <v>0.52830188700000003</v>
      </c>
      <c r="G1155">
        <v>0.188679245</v>
      </c>
      <c r="H1155" t="s">
        <v>1463</v>
      </c>
      <c r="I1155" t="s">
        <v>87</v>
      </c>
      <c r="J1155" t="s">
        <v>1610</v>
      </c>
      <c r="K1155" t="s">
        <v>87</v>
      </c>
      <c r="M1155">
        <f t="shared" ref="M1155:M1197" si="103">IF(E1155=0,-1,0)</f>
        <v>0</v>
      </c>
      <c r="N1155">
        <f t="shared" ref="N1155:P1197" si="104">IF(E1155&gt;0.667,1,0)</f>
        <v>1</v>
      </c>
      <c r="O1155">
        <f t="shared" si="104"/>
        <v>0</v>
      </c>
      <c r="P1155">
        <f t="shared" si="104"/>
        <v>0</v>
      </c>
      <c r="Q1155">
        <f t="shared" ref="Q1155:Q1197" si="105">SUM(M1155:P1155)</f>
        <v>1</v>
      </c>
      <c r="R1155" t="str">
        <f t="shared" si="101"/>
        <v>250mt-led</v>
      </c>
      <c r="S1155" t="str">
        <f t="shared" si="101"/>
        <v>L1</v>
      </c>
      <c r="T1155" t="str">
        <f t="shared" si="101"/>
        <v>S2_P2</v>
      </c>
      <c r="U1155" t="str">
        <f t="shared" si="102"/>
        <v>L1-S2_P2</v>
      </c>
    </row>
    <row r="1156" spans="1:21" x14ac:dyDescent="0.35">
      <c r="A1156" t="s">
        <v>1637</v>
      </c>
      <c r="B1156" t="s">
        <v>1508</v>
      </c>
      <c r="C1156" t="s">
        <v>3</v>
      </c>
      <c r="D1156" t="s">
        <v>1464</v>
      </c>
      <c r="E1156">
        <v>0</v>
      </c>
      <c r="F1156">
        <v>0</v>
      </c>
      <c r="G1156">
        <v>0</v>
      </c>
      <c r="H1156" t="s">
        <v>1442</v>
      </c>
      <c r="I1156" t="s">
        <v>1465</v>
      </c>
      <c r="J1156" t="s">
        <v>1610</v>
      </c>
      <c r="K1156" t="s">
        <v>1465</v>
      </c>
      <c r="M1156">
        <f t="shared" si="103"/>
        <v>-1</v>
      </c>
      <c r="N1156">
        <f t="shared" si="104"/>
        <v>0</v>
      </c>
      <c r="O1156">
        <f t="shared" si="104"/>
        <v>0</v>
      </c>
      <c r="P1156">
        <f t="shared" si="104"/>
        <v>0</v>
      </c>
      <c r="Q1156">
        <f t="shared" si="105"/>
        <v>-1</v>
      </c>
      <c r="R1156" t="str">
        <f t="shared" si="101"/>
        <v>250mt-led</v>
      </c>
      <c r="S1156" t="str">
        <f t="shared" si="101"/>
        <v>L1</v>
      </c>
      <c r="T1156" t="str">
        <f t="shared" si="101"/>
        <v>S3</v>
      </c>
      <c r="U1156" t="str">
        <f t="shared" si="102"/>
        <v>L1-S3</v>
      </c>
    </row>
    <row r="1157" spans="1:21" x14ac:dyDescent="0.35">
      <c r="A1157" t="s">
        <v>1637</v>
      </c>
      <c r="B1157" t="s">
        <v>1508</v>
      </c>
      <c r="C1157" t="s">
        <v>3</v>
      </c>
      <c r="D1157" t="s">
        <v>1466</v>
      </c>
      <c r="E1157">
        <v>0</v>
      </c>
      <c r="F1157">
        <v>0</v>
      </c>
      <c r="G1157">
        <v>0</v>
      </c>
      <c r="H1157" t="s">
        <v>1442</v>
      </c>
      <c r="I1157" t="s">
        <v>1467</v>
      </c>
      <c r="J1157" t="s">
        <v>1610</v>
      </c>
      <c r="K1157" t="s">
        <v>1467</v>
      </c>
      <c r="M1157">
        <f t="shared" si="103"/>
        <v>-1</v>
      </c>
      <c r="N1157">
        <f t="shared" si="104"/>
        <v>0</v>
      </c>
      <c r="O1157">
        <f t="shared" si="104"/>
        <v>0</v>
      </c>
      <c r="P1157">
        <f t="shared" si="104"/>
        <v>0</v>
      </c>
      <c r="Q1157">
        <f t="shared" si="105"/>
        <v>-1</v>
      </c>
      <c r="R1157" t="str">
        <f t="shared" si="101"/>
        <v>250mt-led</v>
      </c>
      <c r="S1157" t="str">
        <f t="shared" si="101"/>
        <v>L1</v>
      </c>
      <c r="T1157" t="str">
        <f t="shared" si="101"/>
        <v>S3_P1</v>
      </c>
      <c r="U1157" t="str">
        <f t="shared" si="102"/>
        <v>L1-S3_P1</v>
      </c>
    </row>
    <row r="1158" spans="1:21" x14ac:dyDescent="0.35">
      <c r="A1158" t="s">
        <v>1637</v>
      </c>
      <c r="B1158" t="s">
        <v>1508</v>
      </c>
      <c r="C1158" t="s">
        <v>3</v>
      </c>
      <c r="D1158" t="s">
        <v>1468</v>
      </c>
      <c r="E1158">
        <v>0.32075471700000002</v>
      </c>
      <c r="F1158">
        <v>0.11320754700000001</v>
      </c>
      <c r="G1158">
        <v>0</v>
      </c>
      <c r="H1158" t="s">
        <v>1442</v>
      </c>
      <c r="I1158" t="s">
        <v>1469</v>
      </c>
      <c r="J1158" t="s">
        <v>1610</v>
      </c>
      <c r="K1158" t="s">
        <v>1469</v>
      </c>
      <c r="M1158">
        <f t="shared" si="103"/>
        <v>0</v>
      </c>
      <c r="N1158">
        <f t="shared" si="104"/>
        <v>0</v>
      </c>
      <c r="O1158">
        <f t="shared" si="104"/>
        <v>0</v>
      </c>
      <c r="P1158">
        <f t="shared" si="104"/>
        <v>0</v>
      </c>
      <c r="Q1158">
        <f t="shared" si="105"/>
        <v>0</v>
      </c>
      <c r="R1158" t="str">
        <f t="shared" si="101"/>
        <v>250mt-led</v>
      </c>
      <c r="S1158" t="str">
        <f t="shared" si="101"/>
        <v>L1</v>
      </c>
      <c r="T1158" t="str">
        <f t="shared" si="101"/>
        <v>S3_P2</v>
      </c>
      <c r="U1158" t="str">
        <f t="shared" si="102"/>
        <v>L1-S3_P2</v>
      </c>
    </row>
    <row r="1159" spans="1:21" x14ac:dyDescent="0.35">
      <c r="A1159" t="s">
        <v>1637</v>
      </c>
      <c r="B1159" t="s">
        <v>1508</v>
      </c>
      <c r="C1159" t="s">
        <v>9</v>
      </c>
      <c r="D1159" t="s">
        <v>35</v>
      </c>
      <c r="E1159">
        <v>0.50943396200000002</v>
      </c>
      <c r="F1159">
        <v>0.26415094300000003</v>
      </c>
      <c r="G1159">
        <v>7.5471698000000004E-2</v>
      </c>
      <c r="H1159" t="s">
        <v>1442</v>
      </c>
      <c r="I1159" t="s">
        <v>1470</v>
      </c>
      <c r="J1159" t="s">
        <v>1611</v>
      </c>
      <c r="K1159" t="s">
        <v>1470</v>
      </c>
      <c r="M1159">
        <f t="shared" si="103"/>
        <v>0</v>
      </c>
      <c r="N1159">
        <f t="shared" si="104"/>
        <v>0</v>
      </c>
      <c r="O1159">
        <f t="shared" si="104"/>
        <v>0</v>
      </c>
      <c r="P1159">
        <f t="shared" si="104"/>
        <v>0</v>
      </c>
      <c r="Q1159">
        <f t="shared" si="105"/>
        <v>0</v>
      </c>
      <c r="R1159" t="str">
        <f t="shared" si="101"/>
        <v>250mt-led</v>
      </c>
      <c r="S1159" t="str">
        <f t="shared" si="101"/>
        <v>L2</v>
      </c>
      <c r="T1159" t="str">
        <f t="shared" si="101"/>
        <v>a</v>
      </c>
      <c r="U1159" t="str">
        <f t="shared" si="102"/>
        <v>L2-a</v>
      </c>
    </row>
    <row r="1160" spans="1:21" x14ac:dyDescent="0.35">
      <c r="A1160" t="s">
        <v>1637</v>
      </c>
      <c r="B1160" t="s">
        <v>1508</v>
      </c>
      <c r="C1160" t="s">
        <v>9</v>
      </c>
      <c r="D1160" t="s">
        <v>39</v>
      </c>
      <c r="E1160">
        <v>0.83018867900000004</v>
      </c>
      <c r="F1160">
        <v>0.45283018899999999</v>
      </c>
      <c r="G1160">
        <v>0.132075472</v>
      </c>
      <c r="H1160" t="s">
        <v>1463</v>
      </c>
      <c r="I1160" t="s">
        <v>1472</v>
      </c>
      <c r="J1160" t="s">
        <v>1611</v>
      </c>
      <c r="K1160" t="s">
        <v>1472</v>
      </c>
      <c r="M1160">
        <f t="shared" si="103"/>
        <v>0</v>
      </c>
      <c r="N1160">
        <f t="shared" si="104"/>
        <v>1</v>
      </c>
      <c r="O1160">
        <f t="shared" si="104"/>
        <v>0</v>
      </c>
      <c r="P1160">
        <f t="shared" si="104"/>
        <v>0</v>
      </c>
      <c r="Q1160">
        <f t="shared" si="105"/>
        <v>1</v>
      </c>
      <c r="R1160" t="str">
        <f t="shared" si="101"/>
        <v>250mt-led</v>
      </c>
      <c r="S1160" t="str">
        <f t="shared" si="101"/>
        <v>L2</v>
      </c>
      <c r="T1160" t="str">
        <f t="shared" si="101"/>
        <v>b</v>
      </c>
      <c r="U1160" t="str">
        <f t="shared" si="102"/>
        <v>L2-b</v>
      </c>
    </row>
    <row r="1161" spans="1:21" x14ac:dyDescent="0.35">
      <c r="A1161" t="s">
        <v>1637</v>
      </c>
      <c r="B1161" t="s">
        <v>1508</v>
      </c>
      <c r="C1161" t="s">
        <v>9</v>
      </c>
      <c r="D1161" t="s">
        <v>42</v>
      </c>
      <c r="E1161">
        <v>0.96226415099999996</v>
      </c>
      <c r="F1161">
        <v>0.83018867900000004</v>
      </c>
      <c r="G1161">
        <v>0.28301886799999998</v>
      </c>
      <c r="H1161" t="s">
        <v>1447</v>
      </c>
      <c r="I1161" t="s">
        <v>1473</v>
      </c>
      <c r="J1161" t="s">
        <v>1611</v>
      </c>
      <c r="K1161" t="s">
        <v>1473</v>
      </c>
      <c r="M1161">
        <f t="shared" si="103"/>
        <v>0</v>
      </c>
      <c r="N1161">
        <f t="shared" si="104"/>
        <v>1</v>
      </c>
      <c r="O1161">
        <f t="shared" si="104"/>
        <v>1</v>
      </c>
      <c r="P1161">
        <f t="shared" si="104"/>
        <v>0</v>
      </c>
      <c r="Q1161">
        <f t="shared" si="105"/>
        <v>2</v>
      </c>
      <c r="R1161" t="str">
        <f t="shared" si="101"/>
        <v>250mt-led</v>
      </c>
      <c r="S1161" t="str">
        <f t="shared" si="101"/>
        <v>L2</v>
      </c>
      <c r="T1161" t="str">
        <f t="shared" si="101"/>
        <v>d</v>
      </c>
      <c r="U1161" t="str">
        <f t="shared" si="102"/>
        <v>L2-d</v>
      </c>
    </row>
    <row r="1162" spans="1:21" x14ac:dyDescent="0.35">
      <c r="A1162" t="s">
        <v>1637</v>
      </c>
      <c r="B1162" t="s">
        <v>1508</v>
      </c>
      <c r="C1162" t="s">
        <v>9</v>
      </c>
      <c r="D1162" t="s">
        <v>45</v>
      </c>
      <c r="E1162">
        <v>1</v>
      </c>
      <c r="F1162">
        <v>0.90566037700000002</v>
      </c>
      <c r="G1162">
        <v>0.45283018899999999</v>
      </c>
      <c r="H1162" t="s">
        <v>1447</v>
      </c>
      <c r="I1162" t="s">
        <v>1474</v>
      </c>
      <c r="J1162" t="s">
        <v>1611</v>
      </c>
      <c r="K1162" t="s">
        <v>1474</v>
      </c>
      <c r="M1162">
        <f t="shared" si="103"/>
        <v>0</v>
      </c>
      <c r="N1162">
        <f t="shared" si="104"/>
        <v>1</v>
      </c>
      <c r="O1162">
        <f t="shared" si="104"/>
        <v>1</v>
      </c>
      <c r="P1162">
        <f t="shared" si="104"/>
        <v>0</v>
      </c>
      <c r="Q1162">
        <f t="shared" si="105"/>
        <v>2</v>
      </c>
      <c r="R1162" t="str">
        <f t="shared" si="101"/>
        <v>250mt-led</v>
      </c>
      <c r="S1162" t="str">
        <f t="shared" si="101"/>
        <v>L2</v>
      </c>
      <c r="T1162" t="str">
        <f t="shared" si="101"/>
        <v>e</v>
      </c>
      <c r="U1162" t="str">
        <f t="shared" si="102"/>
        <v>L2-e</v>
      </c>
    </row>
    <row r="1163" spans="1:21" x14ac:dyDescent="0.35">
      <c r="A1163" t="s">
        <v>1637</v>
      </c>
      <c r="B1163" t="s">
        <v>1508</v>
      </c>
      <c r="C1163" t="s">
        <v>9</v>
      </c>
      <c r="D1163" t="s">
        <v>1450</v>
      </c>
      <c r="E1163">
        <v>0</v>
      </c>
      <c r="F1163">
        <v>0</v>
      </c>
      <c r="G1163">
        <v>0</v>
      </c>
      <c r="H1163" t="s">
        <v>1442</v>
      </c>
      <c r="I1163" t="s">
        <v>1475</v>
      </c>
      <c r="J1163" t="s">
        <v>1611</v>
      </c>
      <c r="K1163" t="s">
        <v>1475</v>
      </c>
      <c r="M1163">
        <f t="shared" si="103"/>
        <v>-1</v>
      </c>
      <c r="N1163">
        <f t="shared" si="104"/>
        <v>0</v>
      </c>
      <c r="O1163">
        <f t="shared" si="104"/>
        <v>0</v>
      </c>
      <c r="P1163">
        <f t="shared" si="104"/>
        <v>0</v>
      </c>
      <c r="Q1163">
        <f t="shared" si="105"/>
        <v>-1</v>
      </c>
      <c r="R1163" t="str">
        <f t="shared" si="101"/>
        <v>250mt-led</v>
      </c>
      <c r="S1163" t="str">
        <f t="shared" si="101"/>
        <v>L2</v>
      </c>
      <c r="T1163" t="str">
        <f t="shared" si="101"/>
        <v>S1</v>
      </c>
      <c r="U1163" t="str">
        <f t="shared" si="102"/>
        <v>L2-S1</v>
      </c>
    </row>
    <row r="1164" spans="1:21" x14ac:dyDescent="0.35">
      <c r="A1164" t="s">
        <v>1637</v>
      </c>
      <c r="B1164" t="s">
        <v>1508</v>
      </c>
      <c r="C1164" t="s">
        <v>9</v>
      </c>
      <c r="D1164" t="s">
        <v>1454</v>
      </c>
      <c r="E1164">
        <v>0.22641509400000001</v>
      </c>
      <c r="F1164">
        <v>0</v>
      </c>
      <c r="G1164">
        <v>0</v>
      </c>
      <c r="H1164" t="s">
        <v>1442</v>
      </c>
      <c r="I1164" t="s">
        <v>1476</v>
      </c>
      <c r="J1164" t="s">
        <v>1611</v>
      </c>
      <c r="K1164" t="s">
        <v>1476</v>
      </c>
      <c r="M1164">
        <f t="shared" si="103"/>
        <v>0</v>
      </c>
      <c r="N1164">
        <f t="shared" si="104"/>
        <v>0</v>
      </c>
      <c r="O1164">
        <f t="shared" si="104"/>
        <v>0</v>
      </c>
      <c r="P1164">
        <f t="shared" si="104"/>
        <v>0</v>
      </c>
      <c r="Q1164">
        <f t="shared" si="105"/>
        <v>0</v>
      </c>
      <c r="R1164" t="str">
        <f t="shared" si="101"/>
        <v>250mt-led</v>
      </c>
      <c r="S1164" t="str">
        <f t="shared" si="101"/>
        <v>L2</v>
      </c>
      <c r="T1164" t="str">
        <f t="shared" si="101"/>
        <v>S1_P1</v>
      </c>
      <c r="U1164" t="str">
        <f t="shared" si="102"/>
        <v>L2-S1_P1</v>
      </c>
    </row>
    <row r="1165" spans="1:21" x14ac:dyDescent="0.35">
      <c r="A1165" t="s">
        <v>1637</v>
      </c>
      <c r="B1165" t="s">
        <v>1508</v>
      </c>
      <c r="C1165" t="s">
        <v>9</v>
      </c>
      <c r="D1165" t="s">
        <v>1459</v>
      </c>
      <c r="E1165">
        <v>0.83018867900000004</v>
      </c>
      <c r="F1165">
        <v>0.33962264199999997</v>
      </c>
      <c r="G1165">
        <v>3.7735849000000002E-2</v>
      </c>
      <c r="H1165" t="s">
        <v>1463</v>
      </c>
      <c r="I1165" t="s">
        <v>1477</v>
      </c>
      <c r="J1165" t="s">
        <v>1611</v>
      </c>
      <c r="K1165" t="s">
        <v>1477</v>
      </c>
      <c r="M1165">
        <f t="shared" si="103"/>
        <v>0</v>
      </c>
      <c r="N1165">
        <f t="shared" si="104"/>
        <v>1</v>
      </c>
      <c r="O1165">
        <f t="shared" si="104"/>
        <v>0</v>
      </c>
      <c r="P1165">
        <f t="shared" si="104"/>
        <v>0</v>
      </c>
      <c r="Q1165">
        <f t="shared" si="105"/>
        <v>1</v>
      </c>
      <c r="R1165" t="str">
        <f t="shared" si="101"/>
        <v>250mt-led</v>
      </c>
      <c r="S1165" t="str">
        <f t="shared" si="101"/>
        <v>L2</v>
      </c>
      <c r="T1165" t="str">
        <f t="shared" si="101"/>
        <v>S1_P2</v>
      </c>
      <c r="U1165" t="str">
        <f t="shared" si="102"/>
        <v>L2-S1_P2</v>
      </c>
    </row>
    <row r="1166" spans="1:21" x14ac:dyDescent="0.35">
      <c r="A1166" t="s">
        <v>1637</v>
      </c>
      <c r="B1166" t="s">
        <v>1508</v>
      </c>
      <c r="C1166" t="s">
        <v>9</v>
      </c>
      <c r="D1166" t="s">
        <v>1460</v>
      </c>
      <c r="E1166">
        <v>0.11320754700000001</v>
      </c>
      <c r="F1166">
        <v>0</v>
      </c>
      <c r="G1166">
        <v>0</v>
      </c>
      <c r="H1166" t="s">
        <v>1442</v>
      </c>
      <c r="I1166" t="s">
        <v>1478</v>
      </c>
      <c r="J1166" t="s">
        <v>1611</v>
      </c>
      <c r="K1166" t="s">
        <v>1478</v>
      </c>
      <c r="M1166">
        <f t="shared" si="103"/>
        <v>0</v>
      </c>
      <c r="N1166">
        <f t="shared" si="104"/>
        <v>0</v>
      </c>
      <c r="O1166">
        <f t="shared" si="104"/>
        <v>0</v>
      </c>
      <c r="P1166">
        <f t="shared" si="104"/>
        <v>0</v>
      </c>
      <c r="Q1166">
        <f t="shared" si="105"/>
        <v>0</v>
      </c>
      <c r="R1166" t="str">
        <f t="shared" si="101"/>
        <v>250mt-led</v>
      </c>
      <c r="S1166" t="str">
        <f t="shared" si="101"/>
        <v>L2</v>
      </c>
      <c r="T1166" t="str">
        <f t="shared" si="101"/>
        <v>S2</v>
      </c>
      <c r="U1166" t="str">
        <f t="shared" si="102"/>
        <v>L2-S2</v>
      </c>
    </row>
    <row r="1167" spans="1:21" x14ac:dyDescent="0.35">
      <c r="A1167" t="s">
        <v>1637</v>
      </c>
      <c r="B1167" t="s">
        <v>1508</v>
      </c>
      <c r="C1167" t="s">
        <v>9</v>
      </c>
      <c r="D1167" t="s">
        <v>1462</v>
      </c>
      <c r="E1167">
        <v>0.58490565999999999</v>
      </c>
      <c r="F1167">
        <v>0.20754717</v>
      </c>
      <c r="G1167">
        <v>1.8867925000000001E-2</v>
      </c>
      <c r="H1167" t="s">
        <v>1442</v>
      </c>
      <c r="I1167" t="s">
        <v>1479</v>
      </c>
      <c r="J1167" t="s">
        <v>1611</v>
      </c>
      <c r="K1167" t="s">
        <v>1479</v>
      </c>
      <c r="M1167">
        <f t="shared" si="103"/>
        <v>0</v>
      </c>
      <c r="N1167">
        <f t="shared" si="104"/>
        <v>0</v>
      </c>
      <c r="O1167">
        <f t="shared" si="104"/>
        <v>0</v>
      </c>
      <c r="P1167">
        <f t="shared" si="104"/>
        <v>0</v>
      </c>
      <c r="Q1167">
        <f t="shared" si="105"/>
        <v>0</v>
      </c>
      <c r="R1167" t="str">
        <f t="shared" si="101"/>
        <v>250mt-led</v>
      </c>
      <c r="S1167" t="str">
        <f t="shared" si="101"/>
        <v>L2</v>
      </c>
      <c r="T1167" t="str">
        <f t="shared" si="101"/>
        <v>S2_P1</v>
      </c>
      <c r="U1167" t="str">
        <f t="shared" si="102"/>
        <v>L2-S2_P1</v>
      </c>
    </row>
    <row r="1168" spans="1:21" x14ac:dyDescent="0.35">
      <c r="A1168" t="s">
        <v>1637</v>
      </c>
      <c r="B1168" t="s">
        <v>1508</v>
      </c>
      <c r="C1168" t="s">
        <v>9</v>
      </c>
      <c r="D1168" t="s">
        <v>179</v>
      </c>
      <c r="E1168">
        <v>0.92452830200000002</v>
      </c>
      <c r="F1168">
        <v>0.73584905700000003</v>
      </c>
      <c r="G1168">
        <v>0.20754717</v>
      </c>
      <c r="H1168" t="s">
        <v>1447</v>
      </c>
      <c r="I1168" t="s">
        <v>1480</v>
      </c>
      <c r="J1168" t="s">
        <v>1611</v>
      </c>
      <c r="K1168" t="s">
        <v>1480</v>
      </c>
      <c r="M1168">
        <f t="shared" si="103"/>
        <v>0</v>
      </c>
      <c r="N1168">
        <f t="shared" si="104"/>
        <v>1</v>
      </c>
      <c r="O1168">
        <f t="shared" si="104"/>
        <v>1</v>
      </c>
      <c r="P1168">
        <f t="shared" si="104"/>
        <v>0</v>
      </c>
      <c r="Q1168">
        <f t="shared" si="105"/>
        <v>2</v>
      </c>
      <c r="R1168" t="str">
        <f t="shared" si="101"/>
        <v>250mt-led</v>
      </c>
      <c r="S1168" t="str">
        <f t="shared" si="101"/>
        <v>L2</v>
      </c>
      <c r="T1168" t="str">
        <f t="shared" si="101"/>
        <v>S2_P2</v>
      </c>
      <c r="U1168" t="str">
        <f t="shared" si="102"/>
        <v>L2-S2_P2</v>
      </c>
    </row>
    <row r="1169" spans="1:21" x14ac:dyDescent="0.35">
      <c r="A1169" t="s">
        <v>1637</v>
      </c>
      <c r="B1169" t="s">
        <v>1508</v>
      </c>
      <c r="C1169" t="s">
        <v>9</v>
      </c>
      <c r="D1169" t="s">
        <v>1464</v>
      </c>
      <c r="E1169">
        <v>0</v>
      </c>
      <c r="F1169">
        <v>0</v>
      </c>
      <c r="G1169">
        <v>0</v>
      </c>
      <c r="H1169" t="s">
        <v>1442</v>
      </c>
      <c r="I1169" t="s">
        <v>1481</v>
      </c>
      <c r="J1169" t="s">
        <v>1611</v>
      </c>
      <c r="K1169" t="s">
        <v>1481</v>
      </c>
      <c r="M1169">
        <f t="shared" si="103"/>
        <v>-1</v>
      </c>
      <c r="N1169">
        <f t="shared" si="104"/>
        <v>0</v>
      </c>
      <c r="O1169">
        <f t="shared" si="104"/>
        <v>0</v>
      </c>
      <c r="P1169">
        <f t="shared" si="104"/>
        <v>0</v>
      </c>
      <c r="Q1169">
        <f t="shared" si="105"/>
        <v>-1</v>
      </c>
      <c r="R1169" t="str">
        <f t="shared" si="101"/>
        <v>250mt-led</v>
      </c>
      <c r="S1169" t="str">
        <f t="shared" si="101"/>
        <v>L2</v>
      </c>
      <c r="T1169" t="str">
        <f t="shared" si="101"/>
        <v>S3</v>
      </c>
      <c r="U1169" t="str">
        <f t="shared" si="102"/>
        <v>L2-S3</v>
      </c>
    </row>
    <row r="1170" spans="1:21" x14ac:dyDescent="0.35">
      <c r="A1170" t="s">
        <v>1637</v>
      </c>
      <c r="B1170" t="s">
        <v>1508</v>
      </c>
      <c r="C1170" t="s">
        <v>9</v>
      </c>
      <c r="D1170" t="s">
        <v>1466</v>
      </c>
      <c r="E1170">
        <v>9.4339622999999997E-2</v>
      </c>
      <c r="F1170">
        <v>0</v>
      </c>
      <c r="G1170">
        <v>0</v>
      </c>
      <c r="H1170" t="s">
        <v>1442</v>
      </c>
      <c r="I1170" t="s">
        <v>1482</v>
      </c>
      <c r="J1170" t="s">
        <v>1611</v>
      </c>
      <c r="K1170" t="s">
        <v>1482</v>
      </c>
      <c r="M1170">
        <f t="shared" si="103"/>
        <v>0</v>
      </c>
      <c r="N1170">
        <f t="shared" si="104"/>
        <v>0</v>
      </c>
      <c r="O1170">
        <f t="shared" si="104"/>
        <v>0</v>
      </c>
      <c r="P1170">
        <f t="shared" si="104"/>
        <v>0</v>
      </c>
      <c r="Q1170">
        <f t="shared" si="105"/>
        <v>0</v>
      </c>
      <c r="R1170" t="str">
        <f t="shared" si="101"/>
        <v>250mt-led</v>
      </c>
      <c r="S1170" t="str">
        <f t="shared" si="101"/>
        <v>L2</v>
      </c>
      <c r="T1170" t="str">
        <f t="shared" si="101"/>
        <v>S3_P1</v>
      </c>
      <c r="U1170" t="str">
        <f t="shared" si="102"/>
        <v>L2-S3_P1</v>
      </c>
    </row>
    <row r="1171" spans="1:21" x14ac:dyDescent="0.35">
      <c r="A1171" t="s">
        <v>1637</v>
      </c>
      <c r="B1171" t="s">
        <v>1508</v>
      </c>
      <c r="C1171" t="s">
        <v>9</v>
      </c>
      <c r="D1171" t="s">
        <v>1468</v>
      </c>
      <c r="E1171">
        <v>0.54716981099999995</v>
      </c>
      <c r="F1171">
        <v>0.188679245</v>
      </c>
      <c r="G1171">
        <v>0</v>
      </c>
      <c r="H1171" t="s">
        <v>1442</v>
      </c>
      <c r="I1171" t="s">
        <v>1483</v>
      </c>
      <c r="J1171" t="s">
        <v>1611</v>
      </c>
      <c r="K1171" t="s">
        <v>1483</v>
      </c>
      <c r="M1171">
        <f t="shared" si="103"/>
        <v>0</v>
      </c>
      <c r="N1171">
        <f t="shared" si="104"/>
        <v>0</v>
      </c>
      <c r="O1171">
        <f t="shared" si="104"/>
        <v>0</v>
      </c>
      <c r="P1171">
        <f t="shared" si="104"/>
        <v>0</v>
      </c>
      <c r="Q1171">
        <f t="shared" si="105"/>
        <v>0</v>
      </c>
      <c r="R1171" t="str">
        <f t="shared" si="101"/>
        <v>250mt-led</v>
      </c>
      <c r="S1171" t="str">
        <f t="shared" si="101"/>
        <v>L2</v>
      </c>
      <c r="T1171" t="str">
        <f t="shared" si="101"/>
        <v>S3_P2</v>
      </c>
      <c r="U1171" t="str">
        <f t="shared" si="102"/>
        <v>L2-S3_P2</v>
      </c>
    </row>
    <row r="1172" spans="1:21" x14ac:dyDescent="0.35">
      <c r="A1172" t="s">
        <v>1637</v>
      </c>
      <c r="B1172" t="s">
        <v>1508</v>
      </c>
      <c r="C1172" t="s">
        <v>14</v>
      </c>
      <c r="D1172" t="s">
        <v>35</v>
      </c>
      <c r="E1172">
        <v>0.67924528299999998</v>
      </c>
      <c r="F1172">
        <v>0.30188679200000001</v>
      </c>
      <c r="G1172">
        <v>9.4339622999999997E-2</v>
      </c>
      <c r="H1172" t="s">
        <v>1463</v>
      </c>
      <c r="I1172" t="s">
        <v>1484</v>
      </c>
      <c r="J1172" t="s">
        <v>1612</v>
      </c>
      <c r="K1172" t="s">
        <v>1484</v>
      </c>
      <c r="M1172">
        <f t="shared" si="103"/>
        <v>0</v>
      </c>
      <c r="N1172">
        <f t="shared" si="104"/>
        <v>1</v>
      </c>
      <c r="O1172">
        <f t="shared" si="104"/>
        <v>0</v>
      </c>
      <c r="P1172">
        <f t="shared" si="104"/>
        <v>0</v>
      </c>
      <c r="Q1172">
        <f t="shared" si="105"/>
        <v>1</v>
      </c>
      <c r="R1172" t="str">
        <f t="shared" si="101"/>
        <v>250mt-led</v>
      </c>
      <c r="S1172" t="str">
        <f t="shared" si="101"/>
        <v>L3</v>
      </c>
      <c r="T1172" t="str">
        <f t="shared" si="101"/>
        <v>a</v>
      </c>
      <c r="U1172" t="str">
        <f t="shared" si="102"/>
        <v>L3-a</v>
      </c>
    </row>
    <row r="1173" spans="1:21" x14ac:dyDescent="0.35">
      <c r="A1173" t="s">
        <v>1637</v>
      </c>
      <c r="B1173" t="s">
        <v>1508</v>
      </c>
      <c r="C1173" t="s">
        <v>14</v>
      </c>
      <c r="D1173" t="s">
        <v>39</v>
      </c>
      <c r="E1173">
        <v>0.84905660400000005</v>
      </c>
      <c r="F1173">
        <v>0.50943396200000002</v>
      </c>
      <c r="G1173">
        <v>0.15094339600000001</v>
      </c>
      <c r="H1173" t="s">
        <v>1463</v>
      </c>
      <c r="I1173" t="s">
        <v>1486</v>
      </c>
      <c r="J1173" t="s">
        <v>1612</v>
      </c>
      <c r="K1173" t="s">
        <v>1486</v>
      </c>
      <c r="M1173">
        <f t="shared" si="103"/>
        <v>0</v>
      </c>
      <c r="N1173">
        <f t="shared" si="104"/>
        <v>1</v>
      </c>
      <c r="O1173">
        <f t="shared" si="104"/>
        <v>0</v>
      </c>
      <c r="P1173">
        <f t="shared" si="104"/>
        <v>0</v>
      </c>
      <c r="Q1173">
        <f t="shared" si="105"/>
        <v>1</v>
      </c>
      <c r="R1173" t="str">
        <f t="shared" si="101"/>
        <v>250mt-led</v>
      </c>
      <c r="S1173" t="str">
        <f t="shared" si="101"/>
        <v>L3</v>
      </c>
      <c r="T1173" t="str">
        <f t="shared" si="101"/>
        <v>b</v>
      </c>
      <c r="U1173" t="str">
        <f t="shared" si="102"/>
        <v>L3-b</v>
      </c>
    </row>
    <row r="1174" spans="1:21" x14ac:dyDescent="0.35">
      <c r="A1174" t="s">
        <v>1637</v>
      </c>
      <c r="B1174" t="s">
        <v>1508</v>
      </c>
      <c r="C1174" t="s">
        <v>14</v>
      </c>
      <c r="D1174" t="s">
        <v>42</v>
      </c>
      <c r="E1174">
        <v>0.98113207499999999</v>
      </c>
      <c r="F1174">
        <v>0.83018867900000004</v>
      </c>
      <c r="G1174">
        <v>0.30188679200000001</v>
      </c>
      <c r="H1174" t="s">
        <v>1447</v>
      </c>
      <c r="I1174" t="s">
        <v>1487</v>
      </c>
      <c r="J1174" t="s">
        <v>1612</v>
      </c>
      <c r="K1174" t="s">
        <v>1487</v>
      </c>
      <c r="M1174">
        <f t="shared" si="103"/>
        <v>0</v>
      </c>
      <c r="N1174">
        <f t="shared" si="104"/>
        <v>1</v>
      </c>
      <c r="O1174">
        <f t="shared" si="104"/>
        <v>1</v>
      </c>
      <c r="P1174">
        <f t="shared" si="104"/>
        <v>0</v>
      </c>
      <c r="Q1174">
        <f t="shared" si="105"/>
        <v>2</v>
      </c>
      <c r="R1174" t="str">
        <f t="shared" si="101"/>
        <v>250mt-led</v>
      </c>
      <c r="S1174" t="str">
        <f t="shared" si="101"/>
        <v>L3</v>
      </c>
      <c r="T1174" t="str">
        <f t="shared" si="101"/>
        <v>d</v>
      </c>
      <c r="U1174" t="str">
        <f t="shared" si="102"/>
        <v>L3-d</v>
      </c>
    </row>
    <row r="1175" spans="1:21" x14ac:dyDescent="0.35">
      <c r="A1175" t="s">
        <v>1637</v>
      </c>
      <c r="B1175" t="s">
        <v>1508</v>
      </c>
      <c r="C1175" t="s">
        <v>14</v>
      </c>
      <c r="D1175" t="s">
        <v>45</v>
      </c>
      <c r="E1175">
        <v>1</v>
      </c>
      <c r="F1175">
        <v>0.92452830200000002</v>
      </c>
      <c r="G1175">
        <v>0.50943396200000002</v>
      </c>
      <c r="H1175" t="s">
        <v>1447</v>
      </c>
      <c r="I1175" t="s">
        <v>1488</v>
      </c>
      <c r="J1175" t="s">
        <v>1612</v>
      </c>
      <c r="K1175" t="s">
        <v>1488</v>
      </c>
      <c r="M1175">
        <f t="shared" si="103"/>
        <v>0</v>
      </c>
      <c r="N1175">
        <f t="shared" si="104"/>
        <v>1</v>
      </c>
      <c r="O1175">
        <f t="shared" si="104"/>
        <v>1</v>
      </c>
      <c r="P1175">
        <f t="shared" si="104"/>
        <v>0</v>
      </c>
      <c r="Q1175">
        <f t="shared" si="105"/>
        <v>2</v>
      </c>
      <c r="R1175" t="str">
        <f t="shared" si="101"/>
        <v>250mt-led</v>
      </c>
      <c r="S1175" t="str">
        <f t="shared" si="101"/>
        <v>L3</v>
      </c>
      <c r="T1175" t="str">
        <f t="shared" si="101"/>
        <v>e</v>
      </c>
      <c r="U1175" t="str">
        <f t="shared" si="102"/>
        <v>L3-e</v>
      </c>
    </row>
    <row r="1176" spans="1:21" x14ac:dyDescent="0.35">
      <c r="A1176" t="s">
        <v>1637</v>
      </c>
      <c r="B1176" t="s">
        <v>1508</v>
      </c>
      <c r="C1176" t="s">
        <v>14</v>
      </c>
      <c r="D1176" t="s">
        <v>1450</v>
      </c>
      <c r="E1176">
        <v>0</v>
      </c>
      <c r="F1176">
        <v>0</v>
      </c>
      <c r="G1176">
        <v>0</v>
      </c>
      <c r="H1176" t="s">
        <v>1442</v>
      </c>
      <c r="I1176" t="s">
        <v>1489</v>
      </c>
      <c r="J1176" t="s">
        <v>1612</v>
      </c>
      <c r="K1176" t="s">
        <v>1489</v>
      </c>
      <c r="M1176">
        <f t="shared" si="103"/>
        <v>-1</v>
      </c>
      <c r="N1176">
        <f t="shared" si="104"/>
        <v>0</v>
      </c>
      <c r="O1176">
        <f t="shared" si="104"/>
        <v>0</v>
      </c>
      <c r="P1176">
        <f t="shared" si="104"/>
        <v>0</v>
      </c>
      <c r="Q1176">
        <f t="shared" si="105"/>
        <v>-1</v>
      </c>
      <c r="R1176" t="str">
        <f t="shared" si="101"/>
        <v>250mt-led</v>
      </c>
      <c r="S1176" t="str">
        <f t="shared" si="101"/>
        <v>L3</v>
      </c>
      <c r="T1176" t="str">
        <f t="shared" si="101"/>
        <v>S1</v>
      </c>
      <c r="U1176" t="str">
        <f t="shared" si="102"/>
        <v>L3-S1</v>
      </c>
    </row>
    <row r="1177" spans="1:21" x14ac:dyDescent="0.35">
      <c r="A1177" t="s">
        <v>1637</v>
      </c>
      <c r="B1177" t="s">
        <v>1508</v>
      </c>
      <c r="C1177" t="s">
        <v>14</v>
      </c>
      <c r="D1177" t="s">
        <v>1454</v>
      </c>
      <c r="E1177">
        <v>0.26415094300000003</v>
      </c>
      <c r="F1177">
        <v>1.8867925000000001E-2</v>
      </c>
      <c r="G1177">
        <v>0</v>
      </c>
      <c r="H1177" t="s">
        <v>1442</v>
      </c>
      <c r="I1177" t="s">
        <v>1490</v>
      </c>
      <c r="J1177" t="s">
        <v>1612</v>
      </c>
      <c r="K1177" t="s">
        <v>1490</v>
      </c>
      <c r="M1177">
        <f t="shared" si="103"/>
        <v>0</v>
      </c>
      <c r="N1177">
        <f t="shared" si="104"/>
        <v>0</v>
      </c>
      <c r="O1177">
        <f t="shared" si="104"/>
        <v>0</v>
      </c>
      <c r="P1177">
        <f t="shared" si="104"/>
        <v>0</v>
      </c>
      <c r="Q1177">
        <f t="shared" si="105"/>
        <v>0</v>
      </c>
      <c r="R1177" t="str">
        <f t="shared" si="101"/>
        <v>250mt-led</v>
      </c>
      <c r="S1177" t="str">
        <f t="shared" si="101"/>
        <v>L3</v>
      </c>
      <c r="T1177" t="str">
        <f t="shared" si="101"/>
        <v>S1_P1</v>
      </c>
      <c r="U1177" t="str">
        <f t="shared" si="102"/>
        <v>L3-S1_P1</v>
      </c>
    </row>
    <row r="1178" spans="1:21" x14ac:dyDescent="0.35">
      <c r="A1178" t="s">
        <v>1637</v>
      </c>
      <c r="B1178" t="s">
        <v>1508</v>
      </c>
      <c r="C1178" t="s">
        <v>14</v>
      </c>
      <c r="D1178" t="s">
        <v>1459</v>
      </c>
      <c r="E1178">
        <v>0.84905660400000005</v>
      </c>
      <c r="F1178">
        <v>0.37735849100000002</v>
      </c>
      <c r="G1178">
        <v>9.4339622999999997E-2</v>
      </c>
      <c r="H1178" t="s">
        <v>1463</v>
      </c>
      <c r="I1178" t="s">
        <v>1491</v>
      </c>
      <c r="J1178" t="s">
        <v>1612</v>
      </c>
      <c r="K1178" t="s">
        <v>1491</v>
      </c>
      <c r="M1178">
        <f t="shared" si="103"/>
        <v>0</v>
      </c>
      <c r="N1178">
        <f t="shared" si="104"/>
        <v>1</v>
      </c>
      <c r="O1178">
        <f t="shared" si="104"/>
        <v>0</v>
      </c>
      <c r="P1178">
        <f t="shared" si="104"/>
        <v>0</v>
      </c>
      <c r="Q1178">
        <f t="shared" si="105"/>
        <v>1</v>
      </c>
      <c r="R1178" t="str">
        <f t="shared" si="101"/>
        <v>250mt-led</v>
      </c>
      <c r="S1178" t="str">
        <f t="shared" si="101"/>
        <v>L3</v>
      </c>
      <c r="T1178" t="str">
        <f t="shared" si="101"/>
        <v>S1_P2</v>
      </c>
      <c r="U1178" t="str">
        <f t="shared" si="102"/>
        <v>L3-S1_P2</v>
      </c>
    </row>
    <row r="1179" spans="1:21" x14ac:dyDescent="0.35">
      <c r="A1179" t="s">
        <v>1637</v>
      </c>
      <c r="B1179" t="s">
        <v>1508</v>
      </c>
      <c r="C1179" t="s">
        <v>14</v>
      </c>
      <c r="D1179" t="s">
        <v>1460</v>
      </c>
      <c r="E1179">
        <v>0.16981132099999999</v>
      </c>
      <c r="F1179">
        <v>0</v>
      </c>
      <c r="G1179">
        <v>0</v>
      </c>
      <c r="H1179" t="s">
        <v>1442</v>
      </c>
      <c r="I1179" t="s">
        <v>1492</v>
      </c>
      <c r="J1179" t="s">
        <v>1612</v>
      </c>
      <c r="K1179" t="s">
        <v>1492</v>
      </c>
      <c r="M1179">
        <f t="shared" si="103"/>
        <v>0</v>
      </c>
      <c r="N1179">
        <f t="shared" si="104"/>
        <v>0</v>
      </c>
      <c r="O1179">
        <f t="shared" si="104"/>
        <v>0</v>
      </c>
      <c r="P1179">
        <f t="shared" si="104"/>
        <v>0</v>
      </c>
      <c r="Q1179">
        <f t="shared" si="105"/>
        <v>0</v>
      </c>
      <c r="R1179" t="str">
        <f t="shared" si="101"/>
        <v>250mt-led</v>
      </c>
      <c r="S1179" t="str">
        <f t="shared" si="101"/>
        <v>L3</v>
      </c>
      <c r="T1179" t="str">
        <f t="shared" si="101"/>
        <v>S2</v>
      </c>
      <c r="U1179" t="str">
        <f t="shared" si="102"/>
        <v>L3-S2</v>
      </c>
    </row>
    <row r="1180" spans="1:21" x14ac:dyDescent="0.35">
      <c r="A1180" t="s">
        <v>1637</v>
      </c>
      <c r="B1180" t="s">
        <v>1508</v>
      </c>
      <c r="C1180" t="s">
        <v>14</v>
      </c>
      <c r="D1180" t="s">
        <v>1462</v>
      </c>
      <c r="E1180">
        <v>0.73584905700000003</v>
      </c>
      <c r="F1180">
        <v>0.24528301899999999</v>
      </c>
      <c r="G1180">
        <v>1.8867925000000001E-2</v>
      </c>
      <c r="H1180" t="s">
        <v>1463</v>
      </c>
      <c r="I1180" t="s">
        <v>1493</v>
      </c>
      <c r="J1180" t="s">
        <v>1612</v>
      </c>
      <c r="K1180" t="s">
        <v>1493</v>
      </c>
      <c r="M1180">
        <f t="shared" si="103"/>
        <v>0</v>
      </c>
      <c r="N1180">
        <f t="shared" si="104"/>
        <v>1</v>
      </c>
      <c r="O1180">
        <f t="shared" si="104"/>
        <v>0</v>
      </c>
      <c r="P1180">
        <f t="shared" si="104"/>
        <v>0</v>
      </c>
      <c r="Q1180">
        <f t="shared" si="105"/>
        <v>1</v>
      </c>
      <c r="R1180" t="str">
        <f t="shared" si="101"/>
        <v>250mt-led</v>
      </c>
      <c r="S1180" t="str">
        <f t="shared" si="101"/>
        <v>L3</v>
      </c>
      <c r="T1180" t="str">
        <f t="shared" si="101"/>
        <v>S2_P1</v>
      </c>
      <c r="U1180" t="str">
        <f t="shared" si="102"/>
        <v>L3-S2_P1</v>
      </c>
    </row>
    <row r="1181" spans="1:21" x14ac:dyDescent="0.35">
      <c r="A1181" t="s">
        <v>1637</v>
      </c>
      <c r="B1181" t="s">
        <v>1508</v>
      </c>
      <c r="C1181" t="s">
        <v>14</v>
      </c>
      <c r="D1181" t="s">
        <v>179</v>
      </c>
      <c r="E1181">
        <v>0.94339622599999995</v>
      </c>
      <c r="F1181">
        <v>0.811320755</v>
      </c>
      <c r="G1181">
        <v>0.22641509400000001</v>
      </c>
      <c r="H1181" t="s">
        <v>1447</v>
      </c>
      <c r="I1181" t="s">
        <v>1494</v>
      </c>
      <c r="J1181" t="s">
        <v>1612</v>
      </c>
      <c r="K1181" t="s">
        <v>1494</v>
      </c>
      <c r="M1181">
        <f t="shared" si="103"/>
        <v>0</v>
      </c>
      <c r="N1181">
        <f t="shared" si="104"/>
        <v>1</v>
      </c>
      <c r="O1181">
        <f t="shared" si="104"/>
        <v>1</v>
      </c>
      <c r="P1181">
        <f t="shared" si="104"/>
        <v>0</v>
      </c>
      <c r="Q1181">
        <f t="shared" si="105"/>
        <v>2</v>
      </c>
      <c r="R1181" t="str">
        <f t="shared" si="101"/>
        <v>250mt-led</v>
      </c>
      <c r="S1181" t="str">
        <f t="shared" si="101"/>
        <v>L3</v>
      </c>
      <c r="T1181" t="str">
        <f t="shared" si="101"/>
        <v>S2_P2</v>
      </c>
      <c r="U1181" t="str">
        <f t="shared" si="102"/>
        <v>L3-S2_P2</v>
      </c>
    </row>
    <row r="1182" spans="1:21" x14ac:dyDescent="0.35">
      <c r="A1182" t="s">
        <v>1637</v>
      </c>
      <c r="B1182" t="s">
        <v>1508</v>
      </c>
      <c r="C1182" t="s">
        <v>14</v>
      </c>
      <c r="D1182" t="s">
        <v>1464</v>
      </c>
      <c r="E1182">
        <v>0</v>
      </c>
      <c r="F1182">
        <v>0</v>
      </c>
      <c r="G1182">
        <v>0</v>
      </c>
      <c r="H1182" t="s">
        <v>1442</v>
      </c>
      <c r="I1182" t="s">
        <v>1495</v>
      </c>
      <c r="J1182" t="s">
        <v>1612</v>
      </c>
      <c r="K1182" t="s">
        <v>1495</v>
      </c>
      <c r="M1182">
        <f t="shared" si="103"/>
        <v>-1</v>
      </c>
      <c r="N1182">
        <f t="shared" si="104"/>
        <v>0</v>
      </c>
      <c r="O1182">
        <f t="shared" si="104"/>
        <v>0</v>
      </c>
      <c r="P1182">
        <f t="shared" si="104"/>
        <v>0</v>
      </c>
      <c r="Q1182">
        <f t="shared" si="105"/>
        <v>-1</v>
      </c>
      <c r="R1182" t="str">
        <f t="shared" si="101"/>
        <v>250mt-led</v>
      </c>
      <c r="S1182" t="str">
        <f t="shared" si="101"/>
        <v>L3</v>
      </c>
      <c r="T1182" t="str">
        <f t="shared" si="101"/>
        <v>S3</v>
      </c>
      <c r="U1182" t="str">
        <f t="shared" si="102"/>
        <v>L3-S3</v>
      </c>
    </row>
    <row r="1183" spans="1:21" x14ac:dyDescent="0.35">
      <c r="A1183" t="s">
        <v>1637</v>
      </c>
      <c r="B1183" t="s">
        <v>1508</v>
      </c>
      <c r="C1183" t="s">
        <v>14</v>
      </c>
      <c r="D1183" t="s">
        <v>1466</v>
      </c>
      <c r="E1183">
        <v>0.16981132099999999</v>
      </c>
      <c r="F1183">
        <v>0</v>
      </c>
      <c r="G1183">
        <v>0</v>
      </c>
      <c r="H1183" t="s">
        <v>1442</v>
      </c>
      <c r="I1183" t="s">
        <v>1500</v>
      </c>
      <c r="J1183" t="s">
        <v>1612</v>
      </c>
      <c r="K1183" t="s">
        <v>1500</v>
      </c>
      <c r="M1183">
        <f t="shared" si="103"/>
        <v>0</v>
      </c>
      <c r="N1183">
        <f t="shared" si="104"/>
        <v>0</v>
      </c>
      <c r="O1183">
        <f t="shared" si="104"/>
        <v>0</v>
      </c>
      <c r="P1183">
        <f t="shared" si="104"/>
        <v>0</v>
      </c>
      <c r="Q1183">
        <f t="shared" si="105"/>
        <v>0</v>
      </c>
      <c r="R1183" t="str">
        <f t="shared" si="101"/>
        <v>250mt-led</v>
      </c>
      <c r="S1183" t="str">
        <f t="shared" si="101"/>
        <v>L3</v>
      </c>
      <c r="T1183" t="str">
        <f t="shared" si="101"/>
        <v>S3_P1</v>
      </c>
      <c r="U1183" t="str">
        <f t="shared" si="102"/>
        <v>L3-S3_P1</v>
      </c>
    </row>
    <row r="1184" spans="1:21" x14ac:dyDescent="0.35">
      <c r="A1184" t="s">
        <v>1637</v>
      </c>
      <c r="B1184" t="s">
        <v>1508</v>
      </c>
      <c r="C1184" t="s">
        <v>14</v>
      </c>
      <c r="D1184" t="s">
        <v>1468</v>
      </c>
      <c r="E1184">
        <v>0.64150943400000005</v>
      </c>
      <c r="F1184">
        <v>0.20754717</v>
      </c>
      <c r="G1184">
        <v>0</v>
      </c>
      <c r="H1184" t="s">
        <v>1442</v>
      </c>
      <c r="I1184" t="s">
        <v>1503</v>
      </c>
      <c r="J1184" t="s">
        <v>1612</v>
      </c>
      <c r="K1184" t="s">
        <v>1503</v>
      </c>
      <c r="M1184">
        <f t="shared" si="103"/>
        <v>0</v>
      </c>
      <c r="N1184">
        <f t="shared" si="104"/>
        <v>0</v>
      </c>
      <c r="O1184">
        <f t="shared" si="104"/>
        <v>0</v>
      </c>
      <c r="P1184">
        <f t="shared" si="104"/>
        <v>0</v>
      </c>
      <c r="Q1184">
        <f t="shared" si="105"/>
        <v>0</v>
      </c>
      <c r="R1184" t="str">
        <f t="shared" si="101"/>
        <v>250mt-led</v>
      </c>
      <c r="S1184" t="str">
        <f t="shared" si="101"/>
        <v>L3</v>
      </c>
      <c r="T1184" t="str">
        <f t="shared" si="101"/>
        <v>S3_P2</v>
      </c>
      <c r="U1184" t="str">
        <f t="shared" si="102"/>
        <v>L3-S3_P2</v>
      </c>
    </row>
    <row r="1185" spans="1:21" x14ac:dyDescent="0.35">
      <c r="A1185" t="s">
        <v>1637</v>
      </c>
      <c r="B1185" t="s">
        <v>1508</v>
      </c>
      <c r="C1185" t="s">
        <v>17</v>
      </c>
      <c r="D1185" t="s">
        <v>35</v>
      </c>
      <c r="E1185">
        <v>0.43396226399999999</v>
      </c>
      <c r="F1185">
        <v>0.24528301899999999</v>
      </c>
      <c r="G1185">
        <v>3.7735849000000002E-2</v>
      </c>
      <c r="H1185" t="s">
        <v>1442</v>
      </c>
      <c r="I1185" t="s">
        <v>1501</v>
      </c>
      <c r="J1185" t="s">
        <v>1613</v>
      </c>
      <c r="K1185" t="s">
        <v>1501</v>
      </c>
      <c r="M1185">
        <f t="shared" si="103"/>
        <v>0</v>
      </c>
      <c r="N1185">
        <f t="shared" si="104"/>
        <v>0</v>
      </c>
      <c r="O1185">
        <f t="shared" si="104"/>
        <v>0</v>
      </c>
      <c r="P1185">
        <f t="shared" si="104"/>
        <v>0</v>
      </c>
      <c r="Q1185">
        <f t="shared" si="105"/>
        <v>0</v>
      </c>
      <c r="R1185" t="str">
        <f t="shared" si="101"/>
        <v>250mt-led</v>
      </c>
      <c r="S1185" t="str">
        <f t="shared" si="101"/>
        <v>L4</v>
      </c>
      <c r="T1185" t="str">
        <f t="shared" si="101"/>
        <v>a</v>
      </c>
      <c r="U1185" t="str">
        <f t="shared" si="102"/>
        <v>L4-a</v>
      </c>
    </row>
    <row r="1186" spans="1:21" x14ac:dyDescent="0.35">
      <c r="A1186" t="s">
        <v>1637</v>
      </c>
      <c r="B1186" t="s">
        <v>1508</v>
      </c>
      <c r="C1186" t="s">
        <v>17</v>
      </c>
      <c r="D1186" t="s">
        <v>39</v>
      </c>
      <c r="E1186">
        <v>0.83018867900000004</v>
      </c>
      <c r="F1186">
        <v>0.41509434000000001</v>
      </c>
      <c r="G1186">
        <v>0.132075472</v>
      </c>
      <c r="H1186" t="s">
        <v>1463</v>
      </c>
      <c r="I1186" t="s">
        <v>1504</v>
      </c>
      <c r="J1186" t="s">
        <v>1613</v>
      </c>
      <c r="K1186" t="s">
        <v>1504</v>
      </c>
      <c r="M1186">
        <f t="shared" si="103"/>
        <v>0</v>
      </c>
      <c r="N1186">
        <f t="shared" si="104"/>
        <v>1</v>
      </c>
      <c r="O1186">
        <f t="shared" si="104"/>
        <v>0</v>
      </c>
      <c r="P1186">
        <f t="shared" si="104"/>
        <v>0</v>
      </c>
      <c r="Q1186">
        <f t="shared" si="105"/>
        <v>1</v>
      </c>
      <c r="R1186" t="str">
        <f t="shared" si="101"/>
        <v>250mt-led</v>
      </c>
      <c r="S1186" t="str">
        <f t="shared" si="101"/>
        <v>L4</v>
      </c>
      <c r="T1186" t="str">
        <f t="shared" si="101"/>
        <v>b</v>
      </c>
      <c r="U1186" t="str">
        <f t="shared" si="102"/>
        <v>L4-b</v>
      </c>
    </row>
    <row r="1187" spans="1:21" x14ac:dyDescent="0.35">
      <c r="A1187" t="s">
        <v>1637</v>
      </c>
      <c r="B1187" t="s">
        <v>1508</v>
      </c>
      <c r="C1187" t="s">
        <v>17</v>
      </c>
      <c r="D1187" t="s">
        <v>42</v>
      </c>
      <c r="E1187">
        <v>0.94339622599999995</v>
      </c>
      <c r="F1187">
        <v>0.83018867900000004</v>
      </c>
      <c r="G1187">
        <v>0.24528301899999999</v>
      </c>
      <c r="H1187" t="s">
        <v>1447</v>
      </c>
      <c r="I1187" t="s">
        <v>1505</v>
      </c>
      <c r="J1187" t="s">
        <v>1613</v>
      </c>
      <c r="K1187" t="s">
        <v>1505</v>
      </c>
      <c r="M1187">
        <f t="shared" si="103"/>
        <v>0</v>
      </c>
      <c r="N1187">
        <f t="shared" si="104"/>
        <v>1</v>
      </c>
      <c r="O1187">
        <f t="shared" si="104"/>
        <v>1</v>
      </c>
      <c r="P1187">
        <f t="shared" si="104"/>
        <v>0</v>
      </c>
      <c r="Q1187">
        <f t="shared" si="105"/>
        <v>2</v>
      </c>
      <c r="R1187" t="str">
        <f t="shared" si="101"/>
        <v>250mt-led</v>
      </c>
      <c r="S1187" t="str">
        <f t="shared" si="101"/>
        <v>L4</v>
      </c>
      <c r="T1187" t="str">
        <f t="shared" si="101"/>
        <v>d</v>
      </c>
      <c r="U1187" t="str">
        <f t="shared" si="102"/>
        <v>L4-d</v>
      </c>
    </row>
    <row r="1188" spans="1:21" x14ac:dyDescent="0.35">
      <c r="A1188" t="s">
        <v>1637</v>
      </c>
      <c r="B1188" t="s">
        <v>1508</v>
      </c>
      <c r="C1188" t="s">
        <v>17</v>
      </c>
      <c r="D1188" t="s">
        <v>45</v>
      </c>
      <c r="E1188">
        <v>1</v>
      </c>
      <c r="F1188">
        <v>0.90566037700000002</v>
      </c>
      <c r="G1188">
        <v>0.41509434000000001</v>
      </c>
      <c r="H1188" t="s">
        <v>1447</v>
      </c>
      <c r="I1188" t="s">
        <v>1506</v>
      </c>
      <c r="J1188" t="s">
        <v>1613</v>
      </c>
      <c r="K1188" t="s">
        <v>1506</v>
      </c>
      <c r="M1188">
        <f t="shared" si="103"/>
        <v>0</v>
      </c>
      <c r="N1188">
        <f t="shared" si="104"/>
        <v>1</v>
      </c>
      <c r="O1188">
        <f t="shared" si="104"/>
        <v>1</v>
      </c>
      <c r="P1188">
        <f t="shared" si="104"/>
        <v>0</v>
      </c>
      <c r="Q1188">
        <f t="shared" si="105"/>
        <v>2</v>
      </c>
      <c r="R1188" t="str">
        <f t="shared" si="101"/>
        <v>250mt-led</v>
      </c>
      <c r="S1188" t="str">
        <f t="shared" si="101"/>
        <v>L4</v>
      </c>
      <c r="T1188" t="str">
        <f t="shared" si="101"/>
        <v>e</v>
      </c>
      <c r="U1188" t="str">
        <f t="shared" si="102"/>
        <v>L4-e</v>
      </c>
    </row>
    <row r="1189" spans="1:21" x14ac:dyDescent="0.35">
      <c r="A1189" t="s">
        <v>1637</v>
      </c>
      <c r="B1189" t="s">
        <v>1508</v>
      </c>
      <c r="C1189" t="s">
        <v>17</v>
      </c>
      <c r="D1189" t="s">
        <v>1450</v>
      </c>
      <c r="E1189">
        <v>0</v>
      </c>
      <c r="F1189">
        <v>0</v>
      </c>
      <c r="G1189">
        <v>0</v>
      </c>
      <c r="H1189" t="s">
        <v>1442</v>
      </c>
      <c r="I1189" t="s">
        <v>1496</v>
      </c>
      <c r="J1189" t="s">
        <v>1613</v>
      </c>
      <c r="K1189" t="s">
        <v>1496</v>
      </c>
      <c r="M1189">
        <f t="shared" si="103"/>
        <v>-1</v>
      </c>
      <c r="N1189">
        <f t="shared" si="104"/>
        <v>0</v>
      </c>
      <c r="O1189">
        <f t="shared" si="104"/>
        <v>0</v>
      </c>
      <c r="P1189">
        <f t="shared" si="104"/>
        <v>0</v>
      </c>
      <c r="Q1189">
        <f t="shared" si="105"/>
        <v>-1</v>
      </c>
      <c r="R1189" t="str">
        <f t="shared" si="101"/>
        <v>250mt-led</v>
      </c>
      <c r="S1189" t="str">
        <f t="shared" si="101"/>
        <v>L4</v>
      </c>
      <c r="T1189" t="str">
        <f t="shared" si="101"/>
        <v>S1</v>
      </c>
      <c r="U1189" t="str">
        <f t="shared" si="102"/>
        <v>L4-S1</v>
      </c>
    </row>
    <row r="1190" spans="1:21" x14ac:dyDescent="0.35">
      <c r="A1190" t="s">
        <v>1637</v>
      </c>
      <c r="B1190" t="s">
        <v>1508</v>
      </c>
      <c r="C1190" t="s">
        <v>17</v>
      </c>
      <c r="D1190" t="s">
        <v>1454</v>
      </c>
      <c r="E1190">
        <v>0.20754717</v>
      </c>
      <c r="F1190">
        <v>0</v>
      </c>
      <c r="G1190">
        <v>0</v>
      </c>
      <c r="H1190" t="s">
        <v>1442</v>
      </c>
      <c r="I1190" t="s">
        <v>1458</v>
      </c>
      <c r="J1190" t="s">
        <v>1613</v>
      </c>
      <c r="K1190" t="s">
        <v>1458</v>
      </c>
      <c r="M1190">
        <f t="shared" si="103"/>
        <v>0</v>
      </c>
      <c r="N1190">
        <f t="shared" si="104"/>
        <v>0</v>
      </c>
      <c r="O1190">
        <f t="shared" si="104"/>
        <v>0</v>
      </c>
      <c r="P1190">
        <f t="shared" si="104"/>
        <v>0</v>
      </c>
      <c r="Q1190">
        <f t="shared" si="105"/>
        <v>0</v>
      </c>
      <c r="R1190" t="str">
        <f t="shared" si="101"/>
        <v>250mt-led</v>
      </c>
      <c r="S1190" t="str">
        <f t="shared" si="101"/>
        <v>L4</v>
      </c>
      <c r="T1190" t="str">
        <f t="shared" si="101"/>
        <v>S1_P1</v>
      </c>
      <c r="U1190" t="str">
        <f t="shared" si="102"/>
        <v>L4-S1_P1</v>
      </c>
    </row>
    <row r="1191" spans="1:21" x14ac:dyDescent="0.35">
      <c r="A1191" t="s">
        <v>1637</v>
      </c>
      <c r="B1191" t="s">
        <v>1508</v>
      </c>
      <c r="C1191" t="s">
        <v>17</v>
      </c>
      <c r="D1191" t="s">
        <v>1459</v>
      </c>
      <c r="E1191">
        <v>0.79245283</v>
      </c>
      <c r="F1191">
        <v>0.26415094300000003</v>
      </c>
      <c r="G1191">
        <v>3.7735849000000002E-2</v>
      </c>
      <c r="H1191" t="s">
        <v>1463</v>
      </c>
      <c r="I1191" t="s">
        <v>86</v>
      </c>
      <c r="J1191" t="s">
        <v>1613</v>
      </c>
      <c r="K1191" t="s">
        <v>86</v>
      </c>
      <c r="M1191">
        <f t="shared" si="103"/>
        <v>0</v>
      </c>
      <c r="N1191">
        <f t="shared" si="104"/>
        <v>1</v>
      </c>
      <c r="O1191">
        <f t="shared" si="104"/>
        <v>0</v>
      </c>
      <c r="P1191">
        <f t="shared" si="104"/>
        <v>0</v>
      </c>
      <c r="Q1191">
        <f t="shared" si="105"/>
        <v>1</v>
      </c>
      <c r="R1191" t="str">
        <f t="shared" si="101"/>
        <v>250mt-led</v>
      </c>
      <c r="S1191" t="str">
        <f t="shared" si="101"/>
        <v>L4</v>
      </c>
      <c r="T1191" t="str">
        <f t="shared" si="101"/>
        <v>S1_P2</v>
      </c>
      <c r="U1191" t="str">
        <f t="shared" si="102"/>
        <v>L4-S1_P2</v>
      </c>
    </row>
    <row r="1192" spans="1:21" x14ac:dyDescent="0.35">
      <c r="A1192" t="s">
        <v>1637</v>
      </c>
      <c r="B1192" t="s">
        <v>1508</v>
      </c>
      <c r="C1192" t="s">
        <v>17</v>
      </c>
      <c r="D1192" t="s">
        <v>1460</v>
      </c>
      <c r="E1192">
        <v>7.5471698000000004E-2</v>
      </c>
      <c r="F1192">
        <v>0</v>
      </c>
      <c r="G1192">
        <v>0</v>
      </c>
      <c r="H1192" t="s">
        <v>1442</v>
      </c>
      <c r="I1192" t="s">
        <v>1498</v>
      </c>
      <c r="J1192" t="s">
        <v>1613</v>
      </c>
      <c r="K1192" t="s">
        <v>1498</v>
      </c>
      <c r="M1192">
        <f t="shared" si="103"/>
        <v>0</v>
      </c>
      <c r="N1192">
        <f t="shared" si="104"/>
        <v>0</v>
      </c>
      <c r="O1192">
        <f t="shared" si="104"/>
        <v>0</v>
      </c>
      <c r="P1192">
        <f t="shared" si="104"/>
        <v>0</v>
      </c>
      <c r="Q1192">
        <f t="shared" si="105"/>
        <v>0</v>
      </c>
      <c r="R1192" t="str">
        <f t="shared" si="101"/>
        <v>250mt-led</v>
      </c>
      <c r="S1192" t="str">
        <f t="shared" si="101"/>
        <v>L4</v>
      </c>
      <c r="T1192" t="str">
        <f t="shared" si="101"/>
        <v>S2</v>
      </c>
      <c r="U1192" t="str">
        <f t="shared" si="102"/>
        <v>L4-S2</v>
      </c>
    </row>
    <row r="1193" spans="1:21" x14ac:dyDescent="0.35">
      <c r="A1193" t="s">
        <v>1637</v>
      </c>
      <c r="B1193" t="s">
        <v>1508</v>
      </c>
      <c r="C1193" t="s">
        <v>17</v>
      </c>
      <c r="D1193" t="s">
        <v>1462</v>
      </c>
      <c r="E1193">
        <v>0.49056603799999998</v>
      </c>
      <c r="F1193">
        <v>0.20754717</v>
      </c>
      <c r="G1193">
        <v>1.8867925000000001E-2</v>
      </c>
      <c r="H1193" t="s">
        <v>1442</v>
      </c>
      <c r="I1193" t="s">
        <v>212</v>
      </c>
      <c r="J1193" t="s">
        <v>1613</v>
      </c>
      <c r="K1193" t="s">
        <v>212</v>
      </c>
      <c r="M1193">
        <f t="shared" si="103"/>
        <v>0</v>
      </c>
      <c r="N1193">
        <f t="shared" si="104"/>
        <v>0</v>
      </c>
      <c r="O1193">
        <f t="shared" si="104"/>
        <v>0</v>
      </c>
      <c r="P1193">
        <f t="shared" si="104"/>
        <v>0</v>
      </c>
      <c r="Q1193">
        <f t="shared" si="105"/>
        <v>0</v>
      </c>
      <c r="R1193" t="str">
        <f t="shared" si="101"/>
        <v>250mt-led</v>
      </c>
      <c r="S1193" t="str">
        <f t="shared" si="101"/>
        <v>L4</v>
      </c>
      <c r="T1193" t="str">
        <f t="shared" si="101"/>
        <v>S2_P1</v>
      </c>
      <c r="U1193" t="str">
        <f t="shared" si="102"/>
        <v>L4-S2_P1</v>
      </c>
    </row>
    <row r="1194" spans="1:21" x14ac:dyDescent="0.35">
      <c r="A1194" t="s">
        <v>1637</v>
      </c>
      <c r="B1194" t="s">
        <v>1508</v>
      </c>
      <c r="C1194" t="s">
        <v>17</v>
      </c>
      <c r="D1194" t="s">
        <v>179</v>
      </c>
      <c r="E1194">
        <v>0.92452830200000002</v>
      </c>
      <c r="F1194">
        <v>0.62264150900000004</v>
      </c>
      <c r="G1194">
        <v>0.188679245</v>
      </c>
      <c r="H1194" t="s">
        <v>1463</v>
      </c>
      <c r="I1194" t="s">
        <v>88</v>
      </c>
      <c r="J1194" t="s">
        <v>1613</v>
      </c>
      <c r="K1194" t="s">
        <v>88</v>
      </c>
      <c r="M1194">
        <f t="shared" si="103"/>
        <v>0</v>
      </c>
      <c r="N1194">
        <f t="shared" si="104"/>
        <v>1</v>
      </c>
      <c r="O1194">
        <f t="shared" si="104"/>
        <v>0</v>
      </c>
      <c r="P1194">
        <f t="shared" si="104"/>
        <v>0</v>
      </c>
      <c r="Q1194">
        <f t="shared" si="105"/>
        <v>1</v>
      </c>
      <c r="R1194" t="str">
        <f t="shared" si="101"/>
        <v>250mt-led</v>
      </c>
      <c r="S1194" t="str">
        <f t="shared" si="101"/>
        <v>L4</v>
      </c>
      <c r="T1194" t="str">
        <f t="shared" si="101"/>
        <v>S2_P2</v>
      </c>
      <c r="U1194" t="str">
        <f t="shared" si="102"/>
        <v>L4-S2_P2</v>
      </c>
    </row>
    <row r="1195" spans="1:21" x14ac:dyDescent="0.35">
      <c r="A1195" t="s">
        <v>1637</v>
      </c>
      <c r="B1195" t="s">
        <v>1508</v>
      </c>
      <c r="C1195" t="s">
        <v>17</v>
      </c>
      <c r="D1195" t="s">
        <v>1464</v>
      </c>
      <c r="E1195">
        <v>0</v>
      </c>
      <c r="F1195">
        <v>0</v>
      </c>
      <c r="G1195">
        <v>0</v>
      </c>
      <c r="H1195" t="s">
        <v>1442</v>
      </c>
      <c r="I1195" t="s">
        <v>1497</v>
      </c>
      <c r="J1195" t="s">
        <v>1613</v>
      </c>
      <c r="K1195" t="s">
        <v>1497</v>
      </c>
      <c r="M1195">
        <f t="shared" si="103"/>
        <v>-1</v>
      </c>
      <c r="N1195">
        <f t="shared" si="104"/>
        <v>0</v>
      </c>
      <c r="O1195">
        <f t="shared" si="104"/>
        <v>0</v>
      </c>
      <c r="P1195">
        <f t="shared" si="104"/>
        <v>0</v>
      </c>
      <c r="Q1195">
        <f t="shared" si="105"/>
        <v>-1</v>
      </c>
      <c r="R1195" t="str">
        <f t="shared" si="101"/>
        <v>250mt-led</v>
      </c>
      <c r="S1195" t="str">
        <f t="shared" si="101"/>
        <v>L4</v>
      </c>
      <c r="T1195" t="str">
        <f t="shared" si="101"/>
        <v>S3</v>
      </c>
      <c r="U1195" t="str">
        <f t="shared" si="102"/>
        <v>L4-S3</v>
      </c>
    </row>
    <row r="1196" spans="1:21" x14ac:dyDescent="0.35">
      <c r="A1196" t="s">
        <v>1637</v>
      </c>
      <c r="B1196" t="s">
        <v>1508</v>
      </c>
      <c r="C1196" t="s">
        <v>17</v>
      </c>
      <c r="D1196" t="s">
        <v>1466</v>
      </c>
      <c r="E1196">
        <v>7.5471698000000004E-2</v>
      </c>
      <c r="F1196">
        <v>0</v>
      </c>
      <c r="G1196">
        <v>0</v>
      </c>
      <c r="H1196" t="s">
        <v>1442</v>
      </c>
      <c r="I1196" t="s">
        <v>1499</v>
      </c>
      <c r="J1196" t="s">
        <v>1613</v>
      </c>
      <c r="K1196" t="s">
        <v>1499</v>
      </c>
      <c r="M1196">
        <f t="shared" si="103"/>
        <v>0</v>
      </c>
      <c r="N1196">
        <f t="shared" si="104"/>
        <v>0</v>
      </c>
      <c r="O1196">
        <f t="shared" si="104"/>
        <v>0</v>
      </c>
      <c r="P1196">
        <f t="shared" si="104"/>
        <v>0</v>
      </c>
      <c r="Q1196">
        <f t="shared" si="105"/>
        <v>0</v>
      </c>
      <c r="R1196" t="str">
        <f t="shared" si="101"/>
        <v>250mt-led</v>
      </c>
      <c r="S1196" t="str">
        <f t="shared" si="101"/>
        <v>L4</v>
      </c>
      <c r="T1196" t="str">
        <f t="shared" si="101"/>
        <v>S3_P1</v>
      </c>
      <c r="U1196" t="str">
        <f t="shared" si="102"/>
        <v>L4-S3_P1</v>
      </c>
    </row>
    <row r="1197" spans="1:21" x14ac:dyDescent="0.35">
      <c r="A1197" t="s">
        <v>1637</v>
      </c>
      <c r="B1197" t="s">
        <v>1508</v>
      </c>
      <c r="C1197" t="s">
        <v>17</v>
      </c>
      <c r="D1197" t="s">
        <v>1468</v>
      </c>
      <c r="E1197">
        <v>0.47169811299999997</v>
      </c>
      <c r="F1197">
        <v>0.15094339600000001</v>
      </c>
      <c r="G1197">
        <v>0</v>
      </c>
      <c r="H1197" t="s">
        <v>1442</v>
      </c>
      <c r="I1197" t="s">
        <v>1502</v>
      </c>
      <c r="J1197" t="s">
        <v>1613</v>
      </c>
      <c r="K1197" t="s">
        <v>1502</v>
      </c>
      <c r="M1197">
        <f t="shared" si="103"/>
        <v>0</v>
      </c>
      <c r="N1197">
        <f t="shared" si="104"/>
        <v>0</v>
      </c>
      <c r="O1197">
        <f t="shared" si="104"/>
        <v>0</v>
      </c>
      <c r="P1197">
        <f t="shared" si="104"/>
        <v>0</v>
      </c>
      <c r="Q1197">
        <f t="shared" si="105"/>
        <v>0</v>
      </c>
      <c r="R1197" t="str">
        <f t="shared" si="101"/>
        <v>250mt-led</v>
      </c>
      <c r="S1197" t="str">
        <f t="shared" si="101"/>
        <v>L4</v>
      </c>
      <c r="T1197" t="str">
        <f t="shared" si="101"/>
        <v>S3_P2</v>
      </c>
      <c r="U1197" t="str">
        <f t="shared" si="102"/>
        <v>L4-S3_P2</v>
      </c>
    </row>
  </sheetData>
  <sheetProtection algorithmName="SHA-512" hashValue="5Ij5agCQsBlrDsKR9nGg+6Aui/1pqyFnb04lb0VPTT9k/jAJOuHoheECStyQ25DzSV7tNZYq8JYy8bWzXClQkQ==" saltValue="9iiksTAytouzDQ/50MT9sA==" spinCount="100000" sheet="1" objects="1" scenarios="1"/>
  <sortState xmlns:xlrd2="http://schemas.microsoft.com/office/spreadsheetml/2017/richdata2" columnSort="1" ref="X49:BX72">
    <sortCondition ref="X50:BX50"/>
  </sortState>
  <conditionalFormatting sqref="W50:BW72 W77:AA82">
    <cfRule type="cellIs" dxfId="19" priority="42" operator="equal">
      <formula>3</formula>
    </cfRule>
    <cfRule type="cellIs" dxfId="18" priority="43" operator="equal">
      <formula>2</formula>
    </cfRule>
    <cfRule type="cellIs" dxfId="17" priority="44" operator="equal">
      <formula>1</formula>
    </cfRule>
    <cfRule type="cellIs" dxfId="16" priority="45" operator="lessThanOrEqual">
      <formula>0</formula>
    </cfRule>
  </conditionalFormatting>
  <conditionalFormatting pivot="1" sqref="Y7:BX29">
    <cfRule type="cellIs" dxfId="15" priority="38" operator="equal">
      <formula>3</formula>
    </cfRule>
    <cfRule type="cellIs" dxfId="14" priority="39" operator="equal">
      <formula>2</formula>
    </cfRule>
    <cfRule type="cellIs" dxfId="13" priority="40" operator="equal">
      <formula>1</formula>
    </cfRule>
    <cfRule type="cellIs" dxfId="12" priority="41" operator="equal">
      <formula>0</formula>
    </cfRule>
  </conditionalFormatting>
  <conditionalFormatting pivot="1" sqref="X92:AH97">
    <cfRule type="cellIs" dxfId="11" priority="7" operator="greaterThan">
      <formula>0.95</formula>
    </cfRule>
    <cfRule type="cellIs" dxfId="10" priority="8" operator="between">
      <formula>0.85</formula>
      <formula>0.95</formula>
    </cfRule>
    <cfRule type="cellIs" dxfId="9" priority="9" operator="between">
      <formula>0.75</formula>
      <formula>0.85</formula>
    </cfRule>
    <cfRule type="cellIs" dxfId="8" priority="10" operator="between">
      <formula>0.667</formula>
      <formula>0.75</formula>
    </cfRule>
    <cfRule type="cellIs" dxfId="7" priority="11" operator="between">
      <formula>0.333</formula>
      <formula>0.667</formula>
    </cfRule>
    <cfRule type="cellIs" dxfId="6" priority="12" operator="lessThan">
      <formula>0.33</formula>
    </cfRule>
  </conditionalFormatting>
  <conditionalFormatting sqref="X104:Z109">
    <cfRule type="cellIs" dxfId="5" priority="1" operator="greaterThan">
      <formula>0.95</formula>
    </cfRule>
    <cfRule type="cellIs" dxfId="4" priority="2" operator="between">
      <formula>0.85</formula>
      <formula>0.95</formula>
    </cfRule>
    <cfRule type="cellIs" dxfId="3" priority="3" operator="between">
      <formula>0.75</formula>
      <formula>0.85</formula>
    </cfRule>
    <cfRule type="cellIs" dxfId="2" priority="4" operator="between">
      <formula>0.667</formula>
      <formula>0.75</formula>
    </cfRule>
    <cfRule type="cellIs" dxfId="1" priority="5" operator="between">
      <formula>0.333</formula>
      <formula>0.667</formula>
    </cfRule>
    <cfRule type="cellIs" dxfId="0" priority="6" operator="lessThan">
      <formula>0.33</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47301-507E-4F52-9E3F-BA5F61368475}">
  <sheetPr codeName="Sheet9">
    <tabColor theme="5" tint="0.59999389629810485"/>
  </sheetPr>
  <dimension ref="D3:I28"/>
  <sheetViews>
    <sheetView workbookViewId="0">
      <selection activeCell="P25" sqref="P25"/>
    </sheetView>
  </sheetViews>
  <sheetFormatPr defaultRowHeight="14.5" x14ac:dyDescent="0.35"/>
  <sheetData>
    <row r="3" spans="4:9" x14ac:dyDescent="0.35">
      <c r="D3" s="38"/>
      <c r="E3" s="38"/>
      <c r="F3" s="38"/>
      <c r="G3" s="38"/>
      <c r="H3" s="38"/>
      <c r="I3" s="38"/>
    </row>
    <row r="4" spans="4:9" x14ac:dyDescent="0.35">
      <c r="D4" s="38"/>
      <c r="E4" s="38" t="s">
        <v>74</v>
      </c>
      <c r="F4" s="38" t="s">
        <v>34</v>
      </c>
      <c r="G4" s="38" t="s">
        <v>76</v>
      </c>
      <c r="H4" s="38"/>
      <c r="I4" s="38"/>
    </row>
    <row r="5" spans="4:9" x14ac:dyDescent="0.35">
      <c r="D5" s="38"/>
      <c r="E5" s="38" t="s">
        <v>3</v>
      </c>
      <c r="F5" s="38" t="s">
        <v>103</v>
      </c>
      <c r="G5" s="38" t="s">
        <v>116</v>
      </c>
      <c r="H5" s="38"/>
      <c r="I5" s="38"/>
    </row>
    <row r="6" spans="4:9" x14ac:dyDescent="0.35">
      <c r="D6" s="38"/>
      <c r="E6" s="38" t="s">
        <v>9</v>
      </c>
      <c r="F6" s="38" t="s">
        <v>104</v>
      </c>
      <c r="G6" s="38" t="s">
        <v>117</v>
      </c>
      <c r="H6" s="38"/>
      <c r="I6" s="38"/>
    </row>
    <row r="7" spans="4:9" x14ac:dyDescent="0.35">
      <c r="D7" s="38"/>
      <c r="E7" s="38" t="s">
        <v>14</v>
      </c>
      <c r="F7" s="38" t="s">
        <v>105</v>
      </c>
      <c r="G7" s="38" t="s">
        <v>118</v>
      </c>
      <c r="H7" s="38"/>
      <c r="I7" s="38"/>
    </row>
    <row r="8" spans="4:9" x14ac:dyDescent="0.35">
      <c r="D8" s="38"/>
      <c r="E8" s="38" t="s">
        <v>17</v>
      </c>
      <c r="F8" s="38" t="s">
        <v>106</v>
      </c>
      <c r="G8" s="38" t="s">
        <v>119</v>
      </c>
      <c r="H8" s="38"/>
      <c r="I8" s="38"/>
    </row>
    <row r="9" spans="4:9" x14ac:dyDescent="0.35">
      <c r="D9" s="38"/>
      <c r="E9" s="38"/>
      <c r="F9" s="38" t="s">
        <v>107</v>
      </c>
      <c r="G9" s="38" t="s">
        <v>120</v>
      </c>
      <c r="H9" s="38"/>
      <c r="I9" s="38"/>
    </row>
    <row r="10" spans="4:9" x14ac:dyDescent="0.35">
      <c r="D10" s="38"/>
      <c r="E10" s="38"/>
      <c r="F10" s="38" t="s">
        <v>75</v>
      </c>
      <c r="G10" s="38" t="s">
        <v>121</v>
      </c>
      <c r="H10" s="38"/>
      <c r="I10" s="38"/>
    </row>
    <row r="11" spans="4:9" x14ac:dyDescent="0.35">
      <c r="D11" s="38"/>
      <c r="E11" s="38"/>
      <c r="F11" s="38" t="s">
        <v>108</v>
      </c>
      <c r="G11" s="38" t="s">
        <v>122</v>
      </c>
      <c r="H11" s="38"/>
      <c r="I11" s="38"/>
    </row>
    <row r="12" spans="4:9" x14ac:dyDescent="0.35">
      <c r="D12" s="38"/>
      <c r="E12" s="38"/>
      <c r="F12" s="38" t="s">
        <v>109</v>
      </c>
      <c r="G12" s="38" t="s">
        <v>123</v>
      </c>
      <c r="H12" s="38"/>
      <c r="I12" s="38"/>
    </row>
    <row r="13" spans="4:9" x14ac:dyDescent="0.35">
      <c r="D13" s="38"/>
      <c r="E13" s="38"/>
      <c r="F13" s="38" t="s">
        <v>110</v>
      </c>
      <c r="G13" s="38" t="s">
        <v>124</v>
      </c>
      <c r="H13" s="38"/>
      <c r="I13" s="38"/>
    </row>
    <row r="14" spans="4:9" x14ac:dyDescent="0.35">
      <c r="D14" s="38"/>
      <c r="E14" s="38"/>
      <c r="F14" s="38" t="s">
        <v>35</v>
      </c>
      <c r="G14" s="38" t="s">
        <v>125</v>
      </c>
      <c r="H14" s="38"/>
      <c r="I14" s="38"/>
    </row>
    <row r="15" spans="4:9" x14ac:dyDescent="0.35">
      <c r="D15" s="38"/>
      <c r="E15" s="38"/>
      <c r="F15" s="38" t="s">
        <v>39</v>
      </c>
      <c r="G15" s="38" t="s">
        <v>77</v>
      </c>
      <c r="H15" s="38"/>
      <c r="I15" s="38"/>
    </row>
    <row r="16" spans="4:9" x14ac:dyDescent="0.35">
      <c r="D16" s="38"/>
      <c r="E16" s="38"/>
      <c r="F16" s="38" t="s">
        <v>42</v>
      </c>
      <c r="G16" s="38" t="s">
        <v>126</v>
      </c>
      <c r="H16" s="38"/>
      <c r="I16" s="38"/>
    </row>
    <row r="17" spans="4:9" x14ac:dyDescent="0.35">
      <c r="D17" s="38"/>
      <c r="E17" s="38"/>
      <c r="F17" s="38" t="s">
        <v>45</v>
      </c>
      <c r="G17" s="38" t="s">
        <v>127</v>
      </c>
      <c r="H17" s="38"/>
      <c r="I17" s="38"/>
    </row>
    <row r="18" spans="4:9" x14ac:dyDescent="0.35">
      <c r="D18" s="38"/>
      <c r="E18" s="38"/>
      <c r="F18" s="38"/>
      <c r="G18" s="38" t="s">
        <v>128</v>
      </c>
      <c r="H18" s="38"/>
      <c r="I18" s="38"/>
    </row>
    <row r="19" spans="4:9" x14ac:dyDescent="0.35">
      <c r="D19" s="38"/>
      <c r="E19" s="38"/>
      <c r="F19" s="38"/>
      <c r="G19" s="38" t="s">
        <v>129</v>
      </c>
      <c r="H19" s="38"/>
      <c r="I19" s="38"/>
    </row>
    <row r="20" spans="4:9" x14ac:dyDescent="0.35">
      <c r="D20" s="38"/>
      <c r="E20" s="38"/>
      <c r="F20" s="38"/>
      <c r="G20" s="38" t="s">
        <v>130</v>
      </c>
      <c r="H20" s="38"/>
      <c r="I20" s="38"/>
    </row>
    <row r="21" spans="4:9" x14ac:dyDescent="0.35">
      <c r="D21" s="38"/>
      <c r="E21" s="38"/>
      <c r="F21" s="38"/>
      <c r="G21" s="38" t="s">
        <v>131</v>
      </c>
      <c r="H21" s="38"/>
      <c r="I21" s="38"/>
    </row>
    <row r="22" spans="4:9" x14ac:dyDescent="0.35">
      <c r="D22" s="38"/>
      <c r="E22" s="38"/>
      <c r="F22" s="38"/>
      <c r="G22" s="38" t="s">
        <v>132</v>
      </c>
      <c r="H22" s="38"/>
      <c r="I22" s="38"/>
    </row>
    <row r="23" spans="4:9" x14ac:dyDescent="0.35">
      <c r="D23" s="38"/>
      <c r="E23" s="38"/>
      <c r="F23" s="38"/>
      <c r="G23" s="38" t="s">
        <v>133</v>
      </c>
      <c r="H23" s="38"/>
      <c r="I23" s="38"/>
    </row>
    <row r="24" spans="4:9" x14ac:dyDescent="0.35">
      <c r="D24" s="38"/>
      <c r="E24" s="38"/>
      <c r="F24" s="38"/>
      <c r="G24" s="38" t="s">
        <v>134</v>
      </c>
      <c r="H24" s="38"/>
      <c r="I24" s="38"/>
    </row>
    <row r="25" spans="4:9" x14ac:dyDescent="0.35">
      <c r="D25" s="38"/>
      <c r="E25" s="38"/>
      <c r="F25" s="38"/>
      <c r="G25" s="38" t="s">
        <v>135</v>
      </c>
      <c r="H25" s="38"/>
      <c r="I25" s="38"/>
    </row>
    <row r="26" spans="4:9" x14ac:dyDescent="0.35">
      <c r="D26" s="38"/>
      <c r="E26" s="38"/>
      <c r="F26" s="38"/>
      <c r="G26" s="38" t="s">
        <v>136</v>
      </c>
      <c r="H26" s="38"/>
      <c r="I26" s="38"/>
    </row>
    <row r="27" spans="4:9" x14ac:dyDescent="0.35">
      <c r="D27" s="38"/>
      <c r="E27" s="38"/>
      <c r="F27" s="38"/>
      <c r="G27" s="38" t="s">
        <v>137</v>
      </c>
      <c r="H27" s="38"/>
      <c r="I27" s="38"/>
    </row>
    <row r="28" spans="4:9" x14ac:dyDescent="0.35">
      <c r="D28" s="38"/>
      <c r="E28" s="38"/>
      <c r="F28" s="38"/>
      <c r="G28" s="38"/>
      <c r="H28" s="38"/>
      <c r="I28" s="38"/>
    </row>
  </sheetData>
  <sheetProtection algorithmName="SHA-512" hashValue="gs2f5vhssPvUvAHtfGjbDiQR61SrSBkC5VRzEBm+7wDSI6U7fIOW7K9OnT/Lw3pKLy0Vpy5UN1/K/Ozy4/9m9w==" saltValue="sxQAr5wfhi25E7aRW9kXX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B27FF6E340EF2498091B68C27C52FA9" ma:contentTypeVersion="16" ma:contentTypeDescription="Create a new document." ma:contentTypeScope="" ma:versionID="efd1c08d5bcbc38d6598b6cfa548db7f">
  <xsd:schema xmlns:xsd="http://www.w3.org/2001/XMLSchema" xmlns:xs="http://www.w3.org/2001/XMLSchema" xmlns:p="http://schemas.microsoft.com/office/2006/metadata/properties" xmlns:ns2="4d191cb1-b498-4528-bde7-f50caa759ba4" xmlns:ns3="fe3d1bad-d625-47f9-b8d5-e0b3bfe89646" targetNamespace="http://schemas.microsoft.com/office/2006/metadata/properties" ma:root="true" ma:fieldsID="f79708e9cddafc843e1f15dd4c902722" ns2:_="" ns3:_="">
    <xsd:import namespace="4d191cb1-b498-4528-bde7-f50caa759ba4"/>
    <xsd:import namespace="fe3d1bad-d625-47f9-b8d5-e0b3bfe8964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91cb1-b498-4528-bde7-f50caa759b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a2263c6-9e80-4c00-8d8d-99554230c64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3d1bad-d625-47f9-b8d5-e0b3bfe8964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a50c350-aa6e-4d44-983c-ee4d797231dd}" ma:internalName="TaxCatchAll" ma:showField="CatchAllData" ma:web="fe3d1bad-d625-47f9-b8d5-e0b3bfe896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4d191cb1-b498-4528-bde7-f50caa759ba4">
      <Terms xmlns="http://schemas.microsoft.com/office/infopath/2007/PartnerControls"/>
    </lcf76f155ced4ddcb4097134ff3c332f>
    <TaxCatchAll xmlns="fe3d1bad-d625-47f9-b8d5-e0b3bfe89646" xsi:nil="true"/>
  </documentManagement>
</p:properties>
</file>

<file path=customXml/itemProps1.xml><?xml version="1.0" encoding="utf-8"?>
<ds:datastoreItem xmlns:ds="http://schemas.openxmlformats.org/officeDocument/2006/customXml" ds:itemID="{4403F6B6-8DA1-48B8-81E0-E02037F71FC4}">
  <ds:schemaRefs>
    <ds:schemaRef ds:uri="http://schemas.microsoft.com/DataMashup"/>
  </ds:schemaRefs>
</ds:datastoreItem>
</file>

<file path=customXml/itemProps2.xml><?xml version="1.0" encoding="utf-8"?>
<ds:datastoreItem xmlns:ds="http://schemas.openxmlformats.org/officeDocument/2006/customXml" ds:itemID="{10DE4F94-BB85-4588-84EA-25114531C21D}">
  <ds:schemaRefs>
    <ds:schemaRef ds:uri="http://schemas.microsoft.com/sharepoint/v3/contenttype/forms"/>
  </ds:schemaRefs>
</ds:datastoreItem>
</file>

<file path=customXml/itemProps3.xml><?xml version="1.0" encoding="utf-8"?>
<ds:datastoreItem xmlns:ds="http://schemas.openxmlformats.org/officeDocument/2006/customXml" ds:itemID="{64640A7F-CF74-44B7-9CCF-DCA047DCC7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91cb1-b498-4528-bde7-f50caa759ba4"/>
    <ds:schemaRef ds:uri="fe3d1bad-d625-47f9-b8d5-e0b3bfe896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77B34E7-F2E3-448D-BE3D-C1FB8632CCAC}">
  <ds:schemaRefs>
    <ds:schemaRef ds:uri="http://purl.org/dc/terms/"/>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office/infopath/2007/PartnerControls"/>
    <ds:schemaRef ds:uri="fe3d1bad-d625-47f9-b8d5-e0b3bfe89646"/>
    <ds:schemaRef ds:uri="4d191cb1-b498-4528-bde7-f50caa759ba4"/>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Viewer</vt:lpstr>
      <vt:lpstr>15 ShortlistScenarios</vt:lpstr>
      <vt:lpstr>24 ShortlistScenarios</vt:lpstr>
      <vt:lpstr>Database</vt:lpstr>
      <vt:lpstr>Temp_peak</vt:lpstr>
      <vt:lpstr>SSP1 26</vt:lpstr>
      <vt:lpstr>SSP1 19</vt:lpstr>
      <vt:lpstr>DropDownList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Kieran Craven</dc:creator>
  <cp:keywords/>
  <dc:description/>
  <cp:lastModifiedBy>Phillip O'Brien</cp:lastModifiedBy>
  <cp:revision/>
  <dcterms:created xsi:type="dcterms:W3CDTF">2024-10-03T09:29:10Z</dcterms:created>
  <dcterms:modified xsi:type="dcterms:W3CDTF">2024-12-07T01:00:42Z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0x010100AB27FF6E340EF2498091B68C27C52FA9</vt:lpwstr>
  </property>
  <property fmtid="{D5CDD505-2E9C-101B-9397-08002B2CF9AE}" pid="3" name="MediaServiceImageTags">
    <vt:lpwstr/>
  </property>
</Properties>
</file>